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24226"/>
  <mc:AlternateContent xmlns:mc="http://schemas.openxmlformats.org/markup-compatibility/2006">
    <mc:Choice Requires="x15">
      <x15ac:absPath xmlns:x15ac="http://schemas.microsoft.com/office/spreadsheetml/2010/11/ac" url="C:\Users\shelley\Dropbox (Energy Innovation)\PC (2)\Documents\GitHub_Repositories\eps-california\InputData\bldgs\BCEU\"/>
    </mc:Choice>
  </mc:AlternateContent>
  <xr:revisionPtr revIDLastSave="0" documentId="13_ncr:1_{5945D7AF-0164-40F6-AA05-F7956DEEAA5C}" xr6:coauthVersionLast="47" xr6:coauthVersionMax="47" xr10:uidLastSave="{00000000-0000-0000-0000-000000000000}"/>
  <bookViews>
    <workbookView xWindow="-13455" yWindow="-16320" windowWidth="29040" windowHeight="15840" tabRatio="902" firstSheet="5" activeTab="15" xr2:uid="{A72EA610-AB76-4BBF-A372-1722AE663B0C}"/>
  </bookViews>
  <sheets>
    <sheet name="About" sheetId="1" r:id="rId1"/>
    <sheet name="RECS HC2.1" sheetId="85" r:id="rId2"/>
    <sheet name="Electricity-CEC Outlook BaseMid" sheetId="65" r:id="rId3"/>
    <sheet name="NaturalGas-CEC Outlook BaseMid" sheetId="66" r:id="rId4"/>
    <sheet name="AEO 2021 Pacific forecast" sheetId="75" state="hidden" r:id="rId5"/>
    <sheet name="In-State Fuel Heat Content_2019" sheetId="80" r:id="rId6"/>
    <sheet name="Crosswalk" sheetId="81" r:id="rId7"/>
    <sheet name="CA GHG Summary" sheetId="82" r:id="rId8"/>
    <sheet name="RMI-data" sheetId="78" r:id="rId9"/>
    <sheet name="RMI - percents" sheetId="83" r:id="rId10"/>
    <sheet name="E3-residential data" sheetId="40" r:id="rId11"/>
    <sheet name="E3-commercial data" sheetId="44" r:id="rId12"/>
    <sheet name="Residential Other Calcs" sheetId="64" r:id="rId13"/>
    <sheet name="E3 Residential-old" sheetId="69" state="hidden" r:id="rId14"/>
    <sheet name="E3 Commercial-old" sheetId="62" state="hidden" r:id="rId15"/>
    <sheet name="calculations" sheetId="84" r:id="rId16"/>
    <sheet name="BCEU-commercial-heating" sheetId="21" r:id="rId17"/>
    <sheet name="BCEU-commercial-cooling" sheetId="14" r:id="rId18"/>
    <sheet name="BCEU-commercial-lighting" sheetId="15" r:id="rId19"/>
    <sheet name="BCEU-commercial-appl" sheetId="16" r:id="rId20"/>
    <sheet name="BCEU-commercial-other" sheetId="17" r:id="rId21"/>
    <sheet name="BCEU-urban-residential-heating" sheetId="18" r:id="rId22"/>
    <sheet name="BCEU-urban-residential-cooling" sheetId="20" r:id="rId23"/>
    <sheet name="BCEU-urban-residential-lighting" sheetId="11" r:id="rId24"/>
    <sheet name="BCEU-urban-residential-appl" sheetId="12" r:id="rId25"/>
    <sheet name="BCEU-urban-residential-other" sheetId="13" r:id="rId26"/>
    <sheet name="BCEU-rural-residential-heating" sheetId="74" r:id="rId27"/>
    <sheet name="BCEU-rural-residential-cooling" sheetId="70" r:id="rId28"/>
    <sheet name="BCEU-rural-residential-lighting" sheetId="71" r:id="rId29"/>
    <sheet name="BCEU-rural-residential-appl" sheetId="72" r:id="rId30"/>
    <sheet name="BCEU-rural-residential-other" sheetId="73" r:id="rId31"/>
    <sheet name="BCEU-all-envelope" sheetId="76" r:id="rId32"/>
  </sheets>
  <externalReferences>
    <externalReference r:id="rId33"/>
    <externalReference r:id="rId34"/>
    <externalReference r:id="rId35"/>
    <externalReference r:id="rId36"/>
  </externalReferences>
  <definedNames>
    <definedName name="_xlnm._FilterDatabase" localSheetId="5" hidden="1">'In-State Fuel Heat Content_2019'!$A$2:$L$247</definedName>
    <definedName name="billion" localSheetId="6">[1]About!$A$38</definedName>
    <definedName name="Billion">[2]Notes!$A$13</definedName>
    <definedName name="billion_kw_to_MW">[3]About!$B$39</definedName>
    <definedName name="Biogenic" localSheetId="6">#REF!</definedName>
    <definedName name="Biogenic" localSheetId="5">#REF!</definedName>
    <definedName name="Biogenic">#REF!</definedName>
    <definedName name="Btu_to_MWH">[2]Notes!$A$4</definedName>
    <definedName name="BTU_to_PJ">About!#REF!</definedName>
    <definedName name="CommercialEthanol">[4]Ethanol!$A$65:$AF$117</definedName>
    <definedName name="ConsumeBlock">'[4]FF Consumption'!$E$4:$AJ$3438</definedName>
    <definedName name="EPS_data" localSheetId="6">#REF!</definedName>
    <definedName name="EPS_data">#REF!</definedName>
    <definedName name="EPS_dates" localSheetId="6">#REF!</definedName>
    <definedName name="EPS_dates">#REF!</definedName>
    <definedName name="EPS_varnames" localSheetId="6">#REF!</definedName>
    <definedName name="EPS_varnames">#REF!</definedName>
    <definedName name="Ethanol">[4]Ethanol!$A$8:$AF$60</definedName>
    <definedName name="Excluded" localSheetId="6">#REF!</definedName>
    <definedName name="Excluded">#REF!</definedName>
    <definedName name="GDE_to_BTU" localSheetId="6">#REF!</definedName>
    <definedName name="GDE_to_BTU" localSheetId="5">#REF!</definedName>
    <definedName name="GDE_to_BTU">#REF!</definedName>
    <definedName name="gigwatt_to_megawatt">[3]About!$B$40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GrossAndSinks" localSheetId="6">#REF!</definedName>
    <definedName name="GrossAndSinks" localSheetId="5">#REF!</definedName>
    <definedName name="GrossAndSinks">#REF!</definedName>
    <definedName name="GWh_to_BTU" localSheetId="6">#REF!</definedName>
    <definedName name="GWh_to_BTU" localSheetId="5">#REF!</definedName>
    <definedName name="GWh_to_BTU">#REF!</definedName>
    <definedName name="IndustrialEthanol">[4]Ethanol!$A$123:$AF$175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[2]Notes!$A$12</definedName>
    <definedName name="Mtherm_to_BTU" localSheetId="6">#REF!</definedName>
    <definedName name="Mtherm_to_BTU" localSheetId="5">#REF!</definedName>
    <definedName name="Mtherm_to_BTU">#REF!</definedName>
    <definedName name="Net_Generation_by_State__Type_1" localSheetId="6">#REF!</definedName>
    <definedName name="Net_Generation_by_State__Type_1">#REF!</definedName>
    <definedName name="Percent_rural">[3]About!$A$37</definedName>
    <definedName name="Percent_Urban">[3]About!$A$36</definedName>
    <definedName name="rural_perc">About!$A$67</definedName>
    <definedName name="StateID">'[4]List Data'!$F$3</definedName>
    <definedName name="thousand">[1]About!$A$37</definedName>
    <definedName name="ti_tbl_50" localSheetId="6">#REF!</definedName>
    <definedName name="ti_tbl_50">#REF!</definedName>
    <definedName name="ti_tbl_69" localSheetId="6">#REF!</definedName>
    <definedName name="ti_tbl_69">#REF!</definedName>
    <definedName name="urban_perc">About!$A$66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7" i="1" l="1"/>
  <c r="A66" i="1"/>
  <c r="U112" i="65"/>
  <c r="T6" i="84" s="1"/>
  <c r="T112" i="65"/>
  <c r="S6" i="84" s="1"/>
  <c r="S112" i="65"/>
  <c r="R112" i="65"/>
  <c r="Q112" i="65"/>
  <c r="P6" i="84" s="1"/>
  <c r="P112" i="65"/>
  <c r="O6" i="84" s="1"/>
  <c r="O112" i="65"/>
  <c r="N6" i="84" s="1"/>
  <c r="N112" i="65"/>
  <c r="M112" i="65"/>
  <c r="L6" i="84" s="1"/>
  <c r="L112" i="65"/>
  <c r="K112" i="65"/>
  <c r="J112" i="65"/>
  <c r="I6" i="84" s="1"/>
  <c r="I112" i="65"/>
  <c r="H6" i="84" s="1"/>
  <c r="H112" i="65"/>
  <c r="G6" i="84" s="1"/>
  <c r="G112" i="65"/>
  <c r="F6" i="84" s="1"/>
  <c r="F112" i="65"/>
  <c r="E112" i="65"/>
  <c r="U111" i="65"/>
  <c r="T111" i="65"/>
  <c r="S111" i="65"/>
  <c r="R111" i="65"/>
  <c r="Q111" i="65"/>
  <c r="P111" i="65"/>
  <c r="O111" i="65"/>
  <c r="N111" i="65"/>
  <c r="M111" i="65"/>
  <c r="L111" i="65"/>
  <c r="K111" i="65"/>
  <c r="J111" i="65"/>
  <c r="I111" i="65"/>
  <c r="H111" i="65"/>
  <c r="G111" i="65"/>
  <c r="F111" i="65"/>
  <c r="E111" i="65"/>
  <c r="E8" i="84"/>
  <c r="F8" i="84"/>
  <c r="G8" i="84"/>
  <c r="H8" i="84"/>
  <c r="I8" i="84"/>
  <c r="J8" i="84"/>
  <c r="K8" i="84"/>
  <c r="L8" i="84"/>
  <c r="M8" i="84"/>
  <c r="N8" i="84"/>
  <c r="O8" i="84"/>
  <c r="P8" i="84"/>
  <c r="Q8" i="84"/>
  <c r="R8" i="84"/>
  <c r="S8" i="84"/>
  <c r="T8" i="84"/>
  <c r="E7" i="84"/>
  <c r="F7" i="84"/>
  <c r="G7" i="84"/>
  <c r="H7" i="84"/>
  <c r="I7" i="84"/>
  <c r="J7" i="84"/>
  <c r="K7" i="84"/>
  <c r="L7" i="84"/>
  <c r="M7" i="84"/>
  <c r="N7" i="84"/>
  <c r="O7" i="84"/>
  <c r="P7" i="84"/>
  <c r="Q7" i="84"/>
  <c r="R7" i="84"/>
  <c r="S7" i="84"/>
  <c r="T7" i="84"/>
  <c r="E67" i="66"/>
  <c r="E64" i="66"/>
  <c r="F59" i="66"/>
  <c r="G59" i="66"/>
  <c r="H59" i="66"/>
  <c r="I59" i="66"/>
  <c r="J59" i="66"/>
  <c r="K59" i="66"/>
  <c r="L59" i="66"/>
  <c r="M59" i="66"/>
  <c r="N59" i="66"/>
  <c r="O59" i="66"/>
  <c r="P59" i="66"/>
  <c r="Q59" i="66"/>
  <c r="R59" i="66"/>
  <c r="S59" i="66"/>
  <c r="T59" i="66"/>
  <c r="U59" i="66"/>
  <c r="E59" i="66"/>
  <c r="U57" i="66"/>
  <c r="T57" i="66"/>
  <c r="S57" i="66"/>
  <c r="S60" i="66" s="1"/>
  <c r="R57" i="66"/>
  <c r="R60" i="66" s="1"/>
  <c r="Q57" i="66"/>
  <c r="P57" i="66"/>
  <c r="O57" i="66"/>
  <c r="O60" i="66" s="1"/>
  <c r="N57" i="66"/>
  <c r="N60" i="66" s="1"/>
  <c r="M57" i="66"/>
  <c r="M60" i="66" s="1"/>
  <c r="L57" i="66"/>
  <c r="K57" i="66"/>
  <c r="J57" i="66"/>
  <c r="I57" i="66"/>
  <c r="H57" i="66"/>
  <c r="H60" i="66" s="1"/>
  <c r="G57" i="66"/>
  <c r="G60" i="66" s="1"/>
  <c r="F57" i="66"/>
  <c r="I60" i="66" s="1"/>
  <c r="E57" i="66"/>
  <c r="H61" i="66"/>
  <c r="I61" i="66"/>
  <c r="J61" i="66"/>
  <c r="K61" i="66"/>
  <c r="L61" i="66"/>
  <c r="M61" i="66"/>
  <c r="N61" i="66"/>
  <c r="O61" i="66"/>
  <c r="P61" i="66"/>
  <c r="Q61" i="66"/>
  <c r="R61" i="66"/>
  <c r="S61" i="66"/>
  <c r="T61" i="66"/>
  <c r="U61" i="66"/>
  <c r="J60" i="66"/>
  <c r="K60" i="66"/>
  <c r="L60" i="66"/>
  <c r="P60" i="66"/>
  <c r="Q60" i="66"/>
  <c r="T60" i="66"/>
  <c r="U60" i="66"/>
  <c r="G61" i="66"/>
  <c r="H58" i="66"/>
  <c r="I58" i="66"/>
  <c r="J58" i="66"/>
  <c r="K58" i="66"/>
  <c r="L58" i="66"/>
  <c r="M58" i="66"/>
  <c r="N58" i="66"/>
  <c r="O58" i="66"/>
  <c r="P58" i="66"/>
  <c r="Q58" i="66"/>
  <c r="R58" i="66"/>
  <c r="S58" i="66"/>
  <c r="T58" i="66"/>
  <c r="U58" i="66"/>
  <c r="F58" i="66"/>
  <c r="G58" i="66"/>
  <c r="E58" i="66"/>
  <c r="D7" i="84"/>
  <c r="U113" i="65"/>
  <c r="T113" i="65"/>
  <c r="S113" i="65"/>
  <c r="R113" i="65"/>
  <c r="Q113" i="65"/>
  <c r="P113" i="65"/>
  <c r="O113" i="65"/>
  <c r="N113" i="65"/>
  <c r="M113" i="65"/>
  <c r="L113" i="65"/>
  <c r="K113" i="65"/>
  <c r="J113" i="65"/>
  <c r="I113" i="65"/>
  <c r="H113" i="65"/>
  <c r="G113" i="65"/>
  <c r="F113" i="65"/>
  <c r="E113" i="65"/>
  <c r="E6" i="84"/>
  <c r="J6" i="84"/>
  <c r="K6" i="84"/>
  <c r="M6" i="84"/>
  <c r="Q6" i="84"/>
  <c r="R6" i="84"/>
  <c r="C3" i="73"/>
  <c r="D3" i="73"/>
  <c r="E3" i="73"/>
  <c r="F3" i="73"/>
  <c r="G3" i="73"/>
  <c r="H3" i="73"/>
  <c r="I3" i="73"/>
  <c r="J3" i="73"/>
  <c r="K3" i="73"/>
  <c r="L3" i="73"/>
  <c r="M3" i="73"/>
  <c r="N3" i="73"/>
  <c r="O3" i="73"/>
  <c r="P3" i="73"/>
  <c r="Q3" i="73"/>
  <c r="R3" i="73"/>
  <c r="S3" i="73"/>
  <c r="T3" i="73"/>
  <c r="U3" i="73"/>
  <c r="V3" i="73"/>
  <c r="W3" i="73"/>
  <c r="X3" i="73"/>
  <c r="Y3" i="73"/>
  <c r="Z3" i="73"/>
  <c r="AA3" i="73"/>
  <c r="AB3" i="73"/>
  <c r="AC3" i="73"/>
  <c r="AD3" i="73"/>
  <c r="AE3" i="73"/>
  <c r="AF3" i="73"/>
  <c r="AG3" i="73"/>
  <c r="C6" i="73"/>
  <c r="D6" i="73"/>
  <c r="E6" i="73"/>
  <c r="F6" i="73"/>
  <c r="G6" i="73"/>
  <c r="H6" i="73"/>
  <c r="I6" i="73"/>
  <c r="J6" i="73"/>
  <c r="K6" i="73"/>
  <c r="L6" i="73"/>
  <c r="M6" i="73"/>
  <c r="N6" i="73"/>
  <c r="O6" i="73"/>
  <c r="P6" i="73"/>
  <c r="Q6" i="73"/>
  <c r="R6" i="73"/>
  <c r="S6" i="73"/>
  <c r="T6" i="73"/>
  <c r="U6" i="73"/>
  <c r="V6" i="73"/>
  <c r="W6" i="73"/>
  <c r="X6" i="73"/>
  <c r="Y6" i="73"/>
  <c r="Z6" i="73"/>
  <c r="AA6" i="73"/>
  <c r="AB6" i="73"/>
  <c r="AC6" i="73"/>
  <c r="AD6" i="73"/>
  <c r="AE6" i="73"/>
  <c r="AF6" i="73"/>
  <c r="AG6" i="73"/>
  <c r="C8" i="73"/>
  <c r="D8" i="73"/>
  <c r="E8" i="73"/>
  <c r="F8" i="73"/>
  <c r="G8" i="73"/>
  <c r="H8" i="73"/>
  <c r="I8" i="73"/>
  <c r="J8" i="73"/>
  <c r="K8" i="73"/>
  <c r="L8" i="73"/>
  <c r="M8" i="73"/>
  <c r="N8" i="73"/>
  <c r="O8" i="73"/>
  <c r="P8" i="73"/>
  <c r="Q8" i="73"/>
  <c r="R8" i="73"/>
  <c r="S8" i="73"/>
  <c r="T8" i="73"/>
  <c r="U8" i="73"/>
  <c r="V8" i="73"/>
  <c r="W8" i="73"/>
  <c r="X8" i="73"/>
  <c r="Y8" i="73"/>
  <c r="Z8" i="73"/>
  <c r="AA8" i="73"/>
  <c r="AB8" i="73"/>
  <c r="AC8" i="73"/>
  <c r="AD8" i="73"/>
  <c r="AE8" i="73"/>
  <c r="AF8" i="73"/>
  <c r="AG8" i="73"/>
  <c r="C9" i="73"/>
  <c r="D9" i="73"/>
  <c r="E9" i="73"/>
  <c r="F9" i="73"/>
  <c r="G9" i="73"/>
  <c r="H9" i="73"/>
  <c r="I9" i="73"/>
  <c r="J9" i="73"/>
  <c r="K9" i="73"/>
  <c r="L9" i="73"/>
  <c r="M9" i="73"/>
  <c r="N9" i="73"/>
  <c r="O9" i="73"/>
  <c r="P9" i="73"/>
  <c r="Q9" i="73"/>
  <c r="R9" i="73"/>
  <c r="S9" i="73"/>
  <c r="T9" i="73"/>
  <c r="U9" i="73"/>
  <c r="V9" i="73"/>
  <c r="W9" i="73"/>
  <c r="X9" i="73"/>
  <c r="Y9" i="73"/>
  <c r="Z9" i="73"/>
  <c r="AA9" i="73"/>
  <c r="AB9" i="73"/>
  <c r="AC9" i="73"/>
  <c r="AD9" i="73"/>
  <c r="AE9" i="73"/>
  <c r="AF9" i="73"/>
  <c r="AG9" i="73"/>
  <c r="C11" i="73"/>
  <c r="D11" i="73"/>
  <c r="E11" i="73"/>
  <c r="F11" i="73"/>
  <c r="G11" i="73"/>
  <c r="H11" i="73"/>
  <c r="I11" i="73"/>
  <c r="J11" i="73"/>
  <c r="K11" i="73"/>
  <c r="L11" i="73"/>
  <c r="M11" i="73"/>
  <c r="N11" i="73"/>
  <c r="O11" i="73"/>
  <c r="P11" i="73"/>
  <c r="Q11" i="73"/>
  <c r="R11" i="73"/>
  <c r="S11" i="73"/>
  <c r="T11" i="73"/>
  <c r="U11" i="73"/>
  <c r="V11" i="73"/>
  <c r="W11" i="73"/>
  <c r="X11" i="73"/>
  <c r="Y11" i="73"/>
  <c r="Z11" i="73"/>
  <c r="AA11" i="73"/>
  <c r="AB11" i="73"/>
  <c r="AC11" i="73"/>
  <c r="AD11" i="73"/>
  <c r="AE11" i="73"/>
  <c r="AF11" i="73"/>
  <c r="AG11" i="73"/>
  <c r="B3" i="73"/>
  <c r="B6" i="73"/>
  <c r="B8" i="73"/>
  <c r="B9" i="73"/>
  <c r="B11" i="73"/>
  <c r="C3" i="72"/>
  <c r="D3" i="72"/>
  <c r="E3" i="72"/>
  <c r="F3" i="72"/>
  <c r="G3" i="72"/>
  <c r="H3" i="72"/>
  <c r="I3" i="72"/>
  <c r="J3" i="72"/>
  <c r="K3" i="72"/>
  <c r="L3" i="72"/>
  <c r="M3" i="72"/>
  <c r="N3" i="72"/>
  <c r="O3" i="72"/>
  <c r="P3" i="72"/>
  <c r="Q3" i="72"/>
  <c r="R3" i="72"/>
  <c r="S3" i="72"/>
  <c r="T3" i="72"/>
  <c r="U3" i="72"/>
  <c r="V3" i="72"/>
  <c r="W3" i="72"/>
  <c r="X3" i="72"/>
  <c r="Y3" i="72"/>
  <c r="Z3" i="72"/>
  <c r="AA3" i="72"/>
  <c r="AB3" i="72"/>
  <c r="AC3" i="72"/>
  <c r="AD3" i="72"/>
  <c r="AE3" i="72"/>
  <c r="AF3" i="72"/>
  <c r="AG3" i="72"/>
  <c r="C6" i="72"/>
  <c r="D6" i="72"/>
  <c r="E6" i="72"/>
  <c r="F6" i="72"/>
  <c r="G6" i="72"/>
  <c r="H6" i="72"/>
  <c r="I6" i="72"/>
  <c r="J6" i="72"/>
  <c r="K6" i="72"/>
  <c r="L6" i="72"/>
  <c r="M6" i="72"/>
  <c r="N6" i="72"/>
  <c r="O6" i="72"/>
  <c r="P6" i="72"/>
  <c r="Q6" i="72"/>
  <c r="R6" i="72"/>
  <c r="S6" i="72"/>
  <c r="T6" i="72"/>
  <c r="U6" i="72"/>
  <c r="V6" i="72"/>
  <c r="W6" i="72"/>
  <c r="X6" i="72"/>
  <c r="Y6" i="72"/>
  <c r="Z6" i="72"/>
  <c r="AA6" i="72"/>
  <c r="AB6" i="72"/>
  <c r="AC6" i="72"/>
  <c r="AD6" i="72"/>
  <c r="AE6" i="72"/>
  <c r="AF6" i="72"/>
  <c r="AG6" i="72"/>
  <c r="C8" i="72"/>
  <c r="D8" i="72"/>
  <c r="E8" i="72"/>
  <c r="F8" i="72"/>
  <c r="G8" i="72"/>
  <c r="H8" i="72"/>
  <c r="I8" i="72"/>
  <c r="J8" i="72"/>
  <c r="K8" i="72"/>
  <c r="L8" i="72"/>
  <c r="M8" i="72"/>
  <c r="N8" i="72"/>
  <c r="O8" i="72"/>
  <c r="P8" i="72"/>
  <c r="Q8" i="72"/>
  <c r="R8" i="72"/>
  <c r="S8" i="72"/>
  <c r="T8" i="72"/>
  <c r="U8" i="72"/>
  <c r="V8" i="72"/>
  <c r="W8" i="72"/>
  <c r="X8" i="72"/>
  <c r="Y8" i="72"/>
  <c r="Z8" i="72"/>
  <c r="AA8" i="72"/>
  <c r="AB8" i="72"/>
  <c r="AC8" i="72"/>
  <c r="AD8" i="72"/>
  <c r="AE8" i="72"/>
  <c r="AF8" i="72"/>
  <c r="AG8" i="72"/>
  <c r="C9" i="72"/>
  <c r="D9" i="72"/>
  <c r="E9" i="72"/>
  <c r="F9" i="72"/>
  <c r="G9" i="72"/>
  <c r="H9" i="72"/>
  <c r="I9" i="72"/>
  <c r="J9" i="72"/>
  <c r="K9" i="72"/>
  <c r="L9" i="72"/>
  <c r="M9" i="72"/>
  <c r="N9" i="72"/>
  <c r="O9" i="72"/>
  <c r="P9" i="72"/>
  <c r="Q9" i="72"/>
  <c r="R9" i="72"/>
  <c r="S9" i="72"/>
  <c r="T9" i="72"/>
  <c r="U9" i="72"/>
  <c r="V9" i="72"/>
  <c r="W9" i="72"/>
  <c r="X9" i="72"/>
  <c r="Y9" i="72"/>
  <c r="Z9" i="72"/>
  <c r="AA9" i="72"/>
  <c r="AB9" i="72"/>
  <c r="AC9" i="72"/>
  <c r="AD9" i="72"/>
  <c r="AE9" i="72"/>
  <c r="AF9" i="72"/>
  <c r="AG9" i="72"/>
  <c r="C11" i="72"/>
  <c r="D11" i="72"/>
  <c r="E11" i="72"/>
  <c r="F11" i="72"/>
  <c r="G11" i="72"/>
  <c r="H11" i="72"/>
  <c r="I11" i="72"/>
  <c r="J11" i="72"/>
  <c r="K11" i="72"/>
  <c r="L11" i="72"/>
  <c r="M11" i="72"/>
  <c r="N11" i="72"/>
  <c r="O11" i="72"/>
  <c r="P11" i="72"/>
  <c r="Q11" i="72"/>
  <c r="R11" i="72"/>
  <c r="S11" i="72"/>
  <c r="T11" i="72"/>
  <c r="U11" i="72"/>
  <c r="V11" i="72"/>
  <c r="W11" i="72"/>
  <c r="X11" i="72"/>
  <c r="Y11" i="72"/>
  <c r="Z11" i="72"/>
  <c r="AA11" i="72"/>
  <c r="AB11" i="72"/>
  <c r="AC11" i="72"/>
  <c r="AD11" i="72"/>
  <c r="AE11" i="72"/>
  <c r="AF11" i="72"/>
  <c r="AG11" i="72"/>
  <c r="B3" i="72"/>
  <c r="B6" i="72"/>
  <c r="B8" i="72"/>
  <c r="B9" i="72"/>
  <c r="B11" i="72"/>
  <c r="C3" i="71"/>
  <c r="D3" i="71"/>
  <c r="E3" i="71"/>
  <c r="F3" i="71"/>
  <c r="G3" i="71"/>
  <c r="H3" i="71"/>
  <c r="I3" i="71"/>
  <c r="J3" i="71"/>
  <c r="K3" i="71"/>
  <c r="L3" i="71"/>
  <c r="M3" i="71"/>
  <c r="N3" i="71"/>
  <c r="O3" i="71"/>
  <c r="P3" i="71"/>
  <c r="Q3" i="71"/>
  <c r="R3" i="71"/>
  <c r="S3" i="71"/>
  <c r="T3" i="71"/>
  <c r="U3" i="71"/>
  <c r="V3" i="71"/>
  <c r="W3" i="71"/>
  <c r="X3" i="71"/>
  <c r="Y3" i="71"/>
  <c r="Z3" i="71"/>
  <c r="AA3" i="71"/>
  <c r="AB3" i="71"/>
  <c r="AC3" i="71"/>
  <c r="AD3" i="71"/>
  <c r="AE3" i="71"/>
  <c r="AF3" i="71"/>
  <c r="AG3" i="71"/>
  <c r="C6" i="71"/>
  <c r="D6" i="71"/>
  <c r="E6" i="71"/>
  <c r="F6" i="71"/>
  <c r="G6" i="71"/>
  <c r="H6" i="71"/>
  <c r="I6" i="71"/>
  <c r="J6" i="71"/>
  <c r="K6" i="71"/>
  <c r="L6" i="71"/>
  <c r="M6" i="71"/>
  <c r="N6" i="71"/>
  <c r="O6" i="71"/>
  <c r="P6" i="71"/>
  <c r="Q6" i="71"/>
  <c r="R6" i="71"/>
  <c r="S6" i="71"/>
  <c r="T6" i="71"/>
  <c r="U6" i="71"/>
  <c r="V6" i="71"/>
  <c r="W6" i="71"/>
  <c r="X6" i="71"/>
  <c r="Y6" i="71"/>
  <c r="Z6" i="71"/>
  <c r="AA6" i="71"/>
  <c r="AB6" i="71"/>
  <c r="AC6" i="71"/>
  <c r="AD6" i="71"/>
  <c r="AE6" i="71"/>
  <c r="AF6" i="71"/>
  <c r="AG6" i="71"/>
  <c r="C8" i="71"/>
  <c r="D8" i="71"/>
  <c r="E8" i="71"/>
  <c r="F8" i="71"/>
  <c r="G8" i="71"/>
  <c r="H8" i="71"/>
  <c r="I8" i="71"/>
  <c r="J8" i="71"/>
  <c r="K8" i="71"/>
  <c r="L8" i="71"/>
  <c r="M8" i="71"/>
  <c r="N8" i="71"/>
  <c r="O8" i="71"/>
  <c r="P8" i="71"/>
  <c r="Q8" i="71"/>
  <c r="R8" i="71"/>
  <c r="S8" i="71"/>
  <c r="T8" i="71"/>
  <c r="U8" i="71"/>
  <c r="V8" i="71"/>
  <c r="W8" i="71"/>
  <c r="X8" i="71"/>
  <c r="Y8" i="71"/>
  <c r="Z8" i="71"/>
  <c r="AA8" i="71"/>
  <c r="AB8" i="71"/>
  <c r="AC8" i="71"/>
  <c r="AD8" i="71"/>
  <c r="AE8" i="71"/>
  <c r="AF8" i="71"/>
  <c r="AG8" i="71"/>
  <c r="C9" i="71"/>
  <c r="D9" i="71"/>
  <c r="E9" i="71"/>
  <c r="F9" i="71"/>
  <c r="G9" i="71"/>
  <c r="H9" i="71"/>
  <c r="I9" i="71"/>
  <c r="J9" i="71"/>
  <c r="K9" i="71"/>
  <c r="L9" i="71"/>
  <c r="M9" i="71"/>
  <c r="N9" i="71"/>
  <c r="O9" i="71"/>
  <c r="P9" i="71"/>
  <c r="Q9" i="71"/>
  <c r="R9" i="71"/>
  <c r="S9" i="71"/>
  <c r="T9" i="71"/>
  <c r="U9" i="71"/>
  <c r="V9" i="71"/>
  <c r="W9" i="71"/>
  <c r="X9" i="71"/>
  <c r="Y9" i="71"/>
  <c r="Z9" i="71"/>
  <c r="AA9" i="71"/>
  <c r="AB9" i="71"/>
  <c r="AC9" i="71"/>
  <c r="AD9" i="71"/>
  <c r="AE9" i="71"/>
  <c r="AF9" i="71"/>
  <c r="AG9" i="71"/>
  <c r="C11" i="71"/>
  <c r="D11" i="71"/>
  <c r="E11" i="71"/>
  <c r="F11" i="71"/>
  <c r="G11" i="71"/>
  <c r="H11" i="71"/>
  <c r="I11" i="71"/>
  <c r="J11" i="71"/>
  <c r="K11" i="71"/>
  <c r="L11" i="71"/>
  <c r="M11" i="71"/>
  <c r="N11" i="71"/>
  <c r="O11" i="71"/>
  <c r="P11" i="71"/>
  <c r="Q11" i="71"/>
  <c r="R11" i="71"/>
  <c r="S11" i="71"/>
  <c r="T11" i="71"/>
  <c r="U11" i="71"/>
  <c r="V11" i="71"/>
  <c r="W11" i="71"/>
  <c r="X11" i="71"/>
  <c r="Y11" i="71"/>
  <c r="Z11" i="71"/>
  <c r="AA11" i="71"/>
  <c r="AB11" i="71"/>
  <c r="AC11" i="71"/>
  <c r="AD11" i="71"/>
  <c r="AE11" i="71"/>
  <c r="AF11" i="71"/>
  <c r="AG11" i="71"/>
  <c r="B3" i="71"/>
  <c r="B6" i="71"/>
  <c r="B8" i="71"/>
  <c r="B9" i="71"/>
  <c r="B11" i="71"/>
  <c r="C3" i="70"/>
  <c r="D3" i="70"/>
  <c r="E3" i="70"/>
  <c r="F3" i="70"/>
  <c r="G3" i="70"/>
  <c r="H3" i="70"/>
  <c r="I3" i="70"/>
  <c r="J3" i="70"/>
  <c r="K3" i="70"/>
  <c r="L3" i="70"/>
  <c r="M3" i="70"/>
  <c r="N3" i="70"/>
  <c r="O3" i="70"/>
  <c r="P3" i="70"/>
  <c r="Q3" i="70"/>
  <c r="R3" i="70"/>
  <c r="S3" i="70"/>
  <c r="T3" i="70"/>
  <c r="U3" i="70"/>
  <c r="V3" i="70"/>
  <c r="W3" i="70"/>
  <c r="X3" i="70"/>
  <c r="Y3" i="70"/>
  <c r="Z3" i="70"/>
  <c r="AA3" i="70"/>
  <c r="AB3" i="70"/>
  <c r="AC3" i="70"/>
  <c r="AD3" i="70"/>
  <c r="AE3" i="70"/>
  <c r="AF3" i="70"/>
  <c r="AG3" i="70"/>
  <c r="C6" i="70"/>
  <c r="D6" i="70"/>
  <c r="E6" i="70"/>
  <c r="F6" i="70"/>
  <c r="G6" i="70"/>
  <c r="H6" i="70"/>
  <c r="I6" i="70"/>
  <c r="J6" i="70"/>
  <c r="K6" i="70"/>
  <c r="L6" i="70"/>
  <c r="M6" i="70"/>
  <c r="N6" i="70"/>
  <c r="O6" i="70"/>
  <c r="P6" i="70"/>
  <c r="Q6" i="70"/>
  <c r="R6" i="70"/>
  <c r="S6" i="70"/>
  <c r="T6" i="70"/>
  <c r="U6" i="70"/>
  <c r="V6" i="70"/>
  <c r="W6" i="70"/>
  <c r="X6" i="70"/>
  <c r="Y6" i="70"/>
  <c r="Z6" i="70"/>
  <c r="AA6" i="70"/>
  <c r="AB6" i="70"/>
  <c r="AC6" i="70"/>
  <c r="AD6" i="70"/>
  <c r="AE6" i="70"/>
  <c r="AF6" i="70"/>
  <c r="AG6" i="70"/>
  <c r="C8" i="70"/>
  <c r="D8" i="70"/>
  <c r="E8" i="70"/>
  <c r="F8" i="70"/>
  <c r="G8" i="70"/>
  <c r="H8" i="70"/>
  <c r="I8" i="70"/>
  <c r="J8" i="70"/>
  <c r="K8" i="70"/>
  <c r="L8" i="70"/>
  <c r="M8" i="70"/>
  <c r="N8" i="70"/>
  <c r="O8" i="70"/>
  <c r="P8" i="70"/>
  <c r="Q8" i="70"/>
  <c r="R8" i="70"/>
  <c r="S8" i="70"/>
  <c r="T8" i="70"/>
  <c r="U8" i="70"/>
  <c r="V8" i="70"/>
  <c r="W8" i="70"/>
  <c r="X8" i="70"/>
  <c r="Y8" i="70"/>
  <c r="Z8" i="70"/>
  <c r="AA8" i="70"/>
  <c r="AB8" i="70"/>
  <c r="AC8" i="70"/>
  <c r="AD8" i="70"/>
  <c r="AE8" i="70"/>
  <c r="AF8" i="70"/>
  <c r="AG8" i="70"/>
  <c r="C9" i="70"/>
  <c r="D9" i="70"/>
  <c r="E9" i="70"/>
  <c r="F9" i="70"/>
  <c r="G9" i="70"/>
  <c r="H9" i="70"/>
  <c r="I9" i="70"/>
  <c r="J9" i="70"/>
  <c r="K9" i="70"/>
  <c r="L9" i="70"/>
  <c r="M9" i="70"/>
  <c r="N9" i="70"/>
  <c r="O9" i="70"/>
  <c r="P9" i="70"/>
  <c r="Q9" i="70"/>
  <c r="R9" i="70"/>
  <c r="S9" i="70"/>
  <c r="T9" i="70"/>
  <c r="U9" i="70"/>
  <c r="V9" i="70"/>
  <c r="W9" i="70"/>
  <c r="X9" i="70"/>
  <c r="Y9" i="70"/>
  <c r="Z9" i="70"/>
  <c r="AA9" i="70"/>
  <c r="AB9" i="70"/>
  <c r="AC9" i="70"/>
  <c r="AD9" i="70"/>
  <c r="AE9" i="70"/>
  <c r="AF9" i="70"/>
  <c r="AG9" i="70"/>
  <c r="C11" i="70"/>
  <c r="D11" i="70"/>
  <c r="E11" i="70"/>
  <c r="F11" i="70"/>
  <c r="G11" i="70"/>
  <c r="H11" i="70"/>
  <c r="I11" i="70"/>
  <c r="J11" i="70"/>
  <c r="K11" i="70"/>
  <c r="L11" i="70"/>
  <c r="M11" i="70"/>
  <c r="N11" i="70"/>
  <c r="O11" i="70"/>
  <c r="P11" i="70"/>
  <c r="Q11" i="70"/>
  <c r="R11" i="70"/>
  <c r="S11" i="70"/>
  <c r="T11" i="70"/>
  <c r="U11" i="70"/>
  <c r="V11" i="70"/>
  <c r="W11" i="70"/>
  <c r="X11" i="70"/>
  <c r="Y11" i="70"/>
  <c r="Z11" i="70"/>
  <c r="AA11" i="70"/>
  <c r="AB11" i="70"/>
  <c r="AC11" i="70"/>
  <c r="AD11" i="70"/>
  <c r="AE11" i="70"/>
  <c r="AF11" i="70"/>
  <c r="AG11" i="70"/>
  <c r="B3" i="70"/>
  <c r="B6" i="70"/>
  <c r="B8" i="70"/>
  <c r="B9" i="70"/>
  <c r="B11" i="70"/>
  <c r="C3" i="74"/>
  <c r="D3" i="74"/>
  <c r="E3" i="74"/>
  <c r="F3" i="74"/>
  <c r="G3" i="74"/>
  <c r="H3" i="74"/>
  <c r="I3" i="74"/>
  <c r="J3" i="74"/>
  <c r="K3" i="74"/>
  <c r="L3" i="74"/>
  <c r="M3" i="74"/>
  <c r="N3" i="74"/>
  <c r="O3" i="74"/>
  <c r="P3" i="74"/>
  <c r="Q3" i="74"/>
  <c r="R3" i="74"/>
  <c r="S3" i="74"/>
  <c r="T3" i="74"/>
  <c r="U3" i="74"/>
  <c r="V3" i="74"/>
  <c r="W3" i="74"/>
  <c r="X3" i="74"/>
  <c r="Y3" i="74"/>
  <c r="Z3" i="74"/>
  <c r="AA3" i="74"/>
  <c r="AB3" i="74"/>
  <c r="AC3" i="74"/>
  <c r="AD3" i="74"/>
  <c r="AE3" i="74"/>
  <c r="AF3" i="74"/>
  <c r="AG3" i="74"/>
  <c r="C6" i="74"/>
  <c r="D6" i="74"/>
  <c r="E6" i="74"/>
  <c r="F6" i="74"/>
  <c r="G6" i="74"/>
  <c r="H6" i="74"/>
  <c r="I6" i="74"/>
  <c r="J6" i="74"/>
  <c r="K6" i="74"/>
  <c r="L6" i="74"/>
  <c r="M6" i="74"/>
  <c r="N6" i="74"/>
  <c r="O6" i="74"/>
  <c r="P6" i="74"/>
  <c r="Q6" i="74"/>
  <c r="R6" i="74"/>
  <c r="S6" i="74"/>
  <c r="T6" i="74"/>
  <c r="U6" i="74"/>
  <c r="V6" i="74"/>
  <c r="W6" i="74"/>
  <c r="X6" i="74"/>
  <c r="Y6" i="74"/>
  <c r="Z6" i="74"/>
  <c r="AA6" i="74"/>
  <c r="AB6" i="74"/>
  <c r="AC6" i="74"/>
  <c r="AD6" i="74"/>
  <c r="AE6" i="74"/>
  <c r="AF6" i="74"/>
  <c r="AG6" i="74"/>
  <c r="C8" i="74"/>
  <c r="D8" i="74"/>
  <c r="E8" i="74"/>
  <c r="F8" i="74"/>
  <c r="G8" i="74"/>
  <c r="H8" i="74"/>
  <c r="I8" i="74"/>
  <c r="J8" i="74"/>
  <c r="K8" i="74"/>
  <c r="L8" i="74"/>
  <c r="M8" i="74"/>
  <c r="N8" i="74"/>
  <c r="O8" i="74"/>
  <c r="P8" i="74"/>
  <c r="Q8" i="74"/>
  <c r="R8" i="74"/>
  <c r="S8" i="74"/>
  <c r="T8" i="74"/>
  <c r="U8" i="74"/>
  <c r="V8" i="74"/>
  <c r="W8" i="74"/>
  <c r="X8" i="74"/>
  <c r="Y8" i="74"/>
  <c r="Z8" i="74"/>
  <c r="AA8" i="74"/>
  <c r="AB8" i="74"/>
  <c r="AC8" i="74"/>
  <c r="AD8" i="74"/>
  <c r="AE8" i="74"/>
  <c r="AF8" i="74"/>
  <c r="AG8" i="74"/>
  <c r="C9" i="74"/>
  <c r="D9" i="74"/>
  <c r="E9" i="74"/>
  <c r="F9" i="74"/>
  <c r="G9" i="74"/>
  <c r="H9" i="74"/>
  <c r="I9" i="74"/>
  <c r="J9" i="74"/>
  <c r="K9" i="74"/>
  <c r="L9" i="74"/>
  <c r="M9" i="74"/>
  <c r="N9" i="74"/>
  <c r="O9" i="74"/>
  <c r="P9" i="74"/>
  <c r="Q9" i="74"/>
  <c r="R9" i="74"/>
  <c r="S9" i="74"/>
  <c r="T9" i="74"/>
  <c r="U9" i="74"/>
  <c r="V9" i="74"/>
  <c r="W9" i="74"/>
  <c r="X9" i="74"/>
  <c r="Y9" i="74"/>
  <c r="Z9" i="74"/>
  <c r="AA9" i="74"/>
  <c r="AB9" i="74"/>
  <c r="AC9" i="74"/>
  <c r="AD9" i="74"/>
  <c r="AE9" i="74"/>
  <c r="AF9" i="74"/>
  <c r="AG9" i="74"/>
  <c r="C11" i="74"/>
  <c r="D11" i="74"/>
  <c r="E11" i="74"/>
  <c r="F11" i="74"/>
  <c r="G11" i="74"/>
  <c r="H11" i="74"/>
  <c r="I11" i="74"/>
  <c r="J11" i="74"/>
  <c r="K11" i="74"/>
  <c r="L11" i="74"/>
  <c r="M11" i="74"/>
  <c r="N11" i="74"/>
  <c r="O11" i="74"/>
  <c r="P11" i="74"/>
  <c r="Q11" i="74"/>
  <c r="R11" i="74"/>
  <c r="S11" i="74"/>
  <c r="T11" i="74"/>
  <c r="U11" i="74"/>
  <c r="V11" i="74"/>
  <c r="W11" i="74"/>
  <c r="X11" i="74"/>
  <c r="Y11" i="74"/>
  <c r="Z11" i="74"/>
  <c r="AA11" i="74"/>
  <c r="AB11" i="74"/>
  <c r="AC11" i="74"/>
  <c r="AD11" i="74"/>
  <c r="AE11" i="74"/>
  <c r="AF11" i="74"/>
  <c r="AG11" i="74"/>
  <c r="B3" i="74"/>
  <c r="B6" i="74"/>
  <c r="B8" i="74"/>
  <c r="B9" i="74"/>
  <c r="B11" i="74"/>
  <c r="C3" i="13"/>
  <c r="D3"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C6"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C8" i="13"/>
  <c r="D8"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C9" i="13"/>
  <c r="D9"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C11" i="13"/>
  <c r="D11"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B3" i="13"/>
  <c r="B6" i="13"/>
  <c r="B8" i="13"/>
  <c r="B9" i="13"/>
  <c r="B11" i="13"/>
  <c r="C3" i="12"/>
  <c r="D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AG3" i="12"/>
  <c r="C6" i="12"/>
  <c r="D6" i="12"/>
  <c r="E6" i="12"/>
  <c r="F6" i="12"/>
  <c r="G6" i="12"/>
  <c r="H6" i="12"/>
  <c r="I6" i="12"/>
  <c r="J6" i="12"/>
  <c r="K6" i="12"/>
  <c r="L6" i="12"/>
  <c r="M6" i="12"/>
  <c r="N6" i="12"/>
  <c r="O6" i="12"/>
  <c r="P6" i="12"/>
  <c r="Q6" i="12"/>
  <c r="R6" i="12"/>
  <c r="S6" i="12"/>
  <c r="T6" i="12"/>
  <c r="U6" i="12"/>
  <c r="V6" i="12"/>
  <c r="W6" i="12"/>
  <c r="X6" i="12"/>
  <c r="Y6" i="12"/>
  <c r="Z6" i="12"/>
  <c r="AA6" i="12"/>
  <c r="AB6" i="12"/>
  <c r="AC6" i="12"/>
  <c r="AD6" i="12"/>
  <c r="AE6" i="12"/>
  <c r="AF6" i="12"/>
  <c r="AG6" i="12"/>
  <c r="C8" i="12"/>
  <c r="D8" i="12"/>
  <c r="E8" i="12"/>
  <c r="F8" i="12"/>
  <c r="G8" i="12"/>
  <c r="H8" i="12"/>
  <c r="I8" i="12"/>
  <c r="J8" i="12"/>
  <c r="K8" i="12"/>
  <c r="L8" i="12"/>
  <c r="M8" i="12"/>
  <c r="N8" i="12"/>
  <c r="O8" i="12"/>
  <c r="P8" i="12"/>
  <c r="Q8" i="12"/>
  <c r="R8" i="12"/>
  <c r="S8" i="12"/>
  <c r="T8" i="12"/>
  <c r="U8" i="12"/>
  <c r="V8" i="12"/>
  <c r="W8" i="12"/>
  <c r="X8" i="12"/>
  <c r="Y8" i="12"/>
  <c r="Z8" i="12"/>
  <c r="AA8" i="12"/>
  <c r="AB8" i="12"/>
  <c r="AC8" i="12"/>
  <c r="AD8" i="12"/>
  <c r="AE8" i="12"/>
  <c r="AF8" i="12"/>
  <c r="AG8" i="12"/>
  <c r="C9" i="12"/>
  <c r="D9" i="12"/>
  <c r="E9" i="12"/>
  <c r="F9" i="12"/>
  <c r="G9" i="12"/>
  <c r="H9" i="12"/>
  <c r="I9" i="12"/>
  <c r="J9" i="12"/>
  <c r="K9" i="12"/>
  <c r="L9" i="12"/>
  <c r="M9" i="12"/>
  <c r="N9" i="12"/>
  <c r="O9" i="12"/>
  <c r="P9" i="12"/>
  <c r="Q9" i="12"/>
  <c r="R9" i="12"/>
  <c r="S9" i="12"/>
  <c r="T9" i="12"/>
  <c r="U9" i="12"/>
  <c r="V9" i="12"/>
  <c r="W9" i="12"/>
  <c r="X9" i="12"/>
  <c r="Y9" i="12"/>
  <c r="Z9" i="12"/>
  <c r="AA9" i="12"/>
  <c r="AB9" i="12"/>
  <c r="AC9" i="12"/>
  <c r="AD9" i="12"/>
  <c r="AE9" i="12"/>
  <c r="AF9" i="12"/>
  <c r="AG9" i="12"/>
  <c r="C11" i="12"/>
  <c r="D11" i="12"/>
  <c r="E11" i="12"/>
  <c r="F11" i="12"/>
  <c r="G11" i="12"/>
  <c r="H11" i="12"/>
  <c r="I11" i="12"/>
  <c r="J11" i="12"/>
  <c r="K11" i="12"/>
  <c r="L11" i="12"/>
  <c r="M11" i="12"/>
  <c r="N11" i="12"/>
  <c r="O11" i="12"/>
  <c r="P11" i="12"/>
  <c r="Q11" i="12"/>
  <c r="R11" i="12"/>
  <c r="S11" i="12"/>
  <c r="T11" i="12"/>
  <c r="U11" i="12"/>
  <c r="V11" i="12"/>
  <c r="W11" i="12"/>
  <c r="X11" i="12"/>
  <c r="Y11" i="12"/>
  <c r="Z11" i="12"/>
  <c r="AA11" i="12"/>
  <c r="AB11" i="12"/>
  <c r="AC11" i="12"/>
  <c r="AD11" i="12"/>
  <c r="AE11" i="12"/>
  <c r="AF11" i="12"/>
  <c r="AG11" i="12"/>
  <c r="B3" i="12"/>
  <c r="B6" i="12"/>
  <c r="B8" i="12"/>
  <c r="B9" i="12"/>
  <c r="B11" i="12"/>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AG3"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AG9"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AG11" i="11"/>
  <c r="B3" i="11"/>
  <c r="B6" i="11"/>
  <c r="B8" i="11"/>
  <c r="B9" i="11"/>
  <c r="B11" i="11"/>
  <c r="C3" i="20"/>
  <c r="D3" i="20"/>
  <c r="E3" i="20"/>
  <c r="F3" i="20"/>
  <c r="G3" i="20"/>
  <c r="H3" i="20"/>
  <c r="I3" i="20"/>
  <c r="J3" i="20"/>
  <c r="K3" i="20"/>
  <c r="L3" i="20"/>
  <c r="M3" i="20"/>
  <c r="N3" i="20"/>
  <c r="O3" i="20"/>
  <c r="P3" i="20"/>
  <c r="Q3" i="20"/>
  <c r="R3" i="20"/>
  <c r="S3" i="20"/>
  <c r="T3" i="20"/>
  <c r="U3" i="20"/>
  <c r="V3" i="20"/>
  <c r="W3" i="20"/>
  <c r="X3" i="20"/>
  <c r="Y3" i="20"/>
  <c r="Z3" i="20"/>
  <c r="AA3" i="20"/>
  <c r="AB3" i="20"/>
  <c r="AC3" i="20"/>
  <c r="AD3" i="20"/>
  <c r="AE3" i="20"/>
  <c r="AF3" i="20"/>
  <c r="AG3" i="20"/>
  <c r="C6" i="20"/>
  <c r="D6" i="20"/>
  <c r="E6" i="20"/>
  <c r="F6" i="20"/>
  <c r="G6" i="20"/>
  <c r="H6" i="20"/>
  <c r="I6" i="20"/>
  <c r="J6" i="20"/>
  <c r="K6" i="20"/>
  <c r="L6" i="20"/>
  <c r="M6" i="20"/>
  <c r="N6" i="20"/>
  <c r="O6" i="20"/>
  <c r="P6" i="20"/>
  <c r="Q6" i="20"/>
  <c r="R6" i="20"/>
  <c r="S6" i="20"/>
  <c r="T6" i="20"/>
  <c r="U6" i="20"/>
  <c r="V6" i="20"/>
  <c r="W6" i="20"/>
  <c r="X6" i="20"/>
  <c r="Y6" i="20"/>
  <c r="Z6" i="20"/>
  <c r="AA6" i="20"/>
  <c r="AB6" i="20"/>
  <c r="AC6" i="20"/>
  <c r="AD6" i="20"/>
  <c r="AE6" i="20"/>
  <c r="AF6" i="20"/>
  <c r="AG6" i="20"/>
  <c r="C8" i="20"/>
  <c r="D8" i="20"/>
  <c r="E8" i="20"/>
  <c r="F8" i="20"/>
  <c r="G8" i="20"/>
  <c r="H8" i="20"/>
  <c r="I8" i="20"/>
  <c r="J8" i="20"/>
  <c r="K8" i="20"/>
  <c r="L8" i="20"/>
  <c r="M8" i="20"/>
  <c r="N8" i="20"/>
  <c r="O8" i="20"/>
  <c r="P8" i="20"/>
  <c r="Q8" i="20"/>
  <c r="R8" i="20"/>
  <c r="S8" i="20"/>
  <c r="T8" i="20"/>
  <c r="U8" i="20"/>
  <c r="V8" i="20"/>
  <c r="W8" i="20"/>
  <c r="X8" i="20"/>
  <c r="Y8" i="20"/>
  <c r="Z8" i="20"/>
  <c r="AA8" i="20"/>
  <c r="AB8" i="20"/>
  <c r="AC8" i="20"/>
  <c r="AD8" i="20"/>
  <c r="AE8" i="20"/>
  <c r="AF8" i="20"/>
  <c r="AG8" i="20"/>
  <c r="C9" i="20"/>
  <c r="D9" i="20"/>
  <c r="E9" i="20"/>
  <c r="F9" i="20"/>
  <c r="G9" i="20"/>
  <c r="H9" i="20"/>
  <c r="I9" i="20"/>
  <c r="J9" i="20"/>
  <c r="K9" i="20"/>
  <c r="L9" i="20"/>
  <c r="M9" i="20"/>
  <c r="N9" i="20"/>
  <c r="O9" i="20"/>
  <c r="P9" i="20"/>
  <c r="Q9" i="20"/>
  <c r="R9" i="20"/>
  <c r="S9" i="20"/>
  <c r="T9" i="20"/>
  <c r="U9" i="20"/>
  <c r="V9" i="20"/>
  <c r="W9" i="20"/>
  <c r="X9" i="20"/>
  <c r="Y9" i="20"/>
  <c r="Z9" i="20"/>
  <c r="AA9" i="20"/>
  <c r="AB9" i="20"/>
  <c r="AC9" i="20"/>
  <c r="AD9" i="20"/>
  <c r="AE9" i="20"/>
  <c r="AF9" i="20"/>
  <c r="AG9" i="20"/>
  <c r="C11" i="20"/>
  <c r="D11" i="20"/>
  <c r="E11" i="20"/>
  <c r="F11" i="20"/>
  <c r="G11" i="20"/>
  <c r="H11" i="20"/>
  <c r="I11" i="20"/>
  <c r="J11" i="20"/>
  <c r="K11" i="20"/>
  <c r="L11" i="20"/>
  <c r="M11" i="20"/>
  <c r="N11" i="20"/>
  <c r="O11" i="20"/>
  <c r="P11" i="20"/>
  <c r="Q11" i="20"/>
  <c r="R11" i="20"/>
  <c r="S11" i="20"/>
  <c r="T11" i="20"/>
  <c r="U11" i="20"/>
  <c r="V11" i="20"/>
  <c r="W11" i="20"/>
  <c r="X11" i="20"/>
  <c r="Y11" i="20"/>
  <c r="Z11" i="20"/>
  <c r="AA11" i="20"/>
  <c r="AB11" i="20"/>
  <c r="AC11" i="20"/>
  <c r="AD11" i="20"/>
  <c r="AE11" i="20"/>
  <c r="AF11" i="20"/>
  <c r="AG11" i="20"/>
  <c r="B3" i="20"/>
  <c r="B6" i="20"/>
  <c r="B8" i="20"/>
  <c r="B9" i="20"/>
  <c r="B11" i="20"/>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C6" i="18"/>
  <c r="D6" i="18"/>
  <c r="E6" i="18"/>
  <c r="F6" i="18"/>
  <c r="G6" i="18"/>
  <c r="H6" i="18"/>
  <c r="I6" i="18"/>
  <c r="J6" i="18"/>
  <c r="K6" i="18"/>
  <c r="L6" i="18"/>
  <c r="M6" i="18"/>
  <c r="N6" i="18"/>
  <c r="O6" i="18"/>
  <c r="P6" i="18"/>
  <c r="Q6" i="18"/>
  <c r="R6" i="18"/>
  <c r="S6" i="18"/>
  <c r="T6" i="18"/>
  <c r="U6" i="18"/>
  <c r="V6" i="18"/>
  <c r="W6" i="18"/>
  <c r="X6" i="18"/>
  <c r="Y6" i="18"/>
  <c r="Z6" i="18"/>
  <c r="AA6" i="18"/>
  <c r="AB6" i="18"/>
  <c r="AC6" i="18"/>
  <c r="AD6" i="18"/>
  <c r="AE6" i="18"/>
  <c r="AF6" i="18"/>
  <c r="AG6" i="18"/>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C9" i="18"/>
  <c r="D9" i="18"/>
  <c r="E9" i="18"/>
  <c r="F9" i="18"/>
  <c r="G9" i="18"/>
  <c r="H9" i="18"/>
  <c r="I9" i="18"/>
  <c r="J9" i="18"/>
  <c r="K9" i="18"/>
  <c r="L9" i="18"/>
  <c r="M9" i="18"/>
  <c r="N9" i="18"/>
  <c r="O9" i="18"/>
  <c r="P9" i="18"/>
  <c r="Q9" i="18"/>
  <c r="R9" i="18"/>
  <c r="S9" i="18"/>
  <c r="T9" i="18"/>
  <c r="U9" i="18"/>
  <c r="V9" i="18"/>
  <c r="W9" i="18"/>
  <c r="X9" i="18"/>
  <c r="Y9" i="18"/>
  <c r="Z9" i="18"/>
  <c r="AA9" i="18"/>
  <c r="AB9" i="18"/>
  <c r="AC9" i="18"/>
  <c r="AD9" i="18"/>
  <c r="AE9" i="18"/>
  <c r="AF9" i="18"/>
  <c r="AG9" i="18"/>
  <c r="C11" i="18"/>
  <c r="D11" i="18"/>
  <c r="E11" i="18"/>
  <c r="F11" i="18"/>
  <c r="G11" i="18"/>
  <c r="H11" i="18"/>
  <c r="I11" i="18"/>
  <c r="J11" i="18"/>
  <c r="K11" i="18"/>
  <c r="L11" i="18"/>
  <c r="M11" i="18"/>
  <c r="N11" i="18"/>
  <c r="O11" i="18"/>
  <c r="P11" i="18"/>
  <c r="Q11" i="18"/>
  <c r="R11" i="18"/>
  <c r="S11" i="18"/>
  <c r="T11" i="18"/>
  <c r="U11" i="18"/>
  <c r="V11" i="18"/>
  <c r="W11" i="18"/>
  <c r="X11" i="18"/>
  <c r="Y11" i="18"/>
  <c r="Z11" i="18"/>
  <c r="AA11" i="18"/>
  <c r="AB11" i="18"/>
  <c r="AC11" i="18"/>
  <c r="AD11" i="18"/>
  <c r="AE11" i="18"/>
  <c r="AF11" i="18"/>
  <c r="AG11" i="18"/>
  <c r="B3" i="18"/>
  <c r="B6" i="18"/>
  <c r="B8" i="18"/>
  <c r="B9" i="18"/>
  <c r="B11" i="18"/>
  <c r="H189" i="83"/>
  <c r="H190" i="83" s="1"/>
  <c r="H191" i="83" s="1"/>
  <c r="H192" i="83" s="1"/>
  <c r="H193" i="83" s="1"/>
  <c r="H194" i="83" s="1"/>
  <c r="H195" i="83" s="1"/>
  <c r="H196" i="83" s="1"/>
  <c r="H197" i="83" s="1"/>
  <c r="H198" i="83" s="1"/>
  <c r="H199" i="83" s="1"/>
  <c r="H176" i="83"/>
  <c r="H177" i="83" s="1"/>
  <c r="H178" i="83" s="1"/>
  <c r="H179" i="83" s="1"/>
  <c r="H180" i="83" s="1"/>
  <c r="H181" i="83" s="1"/>
  <c r="H182" i="83" s="1"/>
  <c r="H183" i="83" s="1"/>
  <c r="H184" i="83" s="1"/>
  <c r="H185" i="83" s="1"/>
  <c r="H186" i="83" s="1"/>
  <c r="H163" i="83"/>
  <c r="H164" i="83" s="1"/>
  <c r="H165" i="83" s="1"/>
  <c r="H166" i="83" s="1"/>
  <c r="H167" i="83" s="1"/>
  <c r="H168" i="83" s="1"/>
  <c r="H169" i="83" s="1"/>
  <c r="H170" i="83" s="1"/>
  <c r="H171" i="83" s="1"/>
  <c r="H172" i="83" s="1"/>
  <c r="H173" i="83" s="1"/>
  <c r="H150" i="83"/>
  <c r="H151" i="83" s="1"/>
  <c r="H152" i="83" s="1"/>
  <c r="H153" i="83" s="1"/>
  <c r="H154" i="83" s="1"/>
  <c r="H155" i="83" s="1"/>
  <c r="H156" i="83" s="1"/>
  <c r="H157" i="83" s="1"/>
  <c r="H158" i="83" s="1"/>
  <c r="H159" i="83" s="1"/>
  <c r="H160" i="83" s="1"/>
  <c r="H137" i="83"/>
  <c r="H138" i="83" s="1"/>
  <c r="H139" i="83" s="1"/>
  <c r="H140" i="83" s="1"/>
  <c r="H141" i="83" s="1"/>
  <c r="H142" i="83" s="1"/>
  <c r="H143" i="83" s="1"/>
  <c r="H144" i="83" s="1"/>
  <c r="H145" i="83" s="1"/>
  <c r="H146" i="83" s="1"/>
  <c r="H147" i="83" s="1"/>
  <c r="H124" i="83"/>
  <c r="H125" i="83" s="1"/>
  <c r="H126" i="83" s="1"/>
  <c r="H127" i="83" s="1"/>
  <c r="H128" i="83" s="1"/>
  <c r="H129" i="83" s="1"/>
  <c r="H130" i="83" s="1"/>
  <c r="H131" i="83" s="1"/>
  <c r="H132" i="83" s="1"/>
  <c r="H133" i="83" s="1"/>
  <c r="H134" i="83" s="1"/>
  <c r="H111" i="83"/>
  <c r="H112" i="83" s="1"/>
  <c r="H113" i="83" s="1"/>
  <c r="H114" i="83" s="1"/>
  <c r="H115" i="83" s="1"/>
  <c r="H116" i="83" s="1"/>
  <c r="H117" i="83" s="1"/>
  <c r="H118" i="83" s="1"/>
  <c r="H119" i="83" s="1"/>
  <c r="H120" i="83" s="1"/>
  <c r="H121" i="83" s="1"/>
  <c r="H122" i="83" s="1"/>
  <c r="H98" i="83"/>
  <c r="H99" i="83" s="1"/>
  <c r="H100" i="83" s="1"/>
  <c r="H101" i="83" s="1"/>
  <c r="H102" i="83" s="1"/>
  <c r="H103" i="83" s="1"/>
  <c r="H104" i="83" s="1"/>
  <c r="H105" i="83" s="1"/>
  <c r="H106" i="83" s="1"/>
  <c r="H107" i="83" s="1"/>
  <c r="H108" i="83" s="1"/>
  <c r="H109" i="83" s="1"/>
  <c r="H85" i="83"/>
  <c r="H86" i="83" s="1"/>
  <c r="H87" i="83" s="1"/>
  <c r="H88" i="83" s="1"/>
  <c r="H89" i="83" s="1"/>
  <c r="H90" i="83" s="1"/>
  <c r="H91" i="83" s="1"/>
  <c r="H92" i="83" s="1"/>
  <c r="H93" i="83" s="1"/>
  <c r="H94" i="83" s="1"/>
  <c r="H95" i="83" s="1"/>
  <c r="H96" i="83" s="1"/>
  <c r="H72" i="83"/>
  <c r="H73" i="83" s="1"/>
  <c r="H74" i="83" s="1"/>
  <c r="H75" i="83" s="1"/>
  <c r="H76" i="83" s="1"/>
  <c r="H77" i="83" s="1"/>
  <c r="H78" i="83" s="1"/>
  <c r="H79" i="83" s="1"/>
  <c r="H80" i="83" s="1"/>
  <c r="H81" i="83" s="1"/>
  <c r="H82" i="83" s="1"/>
  <c r="H83" i="83" s="1"/>
  <c r="H59" i="83"/>
  <c r="H60" i="83" s="1"/>
  <c r="H61" i="83" s="1"/>
  <c r="H62" i="83" s="1"/>
  <c r="H63" i="83" s="1"/>
  <c r="H64" i="83" s="1"/>
  <c r="H65" i="83" s="1"/>
  <c r="H66" i="83" s="1"/>
  <c r="H67" i="83" s="1"/>
  <c r="H68" i="83" s="1"/>
  <c r="H69" i="83" s="1"/>
  <c r="H70" i="83" s="1"/>
  <c r="H46" i="83"/>
  <c r="H47" i="83" s="1"/>
  <c r="H48" i="83" s="1"/>
  <c r="H49" i="83" s="1"/>
  <c r="H50" i="83" s="1"/>
  <c r="H51" i="83" s="1"/>
  <c r="H52" i="83" s="1"/>
  <c r="H53" i="83" s="1"/>
  <c r="H54" i="83" s="1"/>
  <c r="H55" i="83" s="1"/>
  <c r="H56" i="83" s="1"/>
  <c r="H57" i="83" s="1"/>
  <c r="H33" i="83"/>
  <c r="H34" i="83" s="1"/>
  <c r="H35" i="83" s="1"/>
  <c r="H36" i="83" s="1"/>
  <c r="H37" i="83" s="1"/>
  <c r="H38" i="83" s="1"/>
  <c r="H39" i="83" s="1"/>
  <c r="H40" i="83" s="1"/>
  <c r="H41" i="83" s="1"/>
  <c r="H42" i="83" s="1"/>
  <c r="H43" i="83" s="1"/>
  <c r="H44" i="83" s="1"/>
  <c r="H20" i="83"/>
  <c r="H21" i="83" s="1"/>
  <c r="H22" i="83" s="1"/>
  <c r="H23" i="83" s="1"/>
  <c r="H24" i="83" s="1"/>
  <c r="H25" i="83" s="1"/>
  <c r="H26" i="83" s="1"/>
  <c r="H27" i="83" s="1"/>
  <c r="H28" i="83" s="1"/>
  <c r="H29" i="83" s="1"/>
  <c r="H30" i="83" s="1"/>
  <c r="H31" i="83" s="1"/>
  <c r="H7" i="83"/>
  <c r="H8" i="83" s="1"/>
  <c r="H9" i="83" s="1"/>
  <c r="H10" i="83" s="1"/>
  <c r="H11" i="83" s="1"/>
  <c r="H12" i="83" s="1"/>
  <c r="H13" i="83" s="1"/>
  <c r="H14" i="83" s="1"/>
  <c r="H15" i="83" s="1"/>
  <c r="H16" i="83" s="1"/>
  <c r="H17" i="83" s="1"/>
  <c r="H18" i="83" s="1"/>
  <c r="A206" i="84"/>
  <c r="A207" i="84" s="1"/>
  <c r="A193" i="84"/>
  <c r="A194" i="84" s="1"/>
  <c r="A180" i="84"/>
  <c r="A181" i="84" s="1"/>
  <c r="A167" i="84"/>
  <c r="A168" i="84" s="1"/>
  <c r="A154" i="84"/>
  <c r="A155" i="84" s="1"/>
  <c r="A142" i="84"/>
  <c r="A141" i="84"/>
  <c r="A128" i="84"/>
  <c r="A129" i="84" s="1"/>
  <c r="A115" i="84"/>
  <c r="A116" i="84" s="1"/>
  <c r="A102" i="84"/>
  <c r="A103" i="84" s="1"/>
  <c r="A89" i="84"/>
  <c r="A90" i="84" s="1"/>
  <c r="A76" i="84"/>
  <c r="A77" i="84" s="1"/>
  <c r="A63" i="84"/>
  <c r="A64" i="84" s="1"/>
  <c r="A50" i="84"/>
  <c r="A51" i="84" s="1"/>
  <c r="A37" i="84"/>
  <c r="A38" i="84" s="1"/>
  <c r="A24" i="84"/>
  <c r="A25" i="84" s="1"/>
  <c r="E13" i="84"/>
  <c r="F13" i="84" s="1"/>
  <c r="G13" i="84" s="1"/>
  <c r="H13" i="84" s="1"/>
  <c r="I13" i="84" s="1"/>
  <c r="J13" i="84" s="1"/>
  <c r="K13" i="84" s="1"/>
  <c r="L13" i="84" s="1"/>
  <c r="M13" i="84" s="1"/>
  <c r="N13" i="84" s="1"/>
  <c r="O13" i="84" s="1"/>
  <c r="P13" i="84" s="1"/>
  <c r="Q13" i="84" s="1"/>
  <c r="R13" i="84" s="1"/>
  <c r="S13" i="84" s="1"/>
  <c r="T13" i="84" s="1"/>
  <c r="U13" i="84" s="1"/>
  <c r="V13" i="84" s="1"/>
  <c r="W13" i="84" s="1"/>
  <c r="X13" i="84" s="1"/>
  <c r="Y13" i="84" s="1"/>
  <c r="Z13" i="84" s="1"/>
  <c r="AA13" i="84" s="1"/>
  <c r="AB13" i="84" s="1"/>
  <c r="AC13" i="84" s="1"/>
  <c r="AD13" i="84" s="1"/>
  <c r="AE13" i="84" s="1"/>
  <c r="AF13" i="84" s="1"/>
  <c r="AG13" i="84" s="1"/>
  <c r="AH13" i="84" s="1"/>
  <c r="AI13" i="84" s="1"/>
  <c r="E14" i="84"/>
  <c r="F14" i="84" s="1"/>
  <c r="G14" i="84" s="1"/>
  <c r="H14" i="84" s="1"/>
  <c r="I14" i="84" s="1"/>
  <c r="J14" i="84" s="1"/>
  <c r="K14" i="84" s="1"/>
  <c r="L14" i="84" s="1"/>
  <c r="M14" i="84" s="1"/>
  <c r="N14" i="84" s="1"/>
  <c r="O14" i="84" s="1"/>
  <c r="P14" i="84" s="1"/>
  <c r="Q14" i="84" s="1"/>
  <c r="R14" i="84" s="1"/>
  <c r="S14" i="84" s="1"/>
  <c r="T14" i="84" s="1"/>
  <c r="U14" i="84" s="1"/>
  <c r="V14" i="84" s="1"/>
  <c r="W14" i="84" s="1"/>
  <c r="X14" i="84" s="1"/>
  <c r="Y14" i="84" s="1"/>
  <c r="Z14" i="84" s="1"/>
  <c r="AA14" i="84" s="1"/>
  <c r="AB14" i="84" s="1"/>
  <c r="AC14" i="84" s="1"/>
  <c r="AD14" i="84" s="1"/>
  <c r="AE14" i="84" s="1"/>
  <c r="AF14" i="84" s="1"/>
  <c r="AG14" i="84" s="1"/>
  <c r="AH14" i="84" s="1"/>
  <c r="AI14" i="84" s="1"/>
  <c r="AP199" i="83"/>
  <c r="AO199" i="83"/>
  <c r="AN199" i="83"/>
  <c r="AM199" i="83"/>
  <c r="AL199" i="83"/>
  <c r="AK199" i="83"/>
  <c r="AJ199" i="83"/>
  <c r="AI199" i="83"/>
  <c r="AH199" i="83"/>
  <c r="AG199" i="83"/>
  <c r="AF199" i="83"/>
  <c r="AE199" i="83"/>
  <c r="AD199" i="83"/>
  <c r="AC199" i="83"/>
  <c r="AB199" i="83"/>
  <c r="AA199" i="83"/>
  <c r="Z199" i="83"/>
  <c r="Y199" i="83"/>
  <c r="X199" i="83"/>
  <c r="W199" i="83"/>
  <c r="V199" i="83"/>
  <c r="U199" i="83"/>
  <c r="T199" i="83"/>
  <c r="S199" i="83"/>
  <c r="R199" i="83"/>
  <c r="Q199" i="83"/>
  <c r="P199" i="83"/>
  <c r="O199" i="83"/>
  <c r="N199" i="83"/>
  <c r="M199" i="83"/>
  <c r="L199" i="83"/>
  <c r="K199" i="83"/>
  <c r="AP198" i="83"/>
  <c r="AO198" i="83"/>
  <c r="AN198" i="83"/>
  <c r="AM198" i="83"/>
  <c r="AL198" i="83"/>
  <c r="AK198" i="83"/>
  <c r="AJ198" i="83"/>
  <c r="AI198" i="83"/>
  <c r="AH198" i="83"/>
  <c r="AG198" i="83"/>
  <c r="AF198" i="83"/>
  <c r="AE198" i="83"/>
  <c r="AD198" i="83"/>
  <c r="AC198" i="83"/>
  <c r="AB198" i="83"/>
  <c r="AA198" i="83"/>
  <c r="Z198" i="83"/>
  <c r="Y198" i="83"/>
  <c r="X198" i="83"/>
  <c r="W198" i="83"/>
  <c r="V198" i="83"/>
  <c r="U198" i="83"/>
  <c r="T198" i="83"/>
  <c r="S198" i="83"/>
  <c r="R198" i="83"/>
  <c r="Q198" i="83"/>
  <c r="P198" i="83"/>
  <c r="O198" i="83"/>
  <c r="N198" i="83"/>
  <c r="M198" i="83"/>
  <c r="L198" i="83"/>
  <c r="K198" i="83"/>
  <c r="AP197" i="83"/>
  <c r="AO197" i="83"/>
  <c r="AN197" i="83"/>
  <c r="AM197" i="83"/>
  <c r="AL197" i="83"/>
  <c r="AK197" i="83"/>
  <c r="AJ197" i="83"/>
  <c r="AI197" i="83"/>
  <c r="AH197" i="83"/>
  <c r="AG197" i="83"/>
  <c r="AF197" i="83"/>
  <c r="AE197" i="83"/>
  <c r="AD197" i="83"/>
  <c r="AC197" i="83"/>
  <c r="AB197" i="83"/>
  <c r="AA197" i="83"/>
  <c r="Z197" i="83"/>
  <c r="Y197" i="83"/>
  <c r="X197" i="83"/>
  <c r="W197" i="83"/>
  <c r="V197" i="83"/>
  <c r="U197" i="83"/>
  <c r="T197" i="83"/>
  <c r="S197" i="83"/>
  <c r="R197" i="83"/>
  <c r="Q197" i="83"/>
  <c r="P197" i="83"/>
  <c r="O197" i="83"/>
  <c r="N197" i="83"/>
  <c r="M197" i="83"/>
  <c r="L197" i="83"/>
  <c r="K197" i="83"/>
  <c r="AP196" i="83"/>
  <c r="AO196" i="83"/>
  <c r="AN196" i="83"/>
  <c r="AM196" i="83"/>
  <c r="AL196" i="83"/>
  <c r="AK196" i="83"/>
  <c r="AJ196" i="83"/>
  <c r="AI196" i="83"/>
  <c r="AH196" i="83"/>
  <c r="AG196" i="83"/>
  <c r="AF196" i="83"/>
  <c r="AE196" i="83"/>
  <c r="AD196" i="83"/>
  <c r="AC196" i="83"/>
  <c r="AB196" i="83"/>
  <c r="AA196" i="83"/>
  <c r="Z196" i="83"/>
  <c r="Y196" i="83"/>
  <c r="X196" i="83"/>
  <c r="W196" i="83"/>
  <c r="V196" i="83"/>
  <c r="U196" i="83"/>
  <c r="T196" i="83"/>
  <c r="S196" i="83"/>
  <c r="R196" i="83"/>
  <c r="Q196" i="83"/>
  <c r="P196" i="83"/>
  <c r="O196" i="83"/>
  <c r="N196" i="83"/>
  <c r="M196" i="83"/>
  <c r="L196" i="83"/>
  <c r="K196" i="83"/>
  <c r="AP195" i="83"/>
  <c r="AO195" i="83"/>
  <c r="AN195" i="83"/>
  <c r="AM195" i="83"/>
  <c r="AL195" i="83"/>
  <c r="AK195" i="83"/>
  <c r="AJ195" i="83"/>
  <c r="AI195" i="83"/>
  <c r="AH195" i="83"/>
  <c r="AG195" i="83"/>
  <c r="AF195" i="83"/>
  <c r="AE195" i="83"/>
  <c r="AD195" i="83"/>
  <c r="AC195" i="83"/>
  <c r="AB195" i="83"/>
  <c r="AA195" i="83"/>
  <c r="Z195" i="83"/>
  <c r="Y195" i="83"/>
  <c r="X195" i="83"/>
  <c r="W195" i="83"/>
  <c r="V195" i="83"/>
  <c r="U195" i="83"/>
  <c r="T195" i="83"/>
  <c r="S195" i="83"/>
  <c r="R195" i="83"/>
  <c r="Q195" i="83"/>
  <c r="P195" i="83"/>
  <c r="O195" i="83"/>
  <c r="N195" i="83"/>
  <c r="M195" i="83"/>
  <c r="L195" i="83"/>
  <c r="K195" i="83"/>
  <c r="AP194" i="83"/>
  <c r="AO194" i="83"/>
  <c r="AN194" i="83"/>
  <c r="AM194" i="83"/>
  <c r="AL194" i="83"/>
  <c r="AK194" i="83"/>
  <c r="AJ194" i="83"/>
  <c r="AI194" i="83"/>
  <c r="AH194" i="83"/>
  <c r="AG194" i="83"/>
  <c r="AF194" i="83"/>
  <c r="AE194" i="83"/>
  <c r="AD194" i="83"/>
  <c r="AC194" i="83"/>
  <c r="AB194" i="83"/>
  <c r="AA194" i="83"/>
  <c r="Z194" i="83"/>
  <c r="Y194" i="83"/>
  <c r="X194" i="83"/>
  <c r="W194" i="83"/>
  <c r="V194" i="83"/>
  <c r="U194" i="83"/>
  <c r="T194" i="83"/>
  <c r="S194" i="83"/>
  <c r="R194" i="83"/>
  <c r="Q194" i="83"/>
  <c r="P194" i="83"/>
  <c r="O194" i="83"/>
  <c r="N194" i="83"/>
  <c r="M194" i="83"/>
  <c r="L194" i="83"/>
  <c r="K194" i="83"/>
  <c r="AP193" i="83"/>
  <c r="AO193" i="83"/>
  <c r="AN193" i="83"/>
  <c r="AM193" i="83"/>
  <c r="AL193" i="83"/>
  <c r="AK193" i="83"/>
  <c r="AJ193" i="83"/>
  <c r="AI193" i="83"/>
  <c r="AH193" i="83"/>
  <c r="AG193" i="83"/>
  <c r="AF193" i="83"/>
  <c r="AE193" i="83"/>
  <c r="AD193" i="83"/>
  <c r="AC193" i="83"/>
  <c r="AB193" i="83"/>
  <c r="AA193" i="83"/>
  <c r="Z193" i="83"/>
  <c r="Y193" i="83"/>
  <c r="X193" i="83"/>
  <c r="W193" i="83"/>
  <c r="V193" i="83"/>
  <c r="U193" i="83"/>
  <c r="T193" i="83"/>
  <c r="S193" i="83"/>
  <c r="R193" i="83"/>
  <c r="Q193" i="83"/>
  <c r="P193" i="83"/>
  <c r="O193" i="83"/>
  <c r="N193" i="83"/>
  <c r="M193" i="83"/>
  <c r="L193" i="83"/>
  <c r="K193" i="83"/>
  <c r="AP192" i="83"/>
  <c r="AO192" i="83"/>
  <c r="AN192" i="83"/>
  <c r="AM192" i="83"/>
  <c r="AL192" i="83"/>
  <c r="AK192" i="83"/>
  <c r="AJ192" i="83"/>
  <c r="AI192" i="83"/>
  <c r="AH192" i="83"/>
  <c r="AG192" i="83"/>
  <c r="AF192" i="83"/>
  <c r="AE192" i="83"/>
  <c r="AD192" i="83"/>
  <c r="AC192" i="83"/>
  <c r="AB192" i="83"/>
  <c r="AA192" i="83"/>
  <c r="Z192" i="83"/>
  <c r="Y192" i="83"/>
  <c r="X192" i="83"/>
  <c r="W192" i="83"/>
  <c r="V192" i="83"/>
  <c r="U192" i="83"/>
  <c r="T192" i="83"/>
  <c r="S192" i="83"/>
  <c r="R192" i="83"/>
  <c r="Q192" i="83"/>
  <c r="P192" i="83"/>
  <c r="O192" i="83"/>
  <c r="N192" i="83"/>
  <c r="M192" i="83"/>
  <c r="L192" i="83"/>
  <c r="K192" i="83"/>
  <c r="AP191" i="83"/>
  <c r="AO191" i="83"/>
  <c r="AN191" i="83"/>
  <c r="AM191" i="83"/>
  <c r="AL191" i="83"/>
  <c r="AK191" i="83"/>
  <c r="AJ191" i="83"/>
  <c r="AI191" i="83"/>
  <c r="AH191" i="83"/>
  <c r="AG191" i="83"/>
  <c r="AF191" i="83"/>
  <c r="AE191" i="83"/>
  <c r="AD191" i="83"/>
  <c r="AC191" i="83"/>
  <c r="AB191" i="83"/>
  <c r="AA191" i="83"/>
  <c r="Z191" i="83"/>
  <c r="Y191" i="83"/>
  <c r="X191" i="83"/>
  <c r="W191" i="83"/>
  <c r="V191" i="83"/>
  <c r="U191" i="83"/>
  <c r="T191" i="83"/>
  <c r="S191" i="83"/>
  <c r="R191" i="83"/>
  <c r="Q191" i="83"/>
  <c r="P191" i="83"/>
  <c r="O191" i="83"/>
  <c r="N191" i="83"/>
  <c r="M191" i="83"/>
  <c r="L191" i="83"/>
  <c r="K191" i="83"/>
  <c r="AP190" i="83"/>
  <c r="AO190" i="83"/>
  <c r="AN190" i="83"/>
  <c r="AM190" i="83"/>
  <c r="AL190" i="83"/>
  <c r="AK190" i="83"/>
  <c r="AJ190" i="83"/>
  <c r="AI190" i="83"/>
  <c r="AH190" i="83"/>
  <c r="AG190" i="83"/>
  <c r="AF190" i="83"/>
  <c r="AE190" i="83"/>
  <c r="AD190" i="83"/>
  <c r="AC190" i="83"/>
  <c r="AB190" i="83"/>
  <c r="AA190" i="83"/>
  <c r="Z190" i="83"/>
  <c r="Y190" i="83"/>
  <c r="X190" i="83"/>
  <c r="W190" i="83"/>
  <c r="V190" i="83"/>
  <c r="U190" i="83"/>
  <c r="T190" i="83"/>
  <c r="S190" i="83"/>
  <c r="R190" i="83"/>
  <c r="Q190" i="83"/>
  <c r="P190" i="83"/>
  <c r="O190" i="83"/>
  <c r="N190" i="83"/>
  <c r="M190" i="83"/>
  <c r="L190" i="83"/>
  <c r="K190" i="83"/>
  <c r="AP186" i="83"/>
  <c r="AO186" i="83"/>
  <c r="AN186" i="83"/>
  <c r="AM186" i="83"/>
  <c r="AL186" i="83"/>
  <c r="AK186" i="83"/>
  <c r="AJ186" i="83"/>
  <c r="AI186" i="83"/>
  <c r="AH186" i="83"/>
  <c r="AG186" i="83"/>
  <c r="AF186" i="83"/>
  <c r="AE186" i="83"/>
  <c r="AD186" i="83"/>
  <c r="AC186" i="83"/>
  <c r="AB186" i="83"/>
  <c r="AA186" i="83"/>
  <c r="Z186" i="83"/>
  <c r="Y186" i="83"/>
  <c r="X186" i="83"/>
  <c r="W186" i="83"/>
  <c r="V186" i="83"/>
  <c r="U186" i="83"/>
  <c r="T186" i="83"/>
  <c r="S186" i="83"/>
  <c r="R186" i="83"/>
  <c r="Q186" i="83"/>
  <c r="P186" i="83"/>
  <c r="O186" i="83"/>
  <c r="N186" i="83"/>
  <c r="M186" i="83"/>
  <c r="L186" i="83"/>
  <c r="K186" i="83"/>
  <c r="AP185" i="83"/>
  <c r="AO185" i="83"/>
  <c r="AN185" i="83"/>
  <c r="AM185" i="83"/>
  <c r="AL185" i="83"/>
  <c r="AK185" i="83"/>
  <c r="AJ185" i="83"/>
  <c r="AI185" i="83"/>
  <c r="AH185" i="83"/>
  <c r="AG185" i="83"/>
  <c r="AF185" i="83"/>
  <c r="AE185" i="83"/>
  <c r="AD185" i="83"/>
  <c r="AC185" i="83"/>
  <c r="AB185" i="83"/>
  <c r="AA185" i="83"/>
  <c r="Z185" i="83"/>
  <c r="Y185" i="83"/>
  <c r="X185" i="83"/>
  <c r="W185" i="83"/>
  <c r="V185" i="83"/>
  <c r="U185" i="83"/>
  <c r="T185" i="83"/>
  <c r="S185" i="83"/>
  <c r="R185" i="83"/>
  <c r="Q185" i="83"/>
  <c r="P185" i="83"/>
  <c r="O185" i="83"/>
  <c r="N185" i="83"/>
  <c r="M185" i="83"/>
  <c r="L185" i="83"/>
  <c r="K185" i="83"/>
  <c r="AP184" i="83"/>
  <c r="AO184" i="83"/>
  <c r="AN184" i="83"/>
  <c r="AM184" i="83"/>
  <c r="AL184" i="83"/>
  <c r="AK184" i="83"/>
  <c r="AJ184" i="83"/>
  <c r="AI184" i="83"/>
  <c r="AH184" i="83"/>
  <c r="AG184" i="83"/>
  <c r="AF184" i="83"/>
  <c r="AE184" i="83"/>
  <c r="AD184" i="83"/>
  <c r="AC184" i="83"/>
  <c r="AB184" i="83"/>
  <c r="AA184" i="83"/>
  <c r="Z184" i="83"/>
  <c r="Y184" i="83"/>
  <c r="X184" i="83"/>
  <c r="W184" i="83"/>
  <c r="V184" i="83"/>
  <c r="U184" i="83"/>
  <c r="T184" i="83"/>
  <c r="S184" i="83"/>
  <c r="R184" i="83"/>
  <c r="Q184" i="83"/>
  <c r="P184" i="83"/>
  <c r="O184" i="83"/>
  <c r="N184" i="83"/>
  <c r="M184" i="83"/>
  <c r="L184" i="83"/>
  <c r="K184" i="83"/>
  <c r="AP183" i="83"/>
  <c r="AO183" i="83"/>
  <c r="AN183" i="83"/>
  <c r="AM183" i="83"/>
  <c r="AL183" i="83"/>
  <c r="AK183" i="83"/>
  <c r="AJ183" i="83"/>
  <c r="AI183" i="83"/>
  <c r="AH183" i="83"/>
  <c r="AG183" i="83"/>
  <c r="AF183" i="83"/>
  <c r="AE183" i="83"/>
  <c r="AD183" i="83"/>
  <c r="AC183" i="83"/>
  <c r="AB183" i="83"/>
  <c r="AA183" i="83"/>
  <c r="Z183" i="83"/>
  <c r="Y183" i="83"/>
  <c r="X183" i="83"/>
  <c r="W183" i="83"/>
  <c r="V183" i="83"/>
  <c r="U183" i="83"/>
  <c r="T183" i="83"/>
  <c r="S183" i="83"/>
  <c r="R183" i="83"/>
  <c r="Q183" i="83"/>
  <c r="P183" i="83"/>
  <c r="O183" i="83"/>
  <c r="N183" i="83"/>
  <c r="M183" i="83"/>
  <c r="L183" i="83"/>
  <c r="K183" i="83"/>
  <c r="AP182" i="83"/>
  <c r="AO182" i="83"/>
  <c r="AN182" i="83"/>
  <c r="AM182" i="83"/>
  <c r="AL182" i="83"/>
  <c r="AK182" i="83"/>
  <c r="AJ182" i="83"/>
  <c r="AI182" i="83"/>
  <c r="AH182" i="83"/>
  <c r="AG182" i="83"/>
  <c r="AF182" i="83"/>
  <c r="AE182" i="83"/>
  <c r="AD182" i="83"/>
  <c r="AC182" i="83"/>
  <c r="AB182" i="83"/>
  <c r="AA182" i="83"/>
  <c r="Z182" i="83"/>
  <c r="Y182" i="83"/>
  <c r="X182" i="83"/>
  <c r="W182" i="83"/>
  <c r="V182" i="83"/>
  <c r="U182" i="83"/>
  <c r="T182" i="83"/>
  <c r="S182" i="83"/>
  <c r="R182" i="83"/>
  <c r="Q182" i="83"/>
  <c r="P182" i="83"/>
  <c r="O182" i="83"/>
  <c r="N182" i="83"/>
  <c r="M182" i="83"/>
  <c r="L182" i="83"/>
  <c r="K182" i="83"/>
  <c r="AP181" i="83"/>
  <c r="AO181" i="83"/>
  <c r="AN181" i="83"/>
  <c r="AM181" i="83"/>
  <c r="AL181" i="83"/>
  <c r="AK181" i="83"/>
  <c r="AJ181" i="83"/>
  <c r="AI181" i="83"/>
  <c r="AH181" i="83"/>
  <c r="AG181" i="83"/>
  <c r="AF181" i="83"/>
  <c r="AE181" i="83"/>
  <c r="AD181" i="83"/>
  <c r="AC181" i="83"/>
  <c r="AB181" i="83"/>
  <c r="AA181" i="83"/>
  <c r="Z181" i="83"/>
  <c r="Y181" i="83"/>
  <c r="X181" i="83"/>
  <c r="W181" i="83"/>
  <c r="V181" i="83"/>
  <c r="U181" i="83"/>
  <c r="T181" i="83"/>
  <c r="S181" i="83"/>
  <c r="R181" i="83"/>
  <c r="Q181" i="83"/>
  <c r="P181" i="83"/>
  <c r="O181" i="83"/>
  <c r="N181" i="83"/>
  <c r="M181" i="83"/>
  <c r="L181" i="83"/>
  <c r="K181" i="83"/>
  <c r="AP180" i="83"/>
  <c r="AO180" i="83"/>
  <c r="AN180" i="83"/>
  <c r="AM180" i="83"/>
  <c r="AL180" i="83"/>
  <c r="AK180" i="83"/>
  <c r="AJ180" i="83"/>
  <c r="AI180" i="83"/>
  <c r="AH180" i="83"/>
  <c r="AG180" i="83"/>
  <c r="AF180" i="83"/>
  <c r="AE180" i="83"/>
  <c r="AD180" i="83"/>
  <c r="AC180" i="83"/>
  <c r="AB180" i="83"/>
  <c r="AA180" i="83"/>
  <c r="Z180" i="83"/>
  <c r="Y180" i="83"/>
  <c r="X180" i="83"/>
  <c r="W180" i="83"/>
  <c r="V180" i="83"/>
  <c r="U180" i="83"/>
  <c r="T180" i="83"/>
  <c r="S180" i="83"/>
  <c r="R180" i="83"/>
  <c r="Q180" i="83"/>
  <c r="P180" i="83"/>
  <c r="O180" i="83"/>
  <c r="N180" i="83"/>
  <c r="M180" i="83"/>
  <c r="L180" i="83"/>
  <c r="K180" i="83"/>
  <c r="AP179" i="83"/>
  <c r="AO179" i="83"/>
  <c r="AN179" i="83"/>
  <c r="AM179" i="83"/>
  <c r="AL179" i="83"/>
  <c r="AK179" i="83"/>
  <c r="AJ179" i="83"/>
  <c r="AI179" i="83"/>
  <c r="AH179" i="83"/>
  <c r="AG179" i="83"/>
  <c r="AF179" i="83"/>
  <c r="AE179" i="83"/>
  <c r="AD179" i="83"/>
  <c r="AC179" i="83"/>
  <c r="AB179" i="83"/>
  <c r="AA179" i="83"/>
  <c r="Z179" i="83"/>
  <c r="Y179" i="83"/>
  <c r="X179" i="83"/>
  <c r="W179" i="83"/>
  <c r="V179" i="83"/>
  <c r="U179" i="83"/>
  <c r="T179" i="83"/>
  <c r="S179" i="83"/>
  <c r="R179" i="83"/>
  <c r="Q179" i="83"/>
  <c r="P179" i="83"/>
  <c r="O179" i="83"/>
  <c r="N179" i="83"/>
  <c r="M179" i="83"/>
  <c r="L179" i="83"/>
  <c r="K179" i="83"/>
  <c r="AP178" i="83"/>
  <c r="AO178" i="83"/>
  <c r="AN178" i="83"/>
  <c r="AM178" i="83"/>
  <c r="AL178" i="83"/>
  <c r="AK178" i="83"/>
  <c r="AJ178" i="83"/>
  <c r="AI178" i="83"/>
  <c r="AH178" i="83"/>
  <c r="AG178" i="83"/>
  <c r="AF178" i="83"/>
  <c r="AE178" i="83"/>
  <c r="AD178" i="83"/>
  <c r="AC178" i="83"/>
  <c r="AB178" i="83"/>
  <c r="AA178" i="83"/>
  <c r="Z178" i="83"/>
  <c r="Y178" i="83"/>
  <c r="X178" i="83"/>
  <c r="W178" i="83"/>
  <c r="V178" i="83"/>
  <c r="U178" i="83"/>
  <c r="T178" i="83"/>
  <c r="S178" i="83"/>
  <c r="R178" i="83"/>
  <c r="Q178" i="83"/>
  <c r="P178" i="83"/>
  <c r="O178" i="83"/>
  <c r="N178" i="83"/>
  <c r="M178" i="83"/>
  <c r="L178" i="83"/>
  <c r="K178" i="83"/>
  <c r="AP177" i="83"/>
  <c r="AO177" i="83"/>
  <c r="AN177" i="83"/>
  <c r="AM177" i="83"/>
  <c r="AL177" i="83"/>
  <c r="AK177" i="83"/>
  <c r="AJ177" i="83"/>
  <c r="AI177" i="83"/>
  <c r="AH177" i="83"/>
  <c r="AG177" i="83"/>
  <c r="AF177" i="83"/>
  <c r="AE177" i="83"/>
  <c r="AD177" i="83"/>
  <c r="AC177" i="83"/>
  <c r="AB177" i="83"/>
  <c r="AA177" i="83"/>
  <c r="Z177" i="83"/>
  <c r="Y177" i="83"/>
  <c r="X177" i="83"/>
  <c r="W177" i="83"/>
  <c r="V177" i="83"/>
  <c r="U177" i="83"/>
  <c r="T177" i="83"/>
  <c r="S177" i="83"/>
  <c r="R177" i="83"/>
  <c r="Q177" i="83"/>
  <c r="P177" i="83"/>
  <c r="O177" i="83"/>
  <c r="N177" i="83"/>
  <c r="M177" i="83"/>
  <c r="L177" i="83"/>
  <c r="K177" i="83"/>
  <c r="AP173" i="83"/>
  <c r="AO173" i="83"/>
  <c r="AN173" i="83"/>
  <c r="AM173" i="83"/>
  <c r="AL173" i="83"/>
  <c r="AK173" i="83"/>
  <c r="AJ173" i="83"/>
  <c r="AI173" i="83"/>
  <c r="AH173" i="83"/>
  <c r="AG173" i="83"/>
  <c r="AF173" i="83"/>
  <c r="AE173" i="83"/>
  <c r="AD173" i="83"/>
  <c r="AC173" i="83"/>
  <c r="AB173" i="83"/>
  <c r="AA173" i="83"/>
  <c r="Z173" i="83"/>
  <c r="Y173" i="83"/>
  <c r="X173" i="83"/>
  <c r="W173" i="83"/>
  <c r="V173" i="83"/>
  <c r="U173" i="83"/>
  <c r="T173" i="83"/>
  <c r="S173" i="83"/>
  <c r="R173" i="83"/>
  <c r="Q173" i="83"/>
  <c r="P173" i="83"/>
  <c r="O173" i="83"/>
  <c r="N173" i="83"/>
  <c r="M173" i="83"/>
  <c r="L173" i="83"/>
  <c r="K173" i="83"/>
  <c r="AP172" i="83"/>
  <c r="AO172" i="83"/>
  <c r="AN172" i="83"/>
  <c r="AM172" i="83"/>
  <c r="AL172" i="83"/>
  <c r="AK172" i="83"/>
  <c r="AJ172" i="83"/>
  <c r="AI172" i="83"/>
  <c r="AH172" i="83"/>
  <c r="AG172" i="83"/>
  <c r="AF172" i="83"/>
  <c r="AE172" i="83"/>
  <c r="AD172" i="83"/>
  <c r="AC172" i="83"/>
  <c r="AB172" i="83"/>
  <c r="AA172" i="83"/>
  <c r="Z172" i="83"/>
  <c r="Y172" i="83"/>
  <c r="X172" i="83"/>
  <c r="W172" i="83"/>
  <c r="V172" i="83"/>
  <c r="U172" i="83"/>
  <c r="T172" i="83"/>
  <c r="S172" i="83"/>
  <c r="R172" i="83"/>
  <c r="Q172" i="83"/>
  <c r="P172" i="83"/>
  <c r="O172" i="83"/>
  <c r="N172" i="83"/>
  <c r="M172" i="83"/>
  <c r="L172" i="83"/>
  <c r="K172" i="83"/>
  <c r="AP171" i="83"/>
  <c r="AO171" i="83"/>
  <c r="AN171" i="83"/>
  <c r="AM171" i="83"/>
  <c r="AL171" i="83"/>
  <c r="AK171" i="83"/>
  <c r="AJ171" i="83"/>
  <c r="AI171" i="83"/>
  <c r="AH171" i="83"/>
  <c r="AG171" i="83"/>
  <c r="AF171" i="83"/>
  <c r="AE171" i="83"/>
  <c r="AD171" i="83"/>
  <c r="AC171" i="83"/>
  <c r="AB171" i="83"/>
  <c r="AA171" i="83"/>
  <c r="Z171" i="83"/>
  <c r="Y171" i="83"/>
  <c r="X171" i="83"/>
  <c r="W171" i="83"/>
  <c r="V171" i="83"/>
  <c r="U171" i="83"/>
  <c r="T171" i="83"/>
  <c r="S171" i="83"/>
  <c r="R171" i="83"/>
  <c r="Q171" i="83"/>
  <c r="P171" i="83"/>
  <c r="O171" i="83"/>
  <c r="N171" i="83"/>
  <c r="M171" i="83"/>
  <c r="L171" i="83"/>
  <c r="K171" i="83"/>
  <c r="AP170" i="83"/>
  <c r="AO170" i="83"/>
  <c r="AN170" i="83"/>
  <c r="AM170" i="83"/>
  <c r="AL170" i="83"/>
  <c r="AK170" i="83"/>
  <c r="AJ170" i="83"/>
  <c r="AI170" i="83"/>
  <c r="AH170" i="83"/>
  <c r="AG170" i="83"/>
  <c r="AF170" i="83"/>
  <c r="AE170" i="83"/>
  <c r="AD170" i="83"/>
  <c r="AC170" i="83"/>
  <c r="AB170" i="83"/>
  <c r="AA170" i="83"/>
  <c r="Z170" i="83"/>
  <c r="Y170" i="83"/>
  <c r="X170" i="83"/>
  <c r="W170" i="83"/>
  <c r="V170" i="83"/>
  <c r="U170" i="83"/>
  <c r="T170" i="83"/>
  <c r="S170" i="83"/>
  <c r="R170" i="83"/>
  <c r="Q170" i="83"/>
  <c r="P170" i="83"/>
  <c r="O170" i="83"/>
  <c r="N170" i="83"/>
  <c r="M170" i="83"/>
  <c r="L170" i="83"/>
  <c r="K170" i="83"/>
  <c r="AP169" i="83"/>
  <c r="AO169" i="83"/>
  <c r="AN169" i="83"/>
  <c r="AM169" i="83"/>
  <c r="AL169" i="83"/>
  <c r="AK169" i="83"/>
  <c r="AJ169" i="83"/>
  <c r="AI169" i="83"/>
  <c r="AH169" i="83"/>
  <c r="AG169" i="83"/>
  <c r="AF169" i="83"/>
  <c r="AE169" i="83"/>
  <c r="AD169" i="83"/>
  <c r="AC169" i="83"/>
  <c r="AB169" i="83"/>
  <c r="AA169" i="83"/>
  <c r="Z169" i="83"/>
  <c r="Y169" i="83"/>
  <c r="X169" i="83"/>
  <c r="W169" i="83"/>
  <c r="V169" i="83"/>
  <c r="U169" i="83"/>
  <c r="T169" i="83"/>
  <c r="S169" i="83"/>
  <c r="R169" i="83"/>
  <c r="Q169" i="83"/>
  <c r="P169" i="83"/>
  <c r="O169" i="83"/>
  <c r="N169" i="83"/>
  <c r="M169" i="83"/>
  <c r="L169" i="83"/>
  <c r="K169" i="83"/>
  <c r="AP168" i="83"/>
  <c r="AO168" i="83"/>
  <c r="AN168" i="83"/>
  <c r="AM168" i="83"/>
  <c r="AL168" i="83"/>
  <c r="AK168" i="83"/>
  <c r="AJ168" i="83"/>
  <c r="AI168" i="83"/>
  <c r="AH168" i="83"/>
  <c r="AG168" i="83"/>
  <c r="AF168" i="83"/>
  <c r="AE168" i="83"/>
  <c r="AD168" i="83"/>
  <c r="AC168" i="83"/>
  <c r="AB168" i="83"/>
  <c r="AA168" i="83"/>
  <c r="Z168" i="83"/>
  <c r="Y168" i="83"/>
  <c r="X168" i="83"/>
  <c r="W168" i="83"/>
  <c r="V168" i="83"/>
  <c r="U168" i="83"/>
  <c r="T168" i="83"/>
  <c r="S168" i="83"/>
  <c r="R168" i="83"/>
  <c r="Q168" i="83"/>
  <c r="P168" i="83"/>
  <c r="O168" i="83"/>
  <c r="N168" i="83"/>
  <c r="M168" i="83"/>
  <c r="L168" i="83"/>
  <c r="K168" i="83"/>
  <c r="AP167" i="83"/>
  <c r="AO167" i="83"/>
  <c r="AN167" i="83"/>
  <c r="AM167" i="83"/>
  <c r="AL167" i="83"/>
  <c r="AK167" i="83"/>
  <c r="AJ167" i="83"/>
  <c r="AI167" i="83"/>
  <c r="AH167" i="83"/>
  <c r="AG167" i="83"/>
  <c r="AF167" i="83"/>
  <c r="AE167" i="83"/>
  <c r="AD167" i="83"/>
  <c r="AC167" i="83"/>
  <c r="AB167" i="83"/>
  <c r="AA167" i="83"/>
  <c r="Z167" i="83"/>
  <c r="Y167" i="83"/>
  <c r="X167" i="83"/>
  <c r="W167" i="83"/>
  <c r="V167" i="83"/>
  <c r="U167" i="83"/>
  <c r="T167" i="83"/>
  <c r="S167" i="83"/>
  <c r="R167" i="83"/>
  <c r="Q167" i="83"/>
  <c r="P167" i="83"/>
  <c r="O167" i="83"/>
  <c r="N167" i="83"/>
  <c r="M167" i="83"/>
  <c r="L167" i="83"/>
  <c r="K167" i="83"/>
  <c r="AP166" i="83"/>
  <c r="AO166" i="83"/>
  <c r="AN166" i="83"/>
  <c r="AM166" i="83"/>
  <c r="AL166" i="83"/>
  <c r="AK166" i="83"/>
  <c r="AJ166" i="83"/>
  <c r="AI166" i="83"/>
  <c r="AH166" i="83"/>
  <c r="AG166" i="83"/>
  <c r="AF166" i="83"/>
  <c r="AE166" i="83"/>
  <c r="AD166" i="83"/>
  <c r="AC166" i="83"/>
  <c r="AB166" i="83"/>
  <c r="AA166" i="83"/>
  <c r="Z166" i="83"/>
  <c r="Y166" i="83"/>
  <c r="X166" i="83"/>
  <c r="W166" i="83"/>
  <c r="V166" i="83"/>
  <c r="U166" i="83"/>
  <c r="T166" i="83"/>
  <c r="S166" i="83"/>
  <c r="R166" i="83"/>
  <c r="Q166" i="83"/>
  <c r="P166" i="83"/>
  <c r="O166" i="83"/>
  <c r="N166" i="83"/>
  <c r="M166" i="83"/>
  <c r="L166" i="83"/>
  <c r="K166" i="83"/>
  <c r="AP165" i="83"/>
  <c r="AO165" i="83"/>
  <c r="AN165" i="83"/>
  <c r="AM165" i="83"/>
  <c r="AL165" i="83"/>
  <c r="AK165" i="83"/>
  <c r="AJ165" i="83"/>
  <c r="AI165" i="83"/>
  <c r="AH165" i="83"/>
  <c r="AG165" i="83"/>
  <c r="AF165" i="83"/>
  <c r="AE165" i="83"/>
  <c r="AD165" i="83"/>
  <c r="AC165" i="83"/>
  <c r="AB165" i="83"/>
  <c r="AA165" i="83"/>
  <c r="Z165" i="83"/>
  <c r="Y165" i="83"/>
  <c r="X165" i="83"/>
  <c r="W165" i="83"/>
  <c r="V165" i="83"/>
  <c r="U165" i="83"/>
  <c r="T165" i="83"/>
  <c r="S165" i="83"/>
  <c r="R165" i="83"/>
  <c r="Q165" i="83"/>
  <c r="P165" i="83"/>
  <c r="O165" i="83"/>
  <c r="N165" i="83"/>
  <c r="M165" i="83"/>
  <c r="L165" i="83"/>
  <c r="K165" i="83"/>
  <c r="AP164" i="83"/>
  <c r="AO164" i="83"/>
  <c r="AN164" i="83"/>
  <c r="AM164" i="83"/>
  <c r="AL164" i="83"/>
  <c r="AK164" i="83"/>
  <c r="AJ164" i="83"/>
  <c r="AI164" i="83"/>
  <c r="AH164" i="83"/>
  <c r="AG164" i="83"/>
  <c r="AF164" i="83"/>
  <c r="AE164" i="83"/>
  <c r="AD164" i="83"/>
  <c r="AC164" i="83"/>
  <c r="AB164" i="83"/>
  <c r="AA164" i="83"/>
  <c r="Z164" i="83"/>
  <c r="Y164" i="83"/>
  <c r="X164" i="83"/>
  <c r="W164" i="83"/>
  <c r="V164" i="83"/>
  <c r="U164" i="83"/>
  <c r="T164" i="83"/>
  <c r="S164" i="83"/>
  <c r="R164" i="83"/>
  <c r="Q164" i="83"/>
  <c r="P164" i="83"/>
  <c r="O164" i="83"/>
  <c r="N164" i="83"/>
  <c r="M164" i="83"/>
  <c r="L164" i="83"/>
  <c r="K164" i="83"/>
  <c r="AP160" i="83"/>
  <c r="AO160" i="83"/>
  <c r="AN160" i="83"/>
  <c r="AM160" i="83"/>
  <c r="AL160" i="83"/>
  <c r="AK160" i="83"/>
  <c r="AJ160" i="83"/>
  <c r="AI160" i="83"/>
  <c r="AH160" i="83"/>
  <c r="AG160" i="83"/>
  <c r="AF160" i="83"/>
  <c r="AE160" i="83"/>
  <c r="AD160" i="83"/>
  <c r="AC160" i="83"/>
  <c r="AB160" i="83"/>
  <c r="AA160" i="83"/>
  <c r="Z160" i="83"/>
  <c r="Y160" i="83"/>
  <c r="X160" i="83"/>
  <c r="W160" i="83"/>
  <c r="V160" i="83"/>
  <c r="U160" i="83"/>
  <c r="T160" i="83"/>
  <c r="S160" i="83"/>
  <c r="R160" i="83"/>
  <c r="Q160" i="83"/>
  <c r="P160" i="83"/>
  <c r="O160" i="83"/>
  <c r="N160" i="83"/>
  <c r="M160" i="83"/>
  <c r="L160" i="83"/>
  <c r="K160" i="83"/>
  <c r="AP159" i="83"/>
  <c r="AO159" i="83"/>
  <c r="AN159" i="83"/>
  <c r="AM159" i="83"/>
  <c r="AL159" i="83"/>
  <c r="AK159" i="83"/>
  <c r="AJ159" i="83"/>
  <c r="AI159" i="83"/>
  <c r="AH159" i="83"/>
  <c r="AG159" i="83"/>
  <c r="AF159" i="83"/>
  <c r="AE159" i="83"/>
  <c r="AD159" i="83"/>
  <c r="AC159" i="83"/>
  <c r="AB159" i="83"/>
  <c r="AA159" i="83"/>
  <c r="Z159" i="83"/>
  <c r="Y159" i="83"/>
  <c r="X159" i="83"/>
  <c r="W159" i="83"/>
  <c r="V159" i="83"/>
  <c r="U159" i="83"/>
  <c r="T159" i="83"/>
  <c r="S159" i="83"/>
  <c r="R159" i="83"/>
  <c r="Q159" i="83"/>
  <c r="P159" i="83"/>
  <c r="O159" i="83"/>
  <c r="N159" i="83"/>
  <c r="M159" i="83"/>
  <c r="L159" i="83"/>
  <c r="K159" i="83"/>
  <c r="AP158" i="83"/>
  <c r="AO158" i="83"/>
  <c r="AN158" i="83"/>
  <c r="AM158" i="83"/>
  <c r="AL158" i="83"/>
  <c r="AK158" i="83"/>
  <c r="AJ158" i="83"/>
  <c r="AI158" i="83"/>
  <c r="AH158" i="83"/>
  <c r="AG158" i="83"/>
  <c r="AF158" i="83"/>
  <c r="AE158" i="83"/>
  <c r="AD158" i="83"/>
  <c r="AC158" i="83"/>
  <c r="AB158" i="83"/>
  <c r="AA158" i="83"/>
  <c r="Z158" i="83"/>
  <c r="Y158" i="83"/>
  <c r="X158" i="83"/>
  <c r="W158" i="83"/>
  <c r="V158" i="83"/>
  <c r="U158" i="83"/>
  <c r="T158" i="83"/>
  <c r="S158" i="83"/>
  <c r="R158" i="83"/>
  <c r="Q158" i="83"/>
  <c r="P158" i="83"/>
  <c r="O158" i="83"/>
  <c r="N158" i="83"/>
  <c r="M158" i="83"/>
  <c r="L158" i="83"/>
  <c r="K158" i="83"/>
  <c r="AP157" i="83"/>
  <c r="AO157" i="83"/>
  <c r="AN157" i="83"/>
  <c r="AM157" i="83"/>
  <c r="AL157" i="83"/>
  <c r="AK157" i="83"/>
  <c r="AJ157" i="83"/>
  <c r="AI157" i="83"/>
  <c r="AH157" i="83"/>
  <c r="AG157" i="83"/>
  <c r="AF157" i="83"/>
  <c r="AE157" i="83"/>
  <c r="AD157" i="83"/>
  <c r="AC157" i="83"/>
  <c r="AB157" i="83"/>
  <c r="AA157" i="83"/>
  <c r="Z157" i="83"/>
  <c r="Y157" i="83"/>
  <c r="X157" i="83"/>
  <c r="W157" i="83"/>
  <c r="V157" i="83"/>
  <c r="U157" i="83"/>
  <c r="T157" i="83"/>
  <c r="S157" i="83"/>
  <c r="R157" i="83"/>
  <c r="Q157" i="83"/>
  <c r="P157" i="83"/>
  <c r="O157" i="83"/>
  <c r="N157" i="83"/>
  <c r="M157" i="83"/>
  <c r="L157" i="83"/>
  <c r="K157" i="83"/>
  <c r="AP156" i="83"/>
  <c r="AO156" i="83"/>
  <c r="AN156" i="83"/>
  <c r="AM156" i="83"/>
  <c r="AL156" i="83"/>
  <c r="AK156" i="83"/>
  <c r="AJ156" i="83"/>
  <c r="AI156" i="83"/>
  <c r="AH156" i="83"/>
  <c r="AG156" i="83"/>
  <c r="AF156" i="83"/>
  <c r="AE156" i="83"/>
  <c r="AD156" i="83"/>
  <c r="AC156" i="83"/>
  <c r="AB156" i="83"/>
  <c r="AA156" i="83"/>
  <c r="Z156" i="83"/>
  <c r="Y156" i="83"/>
  <c r="X156" i="83"/>
  <c r="W156" i="83"/>
  <c r="V156" i="83"/>
  <c r="U156" i="83"/>
  <c r="T156" i="83"/>
  <c r="S156" i="83"/>
  <c r="R156" i="83"/>
  <c r="Q156" i="83"/>
  <c r="P156" i="83"/>
  <c r="O156" i="83"/>
  <c r="N156" i="83"/>
  <c r="M156" i="83"/>
  <c r="L156" i="83"/>
  <c r="K156" i="83"/>
  <c r="AP155" i="83"/>
  <c r="AO155" i="83"/>
  <c r="AN155" i="83"/>
  <c r="AM155" i="83"/>
  <c r="AL155" i="83"/>
  <c r="AK155" i="83"/>
  <c r="AJ155" i="83"/>
  <c r="AI155" i="83"/>
  <c r="AH155" i="83"/>
  <c r="AG155" i="83"/>
  <c r="AF155" i="83"/>
  <c r="AE155" i="83"/>
  <c r="AD155" i="83"/>
  <c r="AC155" i="83"/>
  <c r="AB155" i="83"/>
  <c r="AA155" i="83"/>
  <c r="Z155" i="83"/>
  <c r="Y155" i="83"/>
  <c r="X155" i="83"/>
  <c r="W155" i="83"/>
  <c r="V155" i="83"/>
  <c r="U155" i="83"/>
  <c r="T155" i="83"/>
  <c r="S155" i="83"/>
  <c r="R155" i="83"/>
  <c r="Q155" i="83"/>
  <c r="P155" i="83"/>
  <c r="O155" i="83"/>
  <c r="N155" i="83"/>
  <c r="M155" i="83"/>
  <c r="L155" i="83"/>
  <c r="K155" i="83"/>
  <c r="AP154" i="83"/>
  <c r="AO154" i="83"/>
  <c r="AN154" i="83"/>
  <c r="AM154" i="83"/>
  <c r="AL154" i="83"/>
  <c r="AK154" i="83"/>
  <c r="AJ154" i="83"/>
  <c r="AI154" i="83"/>
  <c r="AH154" i="83"/>
  <c r="AG154" i="83"/>
  <c r="AF154" i="83"/>
  <c r="AE154" i="83"/>
  <c r="AD154" i="83"/>
  <c r="AC154" i="83"/>
  <c r="AB154" i="83"/>
  <c r="AA154" i="83"/>
  <c r="Z154" i="83"/>
  <c r="Y154" i="83"/>
  <c r="X154" i="83"/>
  <c r="W154" i="83"/>
  <c r="V154" i="83"/>
  <c r="U154" i="83"/>
  <c r="T154" i="83"/>
  <c r="S154" i="83"/>
  <c r="R154" i="83"/>
  <c r="Q154" i="83"/>
  <c r="P154" i="83"/>
  <c r="O154" i="83"/>
  <c r="N154" i="83"/>
  <c r="M154" i="83"/>
  <c r="L154" i="83"/>
  <c r="K154" i="83"/>
  <c r="AP153" i="83"/>
  <c r="AO153" i="83"/>
  <c r="AN153" i="83"/>
  <c r="AM153" i="83"/>
  <c r="AL153" i="83"/>
  <c r="AK153" i="83"/>
  <c r="AJ153" i="83"/>
  <c r="AI153" i="83"/>
  <c r="AH153" i="83"/>
  <c r="AG153" i="83"/>
  <c r="AF153" i="83"/>
  <c r="AE153" i="83"/>
  <c r="AD153" i="83"/>
  <c r="AC153" i="83"/>
  <c r="AB153" i="83"/>
  <c r="AA153" i="83"/>
  <c r="Z153" i="83"/>
  <c r="Y153" i="83"/>
  <c r="X153" i="83"/>
  <c r="W153" i="83"/>
  <c r="V153" i="83"/>
  <c r="U153" i="83"/>
  <c r="T153" i="83"/>
  <c r="S153" i="83"/>
  <c r="R153" i="83"/>
  <c r="Q153" i="83"/>
  <c r="P153" i="83"/>
  <c r="O153" i="83"/>
  <c r="N153" i="83"/>
  <c r="M153" i="83"/>
  <c r="L153" i="83"/>
  <c r="K153" i="83"/>
  <c r="AP152" i="83"/>
  <c r="AO152" i="83"/>
  <c r="AN152" i="83"/>
  <c r="AM152" i="83"/>
  <c r="AL152" i="83"/>
  <c r="AK152" i="83"/>
  <c r="AJ152" i="83"/>
  <c r="AI152" i="83"/>
  <c r="AH152" i="83"/>
  <c r="AG152" i="83"/>
  <c r="AF152" i="83"/>
  <c r="AE152" i="83"/>
  <c r="AD152" i="83"/>
  <c r="AC152" i="83"/>
  <c r="AB152" i="83"/>
  <c r="AA152" i="83"/>
  <c r="Z152" i="83"/>
  <c r="Y152" i="83"/>
  <c r="X152" i="83"/>
  <c r="W152" i="83"/>
  <c r="V152" i="83"/>
  <c r="U152" i="83"/>
  <c r="T152" i="83"/>
  <c r="S152" i="83"/>
  <c r="R152" i="83"/>
  <c r="Q152" i="83"/>
  <c r="P152" i="83"/>
  <c r="O152" i="83"/>
  <c r="N152" i="83"/>
  <c r="M152" i="83"/>
  <c r="L152" i="83"/>
  <c r="K152" i="83"/>
  <c r="AP151" i="83"/>
  <c r="AO151" i="83"/>
  <c r="AN151" i="83"/>
  <c r="AM151" i="83"/>
  <c r="AL151" i="83"/>
  <c r="AK151" i="83"/>
  <c r="AJ151" i="83"/>
  <c r="AI151" i="83"/>
  <c r="AH151" i="83"/>
  <c r="AG151" i="83"/>
  <c r="AF151" i="83"/>
  <c r="AE151" i="83"/>
  <c r="AD151" i="83"/>
  <c r="AC151" i="83"/>
  <c r="AB151" i="83"/>
  <c r="AA151" i="83"/>
  <c r="Z151" i="83"/>
  <c r="Y151" i="83"/>
  <c r="X151" i="83"/>
  <c r="W151" i="83"/>
  <c r="V151" i="83"/>
  <c r="U151" i="83"/>
  <c r="T151" i="83"/>
  <c r="S151" i="83"/>
  <c r="R151" i="83"/>
  <c r="Q151" i="83"/>
  <c r="P151" i="83"/>
  <c r="O151" i="83"/>
  <c r="N151" i="83"/>
  <c r="M151" i="83"/>
  <c r="L151" i="83"/>
  <c r="K151" i="83"/>
  <c r="AP147" i="83"/>
  <c r="AO147" i="83"/>
  <c r="AN147" i="83"/>
  <c r="AM147" i="83"/>
  <c r="AL147" i="83"/>
  <c r="AK147" i="83"/>
  <c r="AJ147" i="83"/>
  <c r="AI147" i="83"/>
  <c r="AH147" i="83"/>
  <c r="AG147" i="83"/>
  <c r="AF147" i="83"/>
  <c r="AE147" i="83"/>
  <c r="AD147" i="83"/>
  <c r="AC147" i="83"/>
  <c r="AB147" i="83"/>
  <c r="AA147" i="83"/>
  <c r="Z147" i="83"/>
  <c r="Y147" i="83"/>
  <c r="X147" i="83"/>
  <c r="W147" i="83"/>
  <c r="V147" i="83"/>
  <c r="U147" i="83"/>
  <c r="T147" i="83"/>
  <c r="S147" i="83"/>
  <c r="R147" i="83"/>
  <c r="Q147" i="83"/>
  <c r="P147" i="83"/>
  <c r="O147" i="83"/>
  <c r="N147" i="83"/>
  <c r="M147" i="83"/>
  <c r="L147" i="83"/>
  <c r="K147" i="83"/>
  <c r="AP146" i="83"/>
  <c r="AO146" i="83"/>
  <c r="AN146" i="83"/>
  <c r="AM146" i="83"/>
  <c r="AL146" i="83"/>
  <c r="AK146" i="83"/>
  <c r="AJ146" i="83"/>
  <c r="AI146" i="83"/>
  <c r="AH146" i="83"/>
  <c r="AG146" i="83"/>
  <c r="AF146" i="83"/>
  <c r="AE146" i="83"/>
  <c r="AD146" i="83"/>
  <c r="AC146" i="83"/>
  <c r="AB146" i="83"/>
  <c r="AA146" i="83"/>
  <c r="Z146" i="83"/>
  <c r="Y146" i="83"/>
  <c r="X146" i="83"/>
  <c r="W146" i="83"/>
  <c r="V146" i="83"/>
  <c r="U146" i="83"/>
  <c r="T146" i="83"/>
  <c r="S146" i="83"/>
  <c r="R146" i="83"/>
  <c r="Q146" i="83"/>
  <c r="P146" i="83"/>
  <c r="O146" i="83"/>
  <c r="N146" i="83"/>
  <c r="M146" i="83"/>
  <c r="L146" i="83"/>
  <c r="K146" i="83"/>
  <c r="AP145" i="83"/>
  <c r="AO145" i="83"/>
  <c r="AN145" i="83"/>
  <c r="AM145" i="83"/>
  <c r="AL145" i="83"/>
  <c r="AK145" i="83"/>
  <c r="AJ145" i="83"/>
  <c r="AI145" i="83"/>
  <c r="AH145" i="83"/>
  <c r="AG145" i="83"/>
  <c r="AF145" i="83"/>
  <c r="AE145" i="83"/>
  <c r="AD145" i="83"/>
  <c r="AC145" i="83"/>
  <c r="AB145" i="83"/>
  <c r="AA145" i="83"/>
  <c r="Z145" i="83"/>
  <c r="Y145" i="83"/>
  <c r="X145" i="83"/>
  <c r="W145" i="83"/>
  <c r="V145" i="83"/>
  <c r="U145" i="83"/>
  <c r="T145" i="83"/>
  <c r="S145" i="83"/>
  <c r="R145" i="83"/>
  <c r="Q145" i="83"/>
  <c r="P145" i="83"/>
  <c r="O145" i="83"/>
  <c r="N145" i="83"/>
  <c r="M145" i="83"/>
  <c r="L145" i="83"/>
  <c r="K145" i="83"/>
  <c r="AP144" i="83"/>
  <c r="AO144" i="83"/>
  <c r="AN144" i="83"/>
  <c r="AM144" i="83"/>
  <c r="AL144" i="83"/>
  <c r="AK144" i="83"/>
  <c r="AJ144" i="83"/>
  <c r="AI144" i="83"/>
  <c r="AH144" i="83"/>
  <c r="AG144" i="83"/>
  <c r="AF144" i="83"/>
  <c r="AE144" i="83"/>
  <c r="AD144" i="83"/>
  <c r="AC144" i="83"/>
  <c r="AB144" i="83"/>
  <c r="AA144" i="83"/>
  <c r="Z144" i="83"/>
  <c r="Y144" i="83"/>
  <c r="X144" i="83"/>
  <c r="W144" i="83"/>
  <c r="V144" i="83"/>
  <c r="U144" i="83"/>
  <c r="T144" i="83"/>
  <c r="S144" i="83"/>
  <c r="R144" i="83"/>
  <c r="Q144" i="83"/>
  <c r="P144" i="83"/>
  <c r="O144" i="83"/>
  <c r="N144" i="83"/>
  <c r="M144" i="83"/>
  <c r="L144" i="83"/>
  <c r="K144" i="83"/>
  <c r="AP143" i="83"/>
  <c r="AO143" i="83"/>
  <c r="AN143" i="83"/>
  <c r="AM143" i="83"/>
  <c r="AL143" i="83"/>
  <c r="AK143" i="83"/>
  <c r="AJ143" i="83"/>
  <c r="AI143" i="83"/>
  <c r="AH143" i="83"/>
  <c r="AG143" i="83"/>
  <c r="AF143" i="83"/>
  <c r="AE143" i="83"/>
  <c r="AD143" i="83"/>
  <c r="AC143" i="83"/>
  <c r="AB143" i="83"/>
  <c r="AA143" i="83"/>
  <c r="Z143" i="83"/>
  <c r="Y143" i="83"/>
  <c r="X143" i="83"/>
  <c r="W143" i="83"/>
  <c r="V143" i="83"/>
  <c r="U143" i="83"/>
  <c r="T143" i="83"/>
  <c r="S143" i="83"/>
  <c r="R143" i="83"/>
  <c r="Q143" i="83"/>
  <c r="P143" i="83"/>
  <c r="O143" i="83"/>
  <c r="N143" i="83"/>
  <c r="M143" i="83"/>
  <c r="L143" i="83"/>
  <c r="K143" i="83"/>
  <c r="AP142" i="83"/>
  <c r="AO142" i="83"/>
  <c r="AN142" i="83"/>
  <c r="AM142" i="83"/>
  <c r="AL142" i="83"/>
  <c r="AK142" i="83"/>
  <c r="AJ142" i="83"/>
  <c r="AI142" i="83"/>
  <c r="AH142" i="83"/>
  <c r="AG142" i="83"/>
  <c r="AF142" i="83"/>
  <c r="AE142" i="83"/>
  <c r="AD142" i="83"/>
  <c r="AC142" i="83"/>
  <c r="AB142" i="83"/>
  <c r="AA142" i="83"/>
  <c r="Z142" i="83"/>
  <c r="Y142" i="83"/>
  <c r="X142" i="83"/>
  <c r="W142" i="83"/>
  <c r="V142" i="83"/>
  <c r="U142" i="83"/>
  <c r="T142" i="83"/>
  <c r="S142" i="83"/>
  <c r="R142" i="83"/>
  <c r="Q142" i="83"/>
  <c r="P142" i="83"/>
  <c r="O142" i="83"/>
  <c r="N142" i="83"/>
  <c r="M142" i="83"/>
  <c r="L142" i="83"/>
  <c r="K142" i="83"/>
  <c r="AP141" i="83"/>
  <c r="AO141" i="83"/>
  <c r="AN141" i="83"/>
  <c r="AM141" i="83"/>
  <c r="AL141" i="83"/>
  <c r="AK141" i="83"/>
  <c r="AJ141" i="83"/>
  <c r="AI141" i="83"/>
  <c r="AH141" i="83"/>
  <c r="AG141" i="83"/>
  <c r="AF141" i="83"/>
  <c r="AE141" i="83"/>
  <c r="AD141" i="83"/>
  <c r="AC141" i="83"/>
  <c r="AB141" i="83"/>
  <c r="AA141" i="83"/>
  <c r="Z141" i="83"/>
  <c r="Y141" i="83"/>
  <c r="X141" i="83"/>
  <c r="W141" i="83"/>
  <c r="V141" i="83"/>
  <c r="U141" i="83"/>
  <c r="T141" i="83"/>
  <c r="S141" i="83"/>
  <c r="R141" i="83"/>
  <c r="Q141" i="83"/>
  <c r="P141" i="83"/>
  <c r="O141" i="83"/>
  <c r="N141" i="83"/>
  <c r="M141" i="83"/>
  <c r="L141" i="83"/>
  <c r="K141" i="83"/>
  <c r="AP140" i="83"/>
  <c r="AO140" i="83"/>
  <c r="AN140" i="83"/>
  <c r="AM140" i="83"/>
  <c r="AL140" i="83"/>
  <c r="AK140" i="83"/>
  <c r="AJ140" i="83"/>
  <c r="AI140" i="83"/>
  <c r="AH140" i="83"/>
  <c r="AG140" i="83"/>
  <c r="AF140" i="83"/>
  <c r="AE140" i="83"/>
  <c r="AD140" i="83"/>
  <c r="AC140" i="83"/>
  <c r="AB140" i="83"/>
  <c r="AA140" i="83"/>
  <c r="Z140" i="83"/>
  <c r="Y140" i="83"/>
  <c r="X140" i="83"/>
  <c r="W140" i="83"/>
  <c r="V140" i="83"/>
  <c r="U140" i="83"/>
  <c r="T140" i="83"/>
  <c r="S140" i="83"/>
  <c r="R140" i="83"/>
  <c r="Q140" i="83"/>
  <c r="P140" i="83"/>
  <c r="O140" i="83"/>
  <c r="N140" i="83"/>
  <c r="M140" i="83"/>
  <c r="L140" i="83"/>
  <c r="K140" i="83"/>
  <c r="AP139" i="83"/>
  <c r="AO139" i="83"/>
  <c r="AN139" i="83"/>
  <c r="AM139" i="83"/>
  <c r="AL139" i="83"/>
  <c r="AK139" i="83"/>
  <c r="AJ139" i="83"/>
  <c r="AI139" i="83"/>
  <c r="AH139" i="83"/>
  <c r="AG139" i="83"/>
  <c r="AF139" i="83"/>
  <c r="AE139" i="83"/>
  <c r="AD139" i="83"/>
  <c r="AC139" i="83"/>
  <c r="AB139" i="83"/>
  <c r="AA139" i="83"/>
  <c r="Z139" i="83"/>
  <c r="Y139" i="83"/>
  <c r="X139" i="83"/>
  <c r="W139" i="83"/>
  <c r="V139" i="83"/>
  <c r="U139" i="83"/>
  <c r="T139" i="83"/>
  <c r="S139" i="83"/>
  <c r="R139" i="83"/>
  <c r="Q139" i="83"/>
  <c r="P139" i="83"/>
  <c r="O139" i="83"/>
  <c r="N139" i="83"/>
  <c r="M139" i="83"/>
  <c r="L139" i="83"/>
  <c r="K139" i="83"/>
  <c r="AP138" i="83"/>
  <c r="AO138" i="83"/>
  <c r="AN138" i="83"/>
  <c r="AM138" i="83"/>
  <c r="AL138" i="83"/>
  <c r="AK138" i="83"/>
  <c r="AJ138" i="83"/>
  <c r="AI138" i="83"/>
  <c r="AH138" i="83"/>
  <c r="AG138" i="83"/>
  <c r="AF138" i="83"/>
  <c r="AE138" i="83"/>
  <c r="AD138" i="83"/>
  <c r="AC138" i="83"/>
  <c r="AB138" i="83"/>
  <c r="AA138" i="83"/>
  <c r="Z138" i="83"/>
  <c r="Y138" i="83"/>
  <c r="X138" i="83"/>
  <c r="W138" i="83"/>
  <c r="V138" i="83"/>
  <c r="U138" i="83"/>
  <c r="T138" i="83"/>
  <c r="S138" i="83"/>
  <c r="R138" i="83"/>
  <c r="Q138" i="83"/>
  <c r="P138" i="83"/>
  <c r="O138" i="83"/>
  <c r="N138" i="83"/>
  <c r="M138" i="83"/>
  <c r="L138" i="83"/>
  <c r="K138" i="83"/>
  <c r="AP134" i="83"/>
  <c r="AO134" i="83"/>
  <c r="AN134" i="83"/>
  <c r="AM134" i="83"/>
  <c r="AL134" i="83"/>
  <c r="AK134" i="83"/>
  <c r="AJ134" i="83"/>
  <c r="AI134" i="83"/>
  <c r="AH134" i="83"/>
  <c r="AG134" i="83"/>
  <c r="AF134" i="83"/>
  <c r="AE134" i="83"/>
  <c r="AD134" i="83"/>
  <c r="AC134" i="83"/>
  <c r="AB134" i="83"/>
  <c r="AA134" i="83"/>
  <c r="Z134" i="83"/>
  <c r="Y134" i="83"/>
  <c r="X134" i="83"/>
  <c r="W134" i="83"/>
  <c r="V134" i="83"/>
  <c r="U134" i="83"/>
  <c r="T134" i="83"/>
  <c r="S134" i="83"/>
  <c r="R134" i="83"/>
  <c r="Q134" i="83"/>
  <c r="P134" i="83"/>
  <c r="O134" i="83"/>
  <c r="N134" i="83"/>
  <c r="M134" i="83"/>
  <c r="L134" i="83"/>
  <c r="K134" i="83"/>
  <c r="AP133" i="83"/>
  <c r="AO133" i="83"/>
  <c r="AN133" i="83"/>
  <c r="AM133" i="83"/>
  <c r="AL133" i="83"/>
  <c r="AK133" i="83"/>
  <c r="AJ133" i="83"/>
  <c r="AI133" i="83"/>
  <c r="AH133" i="83"/>
  <c r="AG133" i="83"/>
  <c r="AF133" i="83"/>
  <c r="AE133" i="83"/>
  <c r="AD133" i="83"/>
  <c r="AC133" i="83"/>
  <c r="AB133" i="83"/>
  <c r="AA133" i="83"/>
  <c r="Z133" i="83"/>
  <c r="Y133" i="83"/>
  <c r="X133" i="83"/>
  <c r="W133" i="83"/>
  <c r="V133" i="83"/>
  <c r="U133" i="83"/>
  <c r="T133" i="83"/>
  <c r="S133" i="83"/>
  <c r="R133" i="83"/>
  <c r="Q133" i="83"/>
  <c r="P133" i="83"/>
  <c r="O133" i="83"/>
  <c r="N133" i="83"/>
  <c r="M133" i="83"/>
  <c r="L133" i="83"/>
  <c r="K133" i="83"/>
  <c r="AP132" i="83"/>
  <c r="AO132" i="83"/>
  <c r="AN132" i="83"/>
  <c r="AM132" i="83"/>
  <c r="AL132" i="83"/>
  <c r="AK132" i="83"/>
  <c r="AJ132" i="83"/>
  <c r="AI132" i="83"/>
  <c r="AH132" i="83"/>
  <c r="AG132" i="83"/>
  <c r="AF132" i="83"/>
  <c r="AE132" i="83"/>
  <c r="AD132" i="83"/>
  <c r="AC132" i="83"/>
  <c r="AB132" i="83"/>
  <c r="AA132" i="83"/>
  <c r="Z132" i="83"/>
  <c r="Y132" i="83"/>
  <c r="X132" i="83"/>
  <c r="W132" i="83"/>
  <c r="V132" i="83"/>
  <c r="U132" i="83"/>
  <c r="T132" i="83"/>
  <c r="S132" i="83"/>
  <c r="R132" i="83"/>
  <c r="Q132" i="83"/>
  <c r="P132" i="83"/>
  <c r="O132" i="83"/>
  <c r="N132" i="83"/>
  <c r="M132" i="83"/>
  <c r="L132" i="83"/>
  <c r="K132" i="83"/>
  <c r="AP131" i="83"/>
  <c r="AO131" i="83"/>
  <c r="AN131" i="83"/>
  <c r="AM131" i="83"/>
  <c r="AL131" i="83"/>
  <c r="AK131" i="83"/>
  <c r="AJ131" i="83"/>
  <c r="AI131" i="83"/>
  <c r="AH131" i="83"/>
  <c r="AG131" i="83"/>
  <c r="AF131" i="83"/>
  <c r="AE131" i="83"/>
  <c r="AD131" i="83"/>
  <c r="AC131" i="83"/>
  <c r="AB131" i="83"/>
  <c r="AA131" i="83"/>
  <c r="Z131" i="83"/>
  <c r="Y131" i="83"/>
  <c r="X131" i="83"/>
  <c r="W131" i="83"/>
  <c r="V131" i="83"/>
  <c r="U131" i="83"/>
  <c r="T131" i="83"/>
  <c r="S131" i="83"/>
  <c r="R131" i="83"/>
  <c r="Q131" i="83"/>
  <c r="P131" i="83"/>
  <c r="O131" i="83"/>
  <c r="N131" i="83"/>
  <c r="M131" i="83"/>
  <c r="L131" i="83"/>
  <c r="K131" i="83"/>
  <c r="AP130" i="83"/>
  <c r="AO130" i="83"/>
  <c r="AN130" i="83"/>
  <c r="AM130" i="83"/>
  <c r="AL130" i="83"/>
  <c r="AK130" i="83"/>
  <c r="AJ130" i="83"/>
  <c r="AI130" i="83"/>
  <c r="AH130" i="83"/>
  <c r="AG130" i="83"/>
  <c r="AF130" i="83"/>
  <c r="AE130" i="83"/>
  <c r="AD130" i="83"/>
  <c r="AC130" i="83"/>
  <c r="AB130" i="83"/>
  <c r="AA130" i="83"/>
  <c r="Z130" i="83"/>
  <c r="Y130" i="83"/>
  <c r="X130" i="83"/>
  <c r="W130" i="83"/>
  <c r="V130" i="83"/>
  <c r="U130" i="83"/>
  <c r="T130" i="83"/>
  <c r="S130" i="83"/>
  <c r="R130" i="83"/>
  <c r="Q130" i="83"/>
  <c r="P130" i="83"/>
  <c r="O130" i="83"/>
  <c r="N130" i="83"/>
  <c r="M130" i="83"/>
  <c r="L130" i="83"/>
  <c r="K130" i="83"/>
  <c r="AP129" i="83"/>
  <c r="AO129" i="83"/>
  <c r="AN129" i="83"/>
  <c r="AM129" i="83"/>
  <c r="AL129" i="83"/>
  <c r="AK129" i="83"/>
  <c r="AJ129" i="83"/>
  <c r="AI129" i="83"/>
  <c r="AH129" i="83"/>
  <c r="AG129" i="83"/>
  <c r="AF129" i="83"/>
  <c r="AE129" i="83"/>
  <c r="AD129" i="83"/>
  <c r="AC129" i="83"/>
  <c r="AB129" i="83"/>
  <c r="AA129" i="83"/>
  <c r="Z129" i="83"/>
  <c r="Y129" i="83"/>
  <c r="X129" i="83"/>
  <c r="W129" i="83"/>
  <c r="V129" i="83"/>
  <c r="U129" i="83"/>
  <c r="T129" i="83"/>
  <c r="S129" i="83"/>
  <c r="R129" i="83"/>
  <c r="Q129" i="83"/>
  <c r="P129" i="83"/>
  <c r="O129" i="83"/>
  <c r="N129" i="83"/>
  <c r="M129" i="83"/>
  <c r="L129" i="83"/>
  <c r="K129" i="83"/>
  <c r="AP128" i="83"/>
  <c r="AO128" i="83"/>
  <c r="AN128" i="83"/>
  <c r="AM128" i="83"/>
  <c r="AL128" i="83"/>
  <c r="AK128" i="83"/>
  <c r="AJ128" i="83"/>
  <c r="AI128" i="83"/>
  <c r="AH128" i="83"/>
  <c r="AG128" i="83"/>
  <c r="AF128" i="83"/>
  <c r="AE128" i="83"/>
  <c r="AD128" i="83"/>
  <c r="AC128" i="83"/>
  <c r="AB128" i="83"/>
  <c r="AA128" i="83"/>
  <c r="Z128" i="83"/>
  <c r="Y128" i="83"/>
  <c r="X128" i="83"/>
  <c r="W128" i="83"/>
  <c r="V128" i="83"/>
  <c r="U128" i="83"/>
  <c r="T128" i="83"/>
  <c r="S128" i="83"/>
  <c r="R128" i="83"/>
  <c r="Q128" i="83"/>
  <c r="P128" i="83"/>
  <c r="O128" i="83"/>
  <c r="N128" i="83"/>
  <c r="M128" i="83"/>
  <c r="L128" i="83"/>
  <c r="K128" i="83"/>
  <c r="AP127" i="83"/>
  <c r="AO127" i="83"/>
  <c r="AN127" i="83"/>
  <c r="AM127" i="83"/>
  <c r="AL127" i="83"/>
  <c r="AK127" i="83"/>
  <c r="AJ127" i="83"/>
  <c r="AI127" i="83"/>
  <c r="AH127" i="83"/>
  <c r="AG127" i="83"/>
  <c r="AF127" i="83"/>
  <c r="AE127" i="83"/>
  <c r="AD127" i="83"/>
  <c r="AC127" i="83"/>
  <c r="AB127" i="83"/>
  <c r="AA127" i="83"/>
  <c r="Z127" i="83"/>
  <c r="Y127" i="83"/>
  <c r="X127" i="83"/>
  <c r="W127" i="83"/>
  <c r="V127" i="83"/>
  <c r="U127" i="83"/>
  <c r="T127" i="83"/>
  <c r="S127" i="83"/>
  <c r="R127" i="83"/>
  <c r="Q127" i="83"/>
  <c r="P127" i="83"/>
  <c r="O127" i="83"/>
  <c r="N127" i="83"/>
  <c r="M127" i="83"/>
  <c r="L127" i="83"/>
  <c r="K127" i="83"/>
  <c r="AP126" i="83"/>
  <c r="AO126" i="83"/>
  <c r="AN126" i="83"/>
  <c r="AM126" i="83"/>
  <c r="AL126" i="83"/>
  <c r="AK126" i="83"/>
  <c r="AJ126" i="83"/>
  <c r="AI126" i="83"/>
  <c r="AH126" i="83"/>
  <c r="AG126" i="83"/>
  <c r="AF126" i="83"/>
  <c r="AE126" i="83"/>
  <c r="AD126" i="83"/>
  <c r="AC126" i="83"/>
  <c r="AB126" i="83"/>
  <c r="AA126" i="83"/>
  <c r="Z126" i="83"/>
  <c r="Y126" i="83"/>
  <c r="X126" i="83"/>
  <c r="W126" i="83"/>
  <c r="V126" i="83"/>
  <c r="U126" i="83"/>
  <c r="T126" i="83"/>
  <c r="S126" i="83"/>
  <c r="R126" i="83"/>
  <c r="Q126" i="83"/>
  <c r="P126" i="83"/>
  <c r="O126" i="83"/>
  <c r="N126" i="83"/>
  <c r="M126" i="83"/>
  <c r="L126" i="83"/>
  <c r="K126" i="83"/>
  <c r="AP125" i="83"/>
  <c r="AO125" i="83"/>
  <c r="AN125" i="83"/>
  <c r="AM125" i="83"/>
  <c r="AL125" i="83"/>
  <c r="AK125" i="83"/>
  <c r="AJ125" i="83"/>
  <c r="AI125" i="83"/>
  <c r="AH125" i="83"/>
  <c r="AG125" i="83"/>
  <c r="AF125" i="83"/>
  <c r="AE125" i="83"/>
  <c r="AD125" i="83"/>
  <c r="AC125" i="83"/>
  <c r="AB125" i="83"/>
  <c r="AA125" i="83"/>
  <c r="Z125" i="83"/>
  <c r="Y125" i="83"/>
  <c r="X125" i="83"/>
  <c r="W125" i="83"/>
  <c r="V125" i="83"/>
  <c r="U125" i="83"/>
  <c r="T125" i="83"/>
  <c r="S125" i="83"/>
  <c r="R125" i="83"/>
  <c r="Q125" i="83"/>
  <c r="P125" i="83"/>
  <c r="O125" i="83"/>
  <c r="N125" i="83"/>
  <c r="M125" i="83"/>
  <c r="L125" i="83"/>
  <c r="K125" i="83"/>
  <c r="AP121" i="83"/>
  <c r="AO121" i="83"/>
  <c r="AN121" i="83"/>
  <c r="AM121" i="83"/>
  <c r="AL121" i="83"/>
  <c r="AK121" i="83"/>
  <c r="AJ121" i="83"/>
  <c r="AI121" i="83"/>
  <c r="AH121" i="83"/>
  <c r="AG121" i="83"/>
  <c r="AF121" i="83"/>
  <c r="AE121" i="83"/>
  <c r="AD121" i="83"/>
  <c r="AC121" i="83"/>
  <c r="AB121" i="83"/>
  <c r="AA121" i="83"/>
  <c r="Z121" i="83"/>
  <c r="Y121" i="83"/>
  <c r="X121" i="83"/>
  <c r="W121" i="83"/>
  <c r="V121" i="83"/>
  <c r="U121" i="83"/>
  <c r="T121" i="83"/>
  <c r="S121" i="83"/>
  <c r="R121" i="83"/>
  <c r="Q121" i="83"/>
  <c r="P121" i="83"/>
  <c r="O121" i="83"/>
  <c r="N121" i="83"/>
  <c r="M121" i="83"/>
  <c r="L121" i="83"/>
  <c r="K121" i="83"/>
  <c r="AP120" i="83"/>
  <c r="AO120" i="83"/>
  <c r="AN120" i="83"/>
  <c r="AM120" i="83"/>
  <c r="AL120" i="83"/>
  <c r="AK120" i="83"/>
  <c r="AJ120" i="83"/>
  <c r="AI120" i="83"/>
  <c r="AH120" i="83"/>
  <c r="AG120" i="83"/>
  <c r="AF120" i="83"/>
  <c r="AE120" i="83"/>
  <c r="AD120" i="83"/>
  <c r="AC120" i="83"/>
  <c r="AB120" i="83"/>
  <c r="AA120" i="83"/>
  <c r="Z120" i="83"/>
  <c r="Y120" i="83"/>
  <c r="X120" i="83"/>
  <c r="W120" i="83"/>
  <c r="V120" i="83"/>
  <c r="U120" i="83"/>
  <c r="T120" i="83"/>
  <c r="S120" i="83"/>
  <c r="R120" i="83"/>
  <c r="Q120" i="83"/>
  <c r="P120" i="83"/>
  <c r="O120" i="83"/>
  <c r="N120" i="83"/>
  <c r="M120" i="83"/>
  <c r="L120" i="83"/>
  <c r="K120" i="83"/>
  <c r="AP119" i="83"/>
  <c r="AO119" i="83"/>
  <c r="AN119" i="83"/>
  <c r="AM119" i="83"/>
  <c r="AL119" i="83"/>
  <c r="AK119" i="83"/>
  <c r="AJ119" i="83"/>
  <c r="AI119" i="83"/>
  <c r="AH119" i="83"/>
  <c r="AG119" i="83"/>
  <c r="AF119" i="83"/>
  <c r="AE119" i="83"/>
  <c r="AD119" i="83"/>
  <c r="AC119" i="83"/>
  <c r="AB119" i="83"/>
  <c r="AA119" i="83"/>
  <c r="Z119" i="83"/>
  <c r="Y119" i="83"/>
  <c r="X119" i="83"/>
  <c r="W119" i="83"/>
  <c r="V119" i="83"/>
  <c r="U119" i="83"/>
  <c r="T119" i="83"/>
  <c r="S119" i="83"/>
  <c r="R119" i="83"/>
  <c r="Q119" i="83"/>
  <c r="P119" i="83"/>
  <c r="O119" i="83"/>
  <c r="N119" i="83"/>
  <c r="M119" i="83"/>
  <c r="L119" i="83"/>
  <c r="K119" i="83"/>
  <c r="AP118" i="83"/>
  <c r="AO118" i="83"/>
  <c r="AN118" i="83"/>
  <c r="AM118" i="83"/>
  <c r="AL118" i="83"/>
  <c r="AK118" i="83"/>
  <c r="AJ118" i="83"/>
  <c r="AI118" i="83"/>
  <c r="AH118" i="83"/>
  <c r="AG118" i="83"/>
  <c r="AF118" i="83"/>
  <c r="AE118" i="83"/>
  <c r="AD118" i="83"/>
  <c r="AC118" i="83"/>
  <c r="AB118" i="83"/>
  <c r="AA118" i="83"/>
  <c r="Z118" i="83"/>
  <c r="Y118" i="83"/>
  <c r="X118" i="83"/>
  <c r="W118" i="83"/>
  <c r="V118" i="83"/>
  <c r="U118" i="83"/>
  <c r="T118" i="83"/>
  <c r="S118" i="83"/>
  <c r="R118" i="83"/>
  <c r="Q118" i="83"/>
  <c r="P118" i="83"/>
  <c r="O118" i="83"/>
  <c r="N118" i="83"/>
  <c r="M118" i="83"/>
  <c r="L118" i="83"/>
  <c r="K118" i="83"/>
  <c r="AP117" i="83"/>
  <c r="AO117" i="83"/>
  <c r="AN117" i="83"/>
  <c r="AM117" i="83"/>
  <c r="AL117" i="83"/>
  <c r="AK117" i="83"/>
  <c r="AJ117" i="83"/>
  <c r="AI117" i="83"/>
  <c r="AH117" i="83"/>
  <c r="AG117" i="83"/>
  <c r="AF117" i="83"/>
  <c r="AE117" i="83"/>
  <c r="AD117" i="83"/>
  <c r="AC117" i="83"/>
  <c r="AB117" i="83"/>
  <c r="AA117" i="83"/>
  <c r="Z117" i="83"/>
  <c r="Y117" i="83"/>
  <c r="X117" i="83"/>
  <c r="W117" i="83"/>
  <c r="V117" i="83"/>
  <c r="U117" i="83"/>
  <c r="T117" i="83"/>
  <c r="S117" i="83"/>
  <c r="R117" i="83"/>
  <c r="Q117" i="83"/>
  <c r="P117" i="83"/>
  <c r="O117" i="83"/>
  <c r="N117" i="83"/>
  <c r="M117" i="83"/>
  <c r="L117" i="83"/>
  <c r="K117" i="83"/>
  <c r="AP116" i="83"/>
  <c r="AO116" i="83"/>
  <c r="AN116" i="83"/>
  <c r="AM116" i="83"/>
  <c r="AL116" i="83"/>
  <c r="AK116" i="83"/>
  <c r="AJ116" i="83"/>
  <c r="AI116" i="83"/>
  <c r="AH116" i="83"/>
  <c r="AG116" i="83"/>
  <c r="AF116" i="83"/>
  <c r="AE116" i="83"/>
  <c r="AD116" i="83"/>
  <c r="AC116" i="83"/>
  <c r="AB116" i="83"/>
  <c r="AA116" i="83"/>
  <c r="Z116" i="83"/>
  <c r="Y116" i="83"/>
  <c r="X116" i="83"/>
  <c r="W116" i="83"/>
  <c r="V116" i="83"/>
  <c r="U116" i="83"/>
  <c r="T116" i="83"/>
  <c r="S116" i="83"/>
  <c r="R116" i="83"/>
  <c r="Q116" i="83"/>
  <c r="P116" i="83"/>
  <c r="O116" i="83"/>
  <c r="N116" i="83"/>
  <c r="M116" i="83"/>
  <c r="L116" i="83"/>
  <c r="K116" i="83"/>
  <c r="AP115" i="83"/>
  <c r="AO115" i="83"/>
  <c r="AN115" i="83"/>
  <c r="AM115" i="83"/>
  <c r="AL115" i="83"/>
  <c r="AK115" i="83"/>
  <c r="AJ115" i="83"/>
  <c r="AI115" i="83"/>
  <c r="AH115" i="83"/>
  <c r="AG115" i="83"/>
  <c r="AF115" i="83"/>
  <c r="AE115" i="83"/>
  <c r="AD115" i="83"/>
  <c r="AC115" i="83"/>
  <c r="AB115" i="83"/>
  <c r="AA115" i="83"/>
  <c r="Z115" i="83"/>
  <c r="Y115" i="83"/>
  <c r="X115" i="83"/>
  <c r="W115" i="83"/>
  <c r="V115" i="83"/>
  <c r="U115" i="83"/>
  <c r="T115" i="83"/>
  <c r="S115" i="83"/>
  <c r="R115" i="83"/>
  <c r="Q115" i="83"/>
  <c r="P115" i="83"/>
  <c r="O115" i="83"/>
  <c r="N115" i="83"/>
  <c r="M115" i="83"/>
  <c r="L115" i="83"/>
  <c r="K115" i="83"/>
  <c r="AP114" i="83"/>
  <c r="AO114" i="83"/>
  <c r="AN114" i="83"/>
  <c r="AM114" i="83"/>
  <c r="AL114" i="83"/>
  <c r="AK114" i="83"/>
  <c r="AJ114" i="83"/>
  <c r="AI114" i="83"/>
  <c r="AH114" i="83"/>
  <c r="AG114" i="83"/>
  <c r="AF114" i="83"/>
  <c r="AE114" i="83"/>
  <c r="AD114" i="83"/>
  <c r="AC114" i="83"/>
  <c r="AB114" i="83"/>
  <c r="AA114" i="83"/>
  <c r="Z114" i="83"/>
  <c r="Y114" i="83"/>
  <c r="X114" i="83"/>
  <c r="W114" i="83"/>
  <c r="V114" i="83"/>
  <c r="U114" i="83"/>
  <c r="T114" i="83"/>
  <c r="S114" i="83"/>
  <c r="R114" i="83"/>
  <c r="Q114" i="83"/>
  <c r="P114" i="83"/>
  <c r="O114" i="83"/>
  <c r="N114" i="83"/>
  <c r="M114" i="83"/>
  <c r="L114" i="83"/>
  <c r="K114" i="83"/>
  <c r="AP113" i="83"/>
  <c r="AO113" i="83"/>
  <c r="AN113" i="83"/>
  <c r="AM113" i="83"/>
  <c r="AL113" i="83"/>
  <c r="AK113" i="83"/>
  <c r="AJ113" i="83"/>
  <c r="AI113" i="83"/>
  <c r="AH113" i="83"/>
  <c r="AG113" i="83"/>
  <c r="AF113" i="83"/>
  <c r="AE113" i="83"/>
  <c r="AD113" i="83"/>
  <c r="AC113" i="83"/>
  <c r="AB113" i="83"/>
  <c r="AA113" i="83"/>
  <c r="Z113" i="83"/>
  <c r="Y113" i="83"/>
  <c r="X113" i="83"/>
  <c r="W113" i="83"/>
  <c r="V113" i="83"/>
  <c r="U113" i="83"/>
  <c r="T113" i="83"/>
  <c r="S113" i="83"/>
  <c r="R113" i="83"/>
  <c r="Q113" i="83"/>
  <c r="P113" i="83"/>
  <c r="O113" i="83"/>
  <c r="N113" i="83"/>
  <c r="M113" i="83"/>
  <c r="L113" i="83"/>
  <c r="K113" i="83"/>
  <c r="AP112" i="83"/>
  <c r="AO112" i="83"/>
  <c r="AN112" i="83"/>
  <c r="AM112" i="83"/>
  <c r="AL112" i="83"/>
  <c r="AK112" i="83"/>
  <c r="AJ112" i="83"/>
  <c r="AI112" i="83"/>
  <c r="AH112" i="83"/>
  <c r="AG112" i="83"/>
  <c r="AF112" i="83"/>
  <c r="AE112" i="83"/>
  <c r="AD112" i="83"/>
  <c r="AC112" i="83"/>
  <c r="AB112" i="83"/>
  <c r="AA112" i="83"/>
  <c r="Z112" i="83"/>
  <c r="Y112" i="83"/>
  <c r="X112" i="83"/>
  <c r="W112" i="83"/>
  <c r="V112" i="83"/>
  <c r="U112" i="83"/>
  <c r="T112" i="83"/>
  <c r="S112" i="83"/>
  <c r="R112" i="83"/>
  <c r="Q112" i="83"/>
  <c r="P112" i="83"/>
  <c r="O112" i="83"/>
  <c r="N112" i="83"/>
  <c r="M112" i="83"/>
  <c r="L112" i="83"/>
  <c r="K112" i="83"/>
  <c r="AP108" i="83"/>
  <c r="AO108" i="83"/>
  <c r="AN108" i="83"/>
  <c r="AM108" i="83"/>
  <c r="AL108" i="83"/>
  <c r="AK108" i="83"/>
  <c r="AJ108" i="83"/>
  <c r="AI108" i="83"/>
  <c r="AH108" i="83"/>
  <c r="AG108" i="83"/>
  <c r="AF108" i="83"/>
  <c r="AE108" i="83"/>
  <c r="AD108" i="83"/>
  <c r="AC108" i="83"/>
  <c r="AB108" i="83"/>
  <c r="AA108" i="83"/>
  <c r="Z108" i="83"/>
  <c r="Y108" i="83"/>
  <c r="X108" i="83"/>
  <c r="W108" i="83"/>
  <c r="V108" i="83"/>
  <c r="U108" i="83"/>
  <c r="T108" i="83"/>
  <c r="S108" i="83"/>
  <c r="R108" i="83"/>
  <c r="Q108" i="83"/>
  <c r="P108" i="83"/>
  <c r="O108" i="83"/>
  <c r="N108" i="83"/>
  <c r="M108" i="83"/>
  <c r="L108" i="83"/>
  <c r="K108" i="83"/>
  <c r="AP107" i="83"/>
  <c r="AO107" i="83"/>
  <c r="AN107" i="83"/>
  <c r="AM107" i="83"/>
  <c r="AL107" i="83"/>
  <c r="AK107" i="83"/>
  <c r="AJ107" i="83"/>
  <c r="AI107" i="83"/>
  <c r="AH107" i="83"/>
  <c r="AG107" i="83"/>
  <c r="AF107" i="83"/>
  <c r="AE107" i="83"/>
  <c r="AD107" i="83"/>
  <c r="AC107" i="83"/>
  <c r="AB107" i="83"/>
  <c r="AA107" i="83"/>
  <c r="Z107" i="83"/>
  <c r="Y107" i="83"/>
  <c r="X107" i="83"/>
  <c r="W107" i="83"/>
  <c r="V107" i="83"/>
  <c r="U107" i="83"/>
  <c r="T107" i="83"/>
  <c r="S107" i="83"/>
  <c r="R107" i="83"/>
  <c r="Q107" i="83"/>
  <c r="P107" i="83"/>
  <c r="O107" i="83"/>
  <c r="N107" i="83"/>
  <c r="M107" i="83"/>
  <c r="L107" i="83"/>
  <c r="K107" i="83"/>
  <c r="AP106" i="83"/>
  <c r="AO106" i="83"/>
  <c r="AN106" i="83"/>
  <c r="AM106" i="83"/>
  <c r="AL106" i="83"/>
  <c r="AK106" i="83"/>
  <c r="AJ106" i="83"/>
  <c r="AI106" i="83"/>
  <c r="AH106" i="83"/>
  <c r="AG106" i="83"/>
  <c r="AF106" i="83"/>
  <c r="AE106" i="83"/>
  <c r="AD106" i="83"/>
  <c r="AC106" i="83"/>
  <c r="AB106" i="83"/>
  <c r="AA106" i="83"/>
  <c r="Z106" i="83"/>
  <c r="Y106" i="83"/>
  <c r="X106" i="83"/>
  <c r="W106" i="83"/>
  <c r="V106" i="83"/>
  <c r="U106" i="83"/>
  <c r="T106" i="83"/>
  <c r="S106" i="83"/>
  <c r="R106" i="83"/>
  <c r="Q106" i="83"/>
  <c r="P106" i="83"/>
  <c r="O106" i="83"/>
  <c r="N106" i="83"/>
  <c r="M106" i="83"/>
  <c r="L106" i="83"/>
  <c r="K106" i="83"/>
  <c r="AP105" i="83"/>
  <c r="AO105" i="83"/>
  <c r="AN105" i="83"/>
  <c r="AM105" i="83"/>
  <c r="AL105" i="83"/>
  <c r="AK105" i="83"/>
  <c r="AJ105" i="83"/>
  <c r="AI105" i="83"/>
  <c r="AH105" i="83"/>
  <c r="AG105" i="83"/>
  <c r="AF105" i="83"/>
  <c r="AE105" i="83"/>
  <c r="AD105" i="83"/>
  <c r="AC105" i="83"/>
  <c r="AB105" i="83"/>
  <c r="AA105" i="83"/>
  <c r="Z105" i="83"/>
  <c r="Y105" i="83"/>
  <c r="X105" i="83"/>
  <c r="W105" i="83"/>
  <c r="V105" i="83"/>
  <c r="U105" i="83"/>
  <c r="T105" i="83"/>
  <c r="S105" i="83"/>
  <c r="R105" i="83"/>
  <c r="Q105" i="83"/>
  <c r="P105" i="83"/>
  <c r="O105" i="83"/>
  <c r="N105" i="83"/>
  <c r="M105" i="83"/>
  <c r="L105" i="83"/>
  <c r="K105" i="83"/>
  <c r="AP104" i="83"/>
  <c r="AO104" i="83"/>
  <c r="AN104" i="83"/>
  <c r="AM104" i="83"/>
  <c r="AL104" i="83"/>
  <c r="AK104" i="83"/>
  <c r="AJ104" i="83"/>
  <c r="AI104" i="83"/>
  <c r="AH104" i="83"/>
  <c r="AG104" i="83"/>
  <c r="AF104" i="83"/>
  <c r="AE104" i="83"/>
  <c r="AD104" i="83"/>
  <c r="AC104" i="83"/>
  <c r="AB104" i="83"/>
  <c r="AA104" i="83"/>
  <c r="Z104" i="83"/>
  <c r="Y104" i="83"/>
  <c r="X104" i="83"/>
  <c r="W104" i="83"/>
  <c r="V104" i="83"/>
  <c r="U104" i="83"/>
  <c r="T104" i="83"/>
  <c r="S104" i="83"/>
  <c r="R104" i="83"/>
  <c r="Q104" i="83"/>
  <c r="P104" i="83"/>
  <c r="O104" i="83"/>
  <c r="N104" i="83"/>
  <c r="M104" i="83"/>
  <c r="L104" i="83"/>
  <c r="K104" i="83"/>
  <c r="AP103" i="83"/>
  <c r="AO103" i="83"/>
  <c r="AN103" i="83"/>
  <c r="AM103" i="83"/>
  <c r="AL103" i="83"/>
  <c r="AK103" i="83"/>
  <c r="AJ103" i="83"/>
  <c r="AI103" i="83"/>
  <c r="AH103" i="83"/>
  <c r="AG103" i="83"/>
  <c r="AF103" i="83"/>
  <c r="AE103" i="83"/>
  <c r="AD103" i="83"/>
  <c r="AC103" i="83"/>
  <c r="AB103" i="83"/>
  <c r="AA103" i="83"/>
  <c r="Z103" i="83"/>
  <c r="Y103" i="83"/>
  <c r="X103" i="83"/>
  <c r="W103" i="83"/>
  <c r="V103" i="83"/>
  <c r="U103" i="83"/>
  <c r="T103" i="83"/>
  <c r="S103" i="83"/>
  <c r="R103" i="83"/>
  <c r="Q103" i="83"/>
  <c r="P103" i="83"/>
  <c r="O103" i="83"/>
  <c r="N103" i="83"/>
  <c r="M103" i="83"/>
  <c r="L103" i="83"/>
  <c r="K103" i="83"/>
  <c r="AP102" i="83"/>
  <c r="AO102" i="83"/>
  <c r="AN102" i="83"/>
  <c r="AM102" i="83"/>
  <c r="AL102" i="83"/>
  <c r="AK102" i="83"/>
  <c r="AJ102" i="83"/>
  <c r="AI102" i="83"/>
  <c r="AH102" i="83"/>
  <c r="AG102" i="83"/>
  <c r="AF102" i="83"/>
  <c r="AE102" i="83"/>
  <c r="AD102" i="83"/>
  <c r="AC102" i="83"/>
  <c r="AB102" i="83"/>
  <c r="AA102" i="83"/>
  <c r="Z102" i="83"/>
  <c r="Y102" i="83"/>
  <c r="X102" i="83"/>
  <c r="W102" i="83"/>
  <c r="V102" i="83"/>
  <c r="U102" i="83"/>
  <c r="T102" i="83"/>
  <c r="S102" i="83"/>
  <c r="R102" i="83"/>
  <c r="Q102" i="83"/>
  <c r="P102" i="83"/>
  <c r="O102" i="83"/>
  <c r="N102" i="83"/>
  <c r="M102" i="83"/>
  <c r="L102" i="83"/>
  <c r="K102" i="83"/>
  <c r="AP101" i="83"/>
  <c r="AO101" i="83"/>
  <c r="AN101" i="83"/>
  <c r="AM101" i="83"/>
  <c r="AL101" i="83"/>
  <c r="AK101" i="83"/>
  <c r="AJ101" i="83"/>
  <c r="AI101" i="83"/>
  <c r="AH101" i="83"/>
  <c r="AG101" i="83"/>
  <c r="AF101" i="83"/>
  <c r="AE101" i="83"/>
  <c r="AD101" i="83"/>
  <c r="AC101" i="83"/>
  <c r="AB101" i="83"/>
  <c r="AA101" i="83"/>
  <c r="Z101" i="83"/>
  <c r="Y101" i="83"/>
  <c r="X101" i="83"/>
  <c r="W101" i="83"/>
  <c r="V101" i="83"/>
  <c r="U101" i="83"/>
  <c r="T101" i="83"/>
  <c r="S101" i="83"/>
  <c r="R101" i="83"/>
  <c r="Q101" i="83"/>
  <c r="P101" i="83"/>
  <c r="O101" i="83"/>
  <c r="N101" i="83"/>
  <c r="M101" i="83"/>
  <c r="L101" i="83"/>
  <c r="K101" i="83"/>
  <c r="AP100" i="83"/>
  <c r="AO100" i="83"/>
  <c r="AN100" i="83"/>
  <c r="AM100" i="83"/>
  <c r="AL100" i="83"/>
  <c r="AK100" i="83"/>
  <c r="AJ100" i="83"/>
  <c r="AI100" i="83"/>
  <c r="AH100" i="83"/>
  <c r="AG100" i="83"/>
  <c r="AF100" i="83"/>
  <c r="AE100" i="83"/>
  <c r="AD100" i="83"/>
  <c r="AC100" i="83"/>
  <c r="AB100" i="83"/>
  <c r="AA100" i="83"/>
  <c r="Z100" i="83"/>
  <c r="Y100" i="83"/>
  <c r="X100" i="83"/>
  <c r="W100" i="83"/>
  <c r="V100" i="83"/>
  <c r="U100" i="83"/>
  <c r="T100" i="83"/>
  <c r="S100" i="83"/>
  <c r="R100" i="83"/>
  <c r="Q100" i="83"/>
  <c r="P100" i="83"/>
  <c r="O100" i="83"/>
  <c r="N100" i="83"/>
  <c r="M100" i="83"/>
  <c r="L100" i="83"/>
  <c r="K100" i="83"/>
  <c r="AP99" i="83"/>
  <c r="AO99" i="83"/>
  <c r="AN99" i="83"/>
  <c r="AM99" i="83"/>
  <c r="AL99" i="83"/>
  <c r="AK99" i="83"/>
  <c r="AJ99" i="83"/>
  <c r="AI99" i="83"/>
  <c r="AH99" i="83"/>
  <c r="AG99" i="83"/>
  <c r="AF99" i="83"/>
  <c r="AE99" i="83"/>
  <c r="AD99" i="83"/>
  <c r="AC99" i="83"/>
  <c r="AB99" i="83"/>
  <c r="AA99" i="83"/>
  <c r="Z99" i="83"/>
  <c r="Y99" i="83"/>
  <c r="X99" i="83"/>
  <c r="W99" i="83"/>
  <c r="V99" i="83"/>
  <c r="U99" i="83"/>
  <c r="T99" i="83"/>
  <c r="S99" i="83"/>
  <c r="R99" i="83"/>
  <c r="Q99" i="83"/>
  <c r="P99" i="83"/>
  <c r="O99" i="83"/>
  <c r="N99" i="83"/>
  <c r="M99" i="83"/>
  <c r="L99" i="83"/>
  <c r="K99" i="83"/>
  <c r="AP95" i="83"/>
  <c r="AO95" i="83"/>
  <c r="AN95" i="83"/>
  <c r="AM95" i="83"/>
  <c r="AL95" i="83"/>
  <c r="AK95" i="83"/>
  <c r="AJ95" i="83"/>
  <c r="AI95" i="83"/>
  <c r="AH95" i="83"/>
  <c r="AG95" i="83"/>
  <c r="AF95" i="83"/>
  <c r="AE95" i="83"/>
  <c r="AD95" i="83"/>
  <c r="AC95" i="83"/>
  <c r="AB95" i="83"/>
  <c r="AA95" i="83"/>
  <c r="Z95" i="83"/>
  <c r="Y95" i="83"/>
  <c r="X95" i="83"/>
  <c r="W95" i="83"/>
  <c r="V95" i="83"/>
  <c r="U95" i="83"/>
  <c r="T95" i="83"/>
  <c r="S95" i="83"/>
  <c r="R95" i="83"/>
  <c r="Q95" i="83"/>
  <c r="P95" i="83"/>
  <c r="O95" i="83"/>
  <c r="N95" i="83"/>
  <c r="M95" i="83"/>
  <c r="L95" i="83"/>
  <c r="K95" i="83"/>
  <c r="AP94" i="83"/>
  <c r="AO94" i="83"/>
  <c r="AN94" i="83"/>
  <c r="AM94" i="83"/>
  <c r="AL94" i="83"/>
  <c r="AK94" i="83"/>
  <c r="AJ94" i="83"/>
  <c r="AI94" i="83"/>
  <c r="AH94" i="83"/>
  <c r="AG94" i="83"/>
  <c r="AF94" i="83"/>
  <c r="AE94" i="83"/>
  <c r="AD94" i="83"/>
  <c r="AC94" i="83"/>
  <c r="AB94" i="83"/>
  <c r="AA94" i="83"/>
  <c r="Z94" i="83"/>
  <c r="Y94" i="83"/>
  <c r="X94" i="83"/>
  <c r="W94" i="83"/>
  <c r="V94" i="83"/>
  <c r="U94" i="83"/>
  <c r="T94" i="83"/>
  <c r="S94" i="83"/>
  <c r="R94" i="83"/>
  <c r="Q94" i="83"/>
  <c r="P94" i="83"/>
  <c r="O94" i="83"/>
  <c r="N94" i="83"/>
  <c r="M94" i="83"/>
  <c r="L94" i="83"/>
  <c r="K94" i="83"/>
  <c r="AP93" i="83"/>
  <c r="AO93" i="83"/>
  <c r="AN93" i="83"/>
  <c r="AM93" i="83"/>
  <c r="AL93" i="83"/>
  <c r="AK93" i="83"/>
  <c r="AJ93" i="83"/>
  <c r="AI93" i="83"/>
  <c r="AH93" i="83"/>
  <c r="AG93" i="83"/>
  <c r="AF93" i="83"/>
  <c r="AE93" i="83"/>
  <c r="AD93" i="83"/>
  <c r="AC93" i="83"/>
  <c r="AB93" i="83"/>
  <c r="AA93" i="83"/>
  <c r="Z93" i="83"/>
  <c r="Y93" i="83"/>
  <c r="X93" i="83"/>
  <c r="W93" i="83"/>
  <c r="V93" i="83"/>
  <c r="U93" i="83"/>
  <c r="T93" i="83"/>
  <c r="S93" i="83"/>
  <c r="R93" i="83"/>
  <c r="Q93" i="83"/>
  <c r="P93" i="83"/>
  <c r="O93" i="83"/>
  <c r="N93" i="83"/>
  <c r="M93" i="83"/>
  <c r="L93" i="83"/>
  <c r="K93" i="83"/>
  <c r="AP92" i="83"/>
  <c r="AO92" i="83"/>
  <c r="AN92" i="83"/>
  <c r="AM92" i="83"/>
  <c r="AL92" i="83"/>
  <c r="AK92" i="83"/>
  <c r="AJ92" i="83"/>
  <c r="AI92" i="83"/>
  <c r="AH92" i="83"/>
  <c r="AG92" i="83"/>
  <c r="AF92" i="83"/>
  <c r="AE92" i="83"/>
  <c r="AD92" i="83"/>
  <c r="AC92" i="83"/>
  <c r="AB92" i="83"/>
  <c r="AA92" i="83"/>
  <c r="Z92" i="83"/>
  <c r="Y92" i="83"/>
  <c r="X92" i="83"/>
  <c r="W92" i="83"/>
  <c r="V92" i="83"/>
  <c r="U92" i="83"/>
  <c r="T92" i="83"/>
  <c r="S92" i="83"/>
  <c r="R92" i="83"/>
  <c r="Q92" i="83"/>
  <c r="P92" i="83"/>
  <c r="O92" i="83"/>
  <c r="N92" i="83"/>
  <c r="M92" i="83"/>
  <c r="L92" i="83"/>
  <c r="K92" i="83"/>
  <c r="AP91" i="83"/>
  <c r="AO91" i="83"/>
  <c r="AN91" i="83"/>
  <c r="AM91" i="83"/>
  <c r="AL91" i="83"/>
  <c r="AK91" i="83"/>
  <c r="AJ91" i="83"/>
  <c r="AI91" i="83"/>
  <c r="AH91" i="83"/>
  <c r="AG91" i="83"/>
  <c r="AF91" i="83"/>
  <c r="AE91" i="83"/>
  <c r="AD91" i="83"/>
  <c r="AC91" i="83"/>
  <c r="AB91" i="83"/>
  <c r="AA91" i="83"/>
  <c r="Z91" i="83"/>
  <c r="Y91" i="83"/>
  <c r="X91" i="83"/>
  <c r="W91" i="83"/>
  <c r="V91" i="83"/>
  <c r="U91" i="83"/>
  <c r="T91" i="83"/>
  <c r="S91" i="83"/>
  <c r="R91" i="83"/>
  <c r="Q91" i="83"/>
  <c r="P91" i="83"/>
  <c r="O91" i="83"/>
  <c r="N91" i="83"/>
  <c r="M91" i="83"/>
  <c r="L91" i="83"/>
  <c r="K91" i="83"/>
  <c r="AP90" i="83"/>
  <c r="AO90" i="83"/>
  <c r="AN90" i="83"/>
  <c r="AM90" i="83"/>
  <c r="AL90" i="83"/>
  <c r="AK90" i="83"/>
  <c r="AJ90" i="83"/>
  <c r="AI90" i="83"/>
  <c r="AH90" i="83"/>
  <c r="AG90" i="83"/>
  <c r="AF90" i="83"/>
  <c r="AE90" i="83"/>
  <c r="AD90" i="83"/>
  <c r="AC90" i="83"/>
  <c r="AB90" i="83"/>
  <c r="AA90" i="83"/>
  <c r="Z90" i="83"/>
  <c r="Y90" i="83"/>
  <c r="X90" i="83"/>
  <c r="W90" i="83"/>
  <c r="V90" i="83"/>
  <c r="U90" i="83"/>
  <c r="T90" i="83"/>
  <c r="S90" i="83"/>
  <c r="R90" i="83"/>
  <c r="Q90" i="83"/>
  <c r="P90" i="83"/>
  <c r="O90" i="83"/>
  <c r="N90" i="83"/>
  <c r="M90" i="83"/>
  <c r="L90" i="83"/>
  <c r="K90" i="83"/>
  <c r="AP89" i="83"/>
  <c r="AO89" i="83"/>
  <c r="AN89" i="83"/>
  <c r="AM89" i="83"/>
  <c r="AL89" i="83"/>
  <c r="AK89" i="83"/>
  <c r="AJ89" i="83"/>
  <c r="AI89" i="83"/>
  <c r="AH89" i="83"/>
  <c r="AG89" i="83"/>
  <c r="AF89" i="83"/>
  <c r="AE89" i="83"/>
  <c r="AD89" i="83"/>
  <c r="AC89" i="83"/>
  <c r="AB89" i="83"/>
  <c r="AA89" i="83"/>
  <c r="Z89" i="83"/>
  <c r="Y89" i="83"/>
  <c r="X89" i="83"/>
  <c r="W89" i="83"/>
  <c r="V89" i="83"/>
  <c r="U89" i="83"/>
  <c r="T89" i="83"/>
  <c r="S89" i="83"/>
  <c r="R89" i="83"/>
  <c r="Q89" i="83"/>
  <c r="P89" i="83"/>
  <c r="O89" i="83"/>
  <c r="N89" i="83"/>
  <c r="M89" i="83"/>
  <c r="L89" i="83"/>
  <c r="K89" i="83"/>
  <c r="AP88" i="83"/>
  <c r="AO88" i="83"/>
  <c r="AN88" i="83"/>
  <c r="AM88" i="83"/>
  <c r="AL88" i="83"/>
  <c r="AK88" i="83"/>
  <c r="AJ88" i="83"/>
  <c r="AI88" i="83"/>
  <c r="AH88" i="83"/>
  <c r="AG88" i="83"/>
  <c r="AF88" i="83"/>
  <c r="AE88" i="83"/>
  <c r="AD88" i="83"/>
  <c r="AC88" i="83"/>
  <c r="AB88" i="83"/>
  <c r="AA88" i="83"/>
  <c r="Z88" i="83"/>
  <c r="Y88" i="83"/>
  <c r="X88" i="83"/>
  <c r="W88" i="83"/>
  <c r="V88" i="83"/>
  <c r="U88" i="83"/>
  <c r="T88" i="83"/>
  <c r="S88" i="83"/>
  <c r="R88" i="83"/>
  <c r="Q88" i="83"/>
  <c r="P88" i="83"/>
  <c r="O88" i="83"/>
  <c r="N88" i="83"/>
  <c r="M88" i="83"/>
  <c r="L88" i="83"/>
  <c r="K88" i="83"/>
  <c r="AP87" i="83"/>
  <c r="AO87" i="83"/>
  <c r="AN87" i="83"/>
  <c r="AM87" i="83"/>
  <c r="AL87" i="83"/>
  <c r="AK87" i="83"/>
  <c r="AJ87" i="83"/>
  <c r="AI87" i="83"/>
  <c r="AH87" i="83"/>
  <c r="AG87" i="83"/>
  <c r="AF87" i="83"/>
  <c r="AE87" i="83"/>
  <c r="AD87" i="83"/>
  <c r="AC87" i="83"/>
  <c r="AB87" i="83"/>
  <c r="AA87" i="83"/>
  <c r="Z87" i="83"/>
  <c r="Y87" i="83"/>
  <c r="X87" i="83"/>
  <c r="W87" i="83"/>
  <c r="V87" i="83"/>
  <c r="U87" i="83"/>
  <c r="T87" i="83"/>
  <c r="S87" i="83"/>
  <c r="R87" i="83"/>
  <c r="Q87" i="83"/>
  <c r="P87" i="83"/>
  <c r="O87" i="83"/>
  <c r="N87" i="83"/>
  <c r="M87" i="83"/>
  <c r="L87" i="83"/>
  <c r="K87" i="83"/>
  <c r="AP86" i="83"/>
  <c r="AO86" i="83"/>
  <c r="AN86" i="83"/>
  <c r="AM86" i="83"/>
  <c r="AL86" i="83"/>
  <c r="AK86" i="83"/>
  <c r="AJ86" i="83"/>
  <c r="AI86" i="83"/>
  <c r="AH86" i="83"/>
  <c r="AG86" i="83"/>
  <c r="AF86" i="83"/>
  <c r="AE86" i="83"/>
  <c r="AD86" i="83"/>
  <c r="AC86" i="83"/>
  <c r="AB86" i="83"/>
  <c r="AA86" i="83"/>
  <c r="Z86" i="83"/>
  <c r="Y86" i="83"/>
  <c r="X86" i="83"/>
  <c r="W86" i="83"/>
  <c r="V86" i="83"/>
  <c r="U86" i="83"/>
  <c r="T86" i="83"/>
  <c r="S86" i="83"/>
  <c r="R86" i="83"/>
  <c r="Q86" i="83"/>
  <c r="P86" i="83"/>
  <c r="O86" i="83"/>
  <c r="N86" i="83"/>
  <c r="M86" i="83"/>
  <c r="L86" i="83"/>
  <c r="K86" i="83"/>
  <c r="AP82" i="83"/>
  <c r="AO82" i="83"/>
  <c r="AN82" i="83"/>
  <c r="AM82" i="83"/>
  <c r="AL82" i="83"/>
  <c r="AK82" i="83"/>
  <c r="AJ82" i="83"/>
  <c r="AI82" i="83"/>
  <c r="AH82" i="83"/>
  <c r="AG82" i="83"/>
  <c r="AF82" i="83"/>
  <c r="AE82" i="83"/>
  <c r="AD82" i="83"/>
  <c r="AC82" i="83"/>
  <c r="AB82" i="83"/>
  <c r="AA82" i="83"/>
  <c r="Z82" i="83"/>
  <c r="Y82" i="83"/>
  <c r="X82" i="83"/>
  <c r="W82" i="83"/>
  <c r="V82" i="83"/>
  <c r="U82" i="83"/>
  <c r="T82" i="83"/>
  <c r="S82" i="83"/>
  <c r="R82" i="83"/>
  <c r="Q82" i="83"/>
  <c r="P82" i="83"/>
  <c r="O82" i="83"/>
  <c r="N82" i="83"/>
  <c r="M82" i="83"/>
  <c r="L82" i="83"/>
  <c r="K82" i="83"/>
  <c r="AP81" i="83"/>
  <c r="AO81" i="83"/>
  <c r="AN81" i="83"/>
  <c r="AM81" i="83"/>
  <c r="AL81" i="83"/>
  <c r="AK81" i="83"/>
  <c r="AJ81" i="83"/>
  <c r="AI81" i="83"/>
  <c r="AH81" i="83"/>
  <c r="AG81" i="83"/>
  <c r="AF81" i="83"/>
  <c r="AE81" i="83"/>
  <c r="AD81" i="83"/>
  <c r="AC81" i="83"/>
  <c r="AB81" i="83"/>
  <c r="AA81" i="83"/>
  <c r="Z81" i="83"/>
  <c r="Y81" i="83"/>
  <c r="X81" i="83"/>
  <c r="W81" i="83"/>
  <c r="V81" i="83"/>
  <c r="U81" i="83"/>
  <c r="T81" i="83"/>
  <c r="S81" i="83"/>
  <c r="R81" i="83"/>
  <c r="Q81" i="83"/>
  <c r="P81" i="83"/>
  <c r="O81" i="83"/>
  <c r="N81" i="83"/>
  <c r="M81" i="83"/>
  <c r="L81" i="83"/>
  <c r="K81" i="83"/>
  <c r="AP80" i="83"/>
  <c r="AO80" i="83"/>
  <c r="AN80" i="83"/>
  <c r="AM80" i="83"/>
  <c r="AL80" i="83"/>
  <c r="AK80" i="83"/>
  <c r="AJ80" i="83"/>
  <c r="AI80" i="83"/>
  <c r="AH80" i="83"/>
  <c r="AG80" i="83"/>
  <c r="AF80" i="83"/>
  <c r="AE80" i="83"/>
  <c r="AD80" i="83"/>
  <c r="AC80" i="83"/>
  <c r="AB80" i="83"/>
  <c r="AA80" i="83"/>
  <c r="Z80" i="83"/>
  <c r="Y80" i="83"/>
  <c r="X80" i="83"/>
  <c r="W80" i="83"/>
  <c r="V80" i="83"/>
  <c r="U80" i="83"/>
  <c r="T80" i="83"/>
  <c r="S80" i="83"/>
  <c r="R80" i="83"/>
  <c r="Q80" i="83"/>
  <c r="P80" i="83"/>
  <c r="O80" i="83"/>
  <c r="N80" i="83"/>
  <c r="M80" i="83"/>
  <c r="L80" i="83"/>
  <c r="K80" i="83"/>
  <c r="AP79" i="83"/>
  <c r="AO79" i="83"/>
  <c r="AN79" i="83"/>
  <c r="AM79" i="83"/>
  <c r="AL79" i="83"/>
  <c r="AK79" i="83"/>
  <c r="AJ79" i="83"/>
  <c r="AI79" i="83"/>
  <c r="AH79" i="83"/>
  <c r="AG79" i="83"/>
  <c r="AF79" i="83"/>
  <c r="AE79" i="83"/>
  <c r="AD79" i="83"/>
  <c r="AC79" i="83"/>
  <c r="AB79" i="83"/>
  <c r="AA79" i="83"/>
  <c r="Z79" i="83"/>
  <c r="Y79" i="83"/>
  <c r="X79" i="83"/>
  <c r="W79" i="83"/>
  <c r="V79" i="83"/>
  <c r="U79" i="83"/>
  <c r="T79" i="83"/>
  <c r="S79" i="83"/>
  <c r="R79" i="83"/>
  <c r="Q79" i="83"/>
  <c r="P79" i="83"/>
  <c r="O79" i="83"/>
  <c r="N79" i="83"/>
  <c r="M79" i="83"/>
  <c r="L79" i="83"/>
  <c r="K79" i="83"/>
  <c r="AP78" i="83"/>
  <c r="AO78" i="83"/>
  <c r="AN78" i="83"/>
  <c r="AM78" i="83"/>
  <c r="AL78" i="83"/>
  <c r="AK78" i="83"/>
  <c r="AJ78" i="83"/>
  <c r="AI78" i="83"/>
  <c r="AH78" i="83"/>
  <c r="AG78" i="83"/>
  <c r="AF78" i="83"/>
  <c r="AE78" i="83"/>
  <c r="AD78" i="83"/>
  <c r="AC78" i="83"/>
  <c r="AB78" i="83"/>
  <c r="AA78" i="83"/>
  <c r="Z78" i="83"/>
  <c r="Y78" i="83"/>
  <c r="X78" i="83"/>
  <c r="W78" i="83"/>
  <c r="V78" i="83"/>
  <c r="U78" i="83"/>
  <c r="T78" i="83"/>
  <c r="S78" i="83"/>
  <c r="R78" i="83"/>
  <c r="Q78" i="83"/>
  <c r="P78" i="83"/>
  <c r="O78" i="83"/>
  <c r="N78" i="83"/>
  <c r="M78" i="83"/>
  <c r="L78" i="83"/>
  <c r="K78" i="83"/>
  <c r="AP77" i="83"/>
  <c r="AO77" i="83"/>
  <c r="AN77" i="83"/>
  <c r="AM77" i="83"/>
  <c r="AL77" i="83"/>
  <c r="AK77" i="83"/>
  <c r="AJ77" i="83"/>
  <c r="AI77" i="83"/>
  <c r="AH77" i="83"/>
  <c r="AG77" i="83"/>
  <c r="AF77" i="83"/>
  <c r="AE77" i="83"/>
  <c r="AD77" i="83"/>
  <c r="AC77" i="83"/>
  <c r="AB77" i="83"/>
  <c r="AA77" i="83"/>
  <c r="Z77" i="83"/>
  <c r="Y77" i="83"/>
  <c r="X77" i="83"/>
  <c r="W77" i="83"/>
  <c r="V77" i="83"/>
  <c r="U77" i="83"/>
  <c r="T77" i="83"/>
  <c r="S77" i="83"/>
  <c r="R77" i="83"/>
  <c r="Q77" i="83"/>
  <c r="P77" i="83"/>
  <c r="O77" i="83"/>
  <c r="N77" i="83"/>
  <c r="M77" i="83"/>
  <c r="L77" i="83"/>
  <c r="K77" i="83"/>
  <c r="AP76" i="83"/>
  <c r="AO76" i="83"/>
  <c r="AN76" i="83"/>
  <c r="AM76" i="83"/>
  <c r="AL76" i="83"/>
  <c r="AK76" i="83"/>
  <c r="AJ76" i="83"/>
  <c r="AI76" i="83"/>
  <c r="AH76" i="83"/>
  <c r="AG76" i="83"/>
  <c r="AF76" i="83"/>
  <c r="AE76" i="83"/>
  <c r="AD76" i="83"/>
  <c r="AC76" i="83"/>
  <c r="AB76" i="83"/>
  <c r="AA76" i="83"/>
  <c r="Z76" i="83"/>
  <c r="Y76" i="83"/>
  <c r="X76" i="83"/>
  <c r="W76" i="83"/>
  <c r="V76" i="83"/>
  <c r="U76" i="83"/>
  <c r="T76" i="83"/>
  <c r="S76" i="83"/>
  <c r="R76" i="83"/>
  <c r="Q76" i="83"/>
  <c r="P76" i="83"/>
  <c r="O76" i="83"/>
  <c r="N76" i="83"/>
  <c r="M76" i="83"/>
  <c r="L76" i="83"/>
  <c r="K76" i="83"/>
  <c r="AP75" i="83"/>
  <c r="AO75" i="83"/>
  <c r="AN75" i="83"/>
  <c r="AM75" i="83"/>
  <c r="AL75" i="83"/>
  <c r="AK75" i="83"/>
  <c r="AJ75" i="83"/>
  <c r="AI75" i="83"/>
  <c r="AH75" i="83"/>
  <c r="AG75" i="83"/>
  <c r="AF75" i="83"/>
  <c r="AE75" i="83"/>
  <c r="AD75" i="83"/>
  <c r="AC75" i="83"/>
  <c r="AB75" i="83"/>
  <c r="AA75" i="83"/>
  <c r="Z75" i="83"/>
  <c r="Y75" i="83"/>
  <c r="X75" i="83"/>
  <c r="W75" i="83"/>
  <c r="V75" i="83"/>
  <c r="U75" i="83"/>
  <c r="T75" i="83"/>
  <c r="S75" i="83"/>
  <c r="R75" i="83"/>
  <c r="Q75" i="83"/>
  <c r="P75" i="83"/>
  <c r="O75" i="83"/>
  <c r="N75" i="83"/>
  <c r="M75" i="83"/>
  <c r="L75" i="83"/>
  <c r="K75" i="83"/>
  <c r="AP74" i="83"/>
  <c r="AO74" i="83"/>
  <c r="AN74" i="83"/>
  <c r="AM74" i="83"/>
  <c r="AL74" i="83"/>
  <c r="AK74" i="83"/>
  <c r="AJ74" i="83"/>
  <c r="AI74" i="83"/>
  <c r="AH74" i="83"/>
  <c r="AG74" i="83"/>
  <c r="AF74" i="83"/>
  <c r="AE74" i="83"/>
  <c r="AD74" i="83"/>
  <c r="AC74" i="83"/>
  <c r="AB74" i="83"/>
  <c r="AA74" i="83"/>
  <c r="Z74" i="83"/>
  <c r="Y74" i="83"/>
  <c r="X74" i="83"/>
  <c r="W74" i="83"/>
  <c r="V74" i="83"/>
  <c r="U74" i="83"/>
  <c r="T74" i="83"/>
  <c r="S74" i="83"/>
  <c r="R74" i="83"/>
  <c r="Q74" i="83"/>
  <c r="P74" i="83"/>
  <c r="O74" i="83"/>
  <c r="N74" i="83"/>
  <c r="M74" i="83"/>
  <c r="L74" i="83"/>
  <c r="K74" i="83"/>
  <c r="AP73" i="83"/>
  <c r="AO73" i="83"/>
  <c r="AN73" i="83"/>
  <c r="AM73" i="83"/>
  <c r="AL73" i="83"/>
  <c r="AK73" i="83"/>
  <c r="AJ73" i="83"/>
  <c r="AI73" i="83"/>
  <c r="AH73" i="83"/>
  <c r="AG73" i="83"/>
  <c r="AF73" i="83"/>
  <c r="AE73" i="83"/>
  <c r="AD73" i="83"/>
  <c r="AC73" i="83"/>
  <c r="AB73" i="83"/>
  <c r="AA73" i="83"/>
  <c r="Z73" i="83"/>
  <c r="Y73" i="83"/>
  <c r="X73" i="83"/>
  <c r="W73" i="83"/>
  <c r="V73" i="83"/>
  <c r="U73" i="83"/>
  <c r="T73" i="83"/>
  <c r="S73" i="83"/>
  <c r="R73" i="83"/>
  <c r="Q73" i="83"/>
  <c r="P73" i="83"/>
  <c r="O73" i="83"/>
  <c r="N73" i="83"/>
  <c r="M73" i="83"/>
  <c r="L73" i="83"/>
  <c r="K73" i="83"/>
  <c r="AP69" i="83"/>
  <c r="AO69" i="83"/>
  <c r="AN69" i="83"/>
  <c r="AM69" i="83"/>
  <c r="AL69" i="83"/>
  <c r="AK69" i="83"/>
  <c r="AJ69" i="83"/>
  <c r="AI69" i="83"/>
  <c r="AH69" i="83"/>
  <c r="AG69" i="83"/>
  <c r="AF69" i="83"/>
  <c r="AE69" i="83"/>
  <c r="AD69" i="83"/>
  <c r="AC69" i="83"/>
  <c r="AB69" i="83"/>
  <c r="AA69" i="83"/>
  <c r="Z69" i="83"/>
  <c r="Y69" i="83"/>
  <c r="X69" i="83"/>
  <c r="W69" i="83"/>
  <c r="V69" i="83"/>
  <c r="U69" i="83"/>
  <c r="T69" i="83"/>
  <c r="S69" i="83"/>
  <c r="R69" i="83"/>
  <c r="Q69" i="83"/>
  <c r="P69" i="83"/>
  <c r="O69" i="83"/>
  <c r="N69" i="83"/>
  <c r="M69" i="83"/>
  <c r="L69" i="83"/>
  <c r="K69" i="83"/>
  <c r="AP68" i="83"/>
  <c r="AO68" i="83"/>
  <c r="AN68" i="83"/>
  <c r="AM68" i="83"/>
  <c r="AL68" i="83"/>
  <c r="AK68" i="83"/>
  <c r="AJ68" i="83"/>
  <c r="AI68" i="83"/>
  <c r="AH68" i="83"/>
  <c r="AG68" i="83"/>
  <c r="AF68" i="83"/>
  <c r="AE68" i="83"/>
  <c r="AD68" i="83"/>
  <c r="AC68" i="83"/>
  <c r="AB68" i="83"/>
  <c r="AA68" i="83"/>
  <c r="Z68" i="83"/>
  <c r="Y68" i="83"/>
  <c r="X68" i="83"/>
  <c r="W68" i="83"/>
  <c r="V68" i="83"/>
  <c r="U68" i="83"/>
  <c r="T68" i="83"/>
  <c r="S68" i="83"/>
  <c r="R68" i="83"/>
  <c r="Q68" i="83"/>
  <c r="P68" i="83"/>
  <c r="O68" i="83"/>
  <c r="N68" i="83"/>
  <c r="M68" i="83"/>
  <c r="L68" i="83"/>
  <c r="K68" i="83"/>
  <c r="AP67" i="83"/>
  <c r="AO67" i="83"/>
  <c r="AN67" i="83"/>
  <c r="AM67" i="83"/>
  <c r="AL67" i="83"/>
  <c r="AK67" i="83"/>
  <c r="AJ67" i="83"/>
  <c r="AI67" i="83"/>
  <c r="AH67" i="83"/>
  <c r="AG67" i="83"/>
  <c r="AF67" i="83"/>
  <c r="AE67" i="83"/>
  <c r="AD67" i="83"/>
  <c r="AC67" i="83"/>
  <c r="AB67" i="83"/>
  <c r="AA67" i="83"/>
  <c r="Z67" i="83"/>
  <c r="Y67" i="83"/>
  <c r="X67" i="83"/>
  <c r="W67" i="83"/>
  <c r="V67" i="83"/>
  <c r="U67" i="83"/>
  <c r="T67" i="83"/>
  <c r="S67" i="83"/>
  <c r="R67" i="83"/>
  <c r="Q67" i="83"/>
  <c r="P67" i="83"/>
  <c r="O67" i="83"/>
  <c r="N67" i="83"/>
  <c r="M67" i="83"/>
  <c r="L67" i="83"/>
  <c r="K67" i="83"/>
  <c r="AP66" i="83"/>
  <c r="AO66" i="83"/>
  <c r="AN66" i="83"/>
  <c r="AM66" i="83"/>
  <c r="AL66" i="83"/>
  <c r="AK66" i="83"/>
  <c r="AJ66" i="83"/>
  <c r="AI66" i="83"/>
  <c r="AH66" i="83"/>
  <c r="AG66" i="83"/>
  <c r="AF66" i="83"/>
  <c r="AE66" i="83"/>
  <c r="AD66" i="83"/>
  <c r="AC66" i="83"/>
  <c r="AB66" i="83"/>
  <c r="AA66" i="83"/>
  <c r="Z66" i="83"/>
  <c r="Y66" i="83"/>
  <c r="X66" i="83"/>
  <c r="W66" i="83"/>
  <c r="V66" i="83"/>
  <c r="U66" i="83"/>
  <c r="T66" i="83"/>
  <c r="S66" i="83"/>
  <c r="R66" i="83"/>
  <c r="Q66" i="83"/>
  <c r="P66" i="83"/>
  <c r="O66" i="83"/>
  <c r="N66" i="83"/>
  <c r="M66" i="83"/>
  <c r="L66" i="83"/>
  <c r="K66" i="83"/>
  <c r="AP65" i="83"/>
  <c r="AO65" i="83"/>
  <c r="AN65" i="83"/>
  <c r="AM65" i="83"/>
  <c r="AL65" i="83"/>
  <c r="AK65" i="83"/>
  <c r="AJ65" i="83"/>
  <c r="AI65" i="83"/>
  <c r="AH65" i="83"/>
  <c r="AG65" i="83"/>
  <c r="AF65" i="83"/>
  <c r="AE65" i="83"/>
  <c r="AD65" i="83"/>
  <c r="AC65" i="83"/>
  <c r="AB65" i="83"/>
  <c r="AA65" i="83"/>
  <c r="Z65" i="83"/>
  <c r="Y65" i="83"/>
  <c r="X65" i="83"/>
  <c r="W65" i="83"/>
  <c r="V65" i="83"/>
  <c r="U65" i="83"/>
  <c r="T65" i="83"/>
  <c r="S65" i="83"/>
  <c r="R65" i="83"/>
  <c r="Q65" i="83"/>
  <c r="P65" i="83"/>
  <c r="O65" i="83"/>
  <c r="N65" i="83"/>
  <c r="M65" i="83"/>
  <c r="L65" i="83"/>
  <c r="K65" i="83"/>
  <c r="AP64" i="83"/>
  <c r="AO64" i="83"/>
  <c r="AN64" i="83"/>
  <c r="AM64" i="83"/>
  <c r="AL64" i="83"/>
  <c r="AK64" i="83"/>
  <c r="AJ64" i="83"/>
  <c r="AI64" i="83"/>
  <c r="AH64" i="83"/>
  <c r="AG64" i="83"/>
  <c r="AF64" i="83"/>
  <c r="AE64" i="83"/>
  <c r="AD64" i="83"/>
  <c r="AC64" i="83"/>
  <c r="AB64" i="83"/>
  <c r="AA64" i="83"/>
  <c r="Z64" i="83"/>
  <c r="Y64" i="83"/>
  <c r="X64" i="83"/>
  <c r="W64" i="83"/>
  <c r="V64" i="83"/>
  <c r="U64" i="83"/>
  <c r="T64" i="83"/>
  <c r="S64" i="83"/>
  <c r="R64" i="83"/>
  <c r="Q64" i="83"/>
  <c r="P64" i="83"/>
  <c r="O64" i="83"/>
  <c r="N64" i="83"/>
  <c r="M64" i="83"/>
  <c r="L64" i="83"/>
  <c r="K64" i="83"/>
  <c r="AP63" i="83"/>
  <c r="AO63" i="83"/>
  <c r="AN63" i="83"/>
  <c r="AM63" i="83"/>
  <c r="AL63" i="83"/>
  <c r="AK63" i="83"/>
  <c r="AJ63" i="83"/>
  <c r="AI63" i="83"/>
  <c r="AH63" i="83"/>
  <c r="AG63" i="83"/>
  <c r="AF63" i="83"/>
  <c r="AE63" i="83"/>
  <c r="AD63" i="83"/>
  <c r="AC63" i="83"/>
  <c r="AB63" i="83"/>
  <c r="AA63" i="83"/>
  <c r="Z63" i="83"/>
  <c r="Y63" i="83"/>
  <c r="X63" i="83"/>
  <c r="W63" i="83"/>
  <c r="V63" i="83"/>
  <c r="U63" i="83"/>
  <c r="T63" i="83"/>
  <c r="S63" i="83"/>
  <c r="R63" i="83"/>
  <c r="Q63" i="83"/>
  <c r="P63" i="83"/>
  <c r="O63" i="83"/>
  <c r="N63" i="83"/>
  <c r="M63" i="83"/>
  <c r="L63" i="83"/>
  <c r="K63" i="83"/>
  <c r="AP62" i="83"/>
  <c r="AO62" i="83"/>
  <c r="AN62" i="83"/>
  <c r="AM62" i="83"/>
  <c r="AL62" i="83"/>
  <c r="AK62" i="83"/>
  <c r="AJ62" i="83"/>
  <c r="AI62" i="83"/>
  <c r="AH62" i="83"/>
  <c r="AG62" i="83"/>
  <c r="AF62" i="83"/>
  <c r="AE62" i="83"/>
  <c r="AD62" i="83"/>
  <c r="AC62" i="83"/>
  <c r="AB62" i="83"/>
  <c r="AA62" i="83"/>
  <c r="Z62" i="83"/>
  <c r="Y62" i="83"/>
  <c r="X62" i="83"/>
  <c r="W62" i="83"/>
  <c r="V62" i="83"/>
  <c r="U62" i="83"/>
  <c r="T62" i="83"/>
  <c r="S62" i="83"/>
  <c r="R62" i="83"/>
  <c r="Q62" i="83"/>
  <c r="P62" i="83"/>
  <c r="O62" i="83"/>
  <c r="N62" i="83"/>
  <c r="M62" i="83"/>
  <c r="L62" i="83"/>
  <c r="K62" i="83"/>
  <c r="AP61" i="83"/>
  <c r="AO61" i="83"/>
  <c r="AN61" i="83"/>
  <c r="AM61" i="83"/>
  <c r="AL61" i="83"/>
  <c r="AK61" i="83"/>
  <c r="AJ61" i="83"/>
  <c r="AI61" i="83"/>
  <c r="AH61" i="83"/>
  <c r="AG61" i="83"/>
  <c r="AF61" i="83"/>
  <c r="AE61" i="83"/>
  <c r="AD61" i="83"/>
  <c r="AC61" i="83"/>
  <c r="AB61" i="83"/>
  <c r="AA61" i="83"/>
  <c r="Z61" i="83"/>
  <c r="Y61" i="83"/>
  <c r="X61" i="83"/>
  <c r="W61" i="83"/>
  <c r="V61" i="83"/>
  <c r="U61" i="83"/>
  <c r="T61" i="83"/>
  <c r="S61" i="83"/>
  <c r="R61" i="83"/>
  <c r="Q61" i="83"/>
  <c r="P61" i="83"/>
  <c r="O61" i="83"/>
  <c r="N61" i="83"/>
  <c r="M61" i="83"/>
  <c r="L61" i="83"/>
  <c r="K61" i="83"/>
  <c r="AP60" i="83"/>
  <c r="AO60" i="83"/>
  <c r="AN60" i="83"/>
  <c r="AM60" i="83"/>
  <c r="AL60" i="83"/>
  <c r="AK60" i="83"/>
  <c r="AJ60" i="83"/>
  <c r="AI60" i="83"/>
  <c r="AH60" i="83"/>
  <c r="AG60" i="83"/>
  <c r="AF60" i="83"/>
  <c r="AE60" i="83"/>
  <c r="AD60" i="83"/>
  <c r="AC60" i="83"/>
  <c r="AB60" i="83"/>
  <c r="AA60" i="83"/>
  <c r="Z60" i="83"/>
  <c r="Y60" i="83"/>
  <c r="X60" i="83"/>
  <c r="W60" i="83"/>
  <c r="V60" i="83"/>
  <c r="U60" i="83"/>
  <c r="T60" i="83"/>
  <c r="S60" i="83"/>
  <c r="R60" i="83"/>
  <c r="Q60" i="83"/>
  <c r="P60" i="83"/>
  <c r="O60" i="83"/>
  <c r="N60" i="83"/>
  <c r="M60" i="83"/>
  <c r="L60" i="83"/>
  <c r="K60" i="83"/>
  <c r="AP56" i="83"/>
  <c r="AO56" i="83"/>
  <c r="AN56" i="83"/>
  <c r="AM56" i="83"/>
  <c r="AL56" i="83"/>
  <c r="AK56" i="83"/>
  <c r="AJ56" i="83"/>
  <c r="AI56" i="83"/>
  <c r="AH56" i="83"/>
  <c r="AG56" i="83"/>
  <c r="AF56" i="83"/>
  <c r="AE56" i="83"/>
  <c r="AD56" i="83"/>
  <c r="AC56" i="83"/>
  <c r="AB56" i="83"/>
  <c r="AA56" i="83"/>
  <c r="Z56" i="83"/>
  <c r="Y56" i="83"/>
  <c r="X56" i="83"/>
  <c r="W56" i="83"/>
  <c r="V56" i="83"/>
  <c r="U56" i="83"/>
  <c r="T56" i="83"/>
  <c r="S56" i="83"/>
  <c r="R56" i="83"/>
  <c r="Q56" i="83"/>
  <c r="P56" i="83"/>
  <c r="O56" i="83"/>
  <c r="N56" i="83"/>
  <c r="M56" i="83"/>
  <c r="L56" i="83"/>
  <c r="K56" i="83"/>
  <c r="AP55" i="83"/>
  <c r="AO55" i="83"/>
  <c r="AN55" i="83"/>
  <c r="AM55" i="83"/>
  <c r="AL55" i="83"/>
  <c r="AK55" i="83"/>
  <c r="AJ55" i="83"/>
  <c r="AI55" i="83"/>
  <c r="AH55" i="83"/>
  <c r="AG55" i="83"/>
  <c r="AF55" i="83"/>
  <c r="AE55" i="83"/>
  <c r="AD55" i="83"/>
  <c r="AC55" i="83"/>
  <c r="AB55" i="83"/>
  <c r="AA55" i="83"/>
  <c r="Z55" i="83"/>
  <c r="Y55" i="83"/>
  <c r="X55" i="83"/>
  <c r="W55" i="83"/>
  <c r="V55" i="83"/>
  <c r="U55" i="83"/>
  <c r="T55" i="83"/>
  <c r="S55" i="83"/>
  <c r="R55" i="83"/>
  <c r="Q55" i="83"/>
  <c r="P55" i="83"/>
  <c r="O55" i="83"/>
  <c r="N55" i="83"/>
  <c r="M55" i="83"/>
  <c r="L55" i="83"/>
  <c r="K55" i="83"/>
  <c r="AP54" i="83"/>
  <c r="AO54" i="83"/>
  <c r="AN54" i="83"/>
  <c r="AM54" i="83"/>
  <c r="AL54" i="83"/>
  <c r="AK54" i="83"/>
  <c r="AJ54" i="83"/>
  <c r="AI54" i="83"/>
  <c r="AH54" i="83"/>
  <c r="AG54" i="83"/>
  <c r="AF54" i="83"/>
  <c r="AE54" i="83"/>
  <c r="AD54" i="83"/>
  <c r="AC54" i="83"/>
  <c r="AB54" i="83"/>
  <c r="AA54" i="83"/>
  <c r="Z54" i="83"/>
  <c r="Y54" i="83"/>
  <c r="X54" i="83"/>
  <c r="W54" i="83"/>
  <c r="V54" i="83"/>
  <c r="U54" i="83"/>
  <c r="T54" i="83"/>
  <c r="S54" i="83"/>
  <c r="R54" i="83"/>
  <c r="Q54" i="83"/>
  <c r="P54" i="83"/>
  <c r="O54" i="83"/>
  <c r="N54" i="83"/>
  <c r="M54" i="83"/>
  <c r="L54" i="83"/>
  <c r="K54" i="83"/>
  <c r="AP53" i="83"/>
  <c r="AO53" i="83"/>
  <c r="AN53" i="83"/>
  <c r="AM53" i="83"/>
  <c r="AL53" i="83"/>
  <c r="AK53" i="83"/>
  <c r="AJ53" i="83"/>
  <c r="AI53" i="83"/>
  <c r="AH53" i="83"/>
  <c r="AG53" i="83"/>
  <c r="AF53" i="83"/>
  <c r="AE53" i="83"/>
  <c r="AD53" i="83"/>
  <c r="AC53" i="83"/>
  <c r="AB53" i="83"/>
  <c r="AA53" i="83"/>
  <c r="Z53" i="83"/>
  <c r="Y53" i="83"/>
  <c r="X53" i="83"/>
  <c r="W53" i="83"/>
  <c r="V53" i="83"/>
  <c r="U53" i="83"/>
  <c r="T53" i="83"/>
  <c r="S53" i="83"/>
  <c r="R53" i="83"/>
  <c r="Q53" i="83"/>
  <c r="P53" i="83"/>
  <c r="O53" i="83"/>
  <c r="N53" i="83"/>
  <c r="M53" i="83"/>
  <c r="L53" i="83"/>
  <c r="K53" i="83"/>
  <c r="AP52" i="83"/>
  <c r="AO52" i="83"/>
  <c r="AN52" i="83"/>
  <c r="AM52" i="83"/>
  <c r="AL52" i="83"/>
  <c r="AK52" i="83"/>
  <c r="AJ52" i="83"/>
  <c r="AI52" i="83"/>
  <c r="AH52" i="83"/>
  <c r="AG52" i="83"/>
  <c r="AF52" i="83"/>
  <c r="AE52" i="83"/>
  <c r="AD52" i="83"/>
  <c r="AC52" i="83"/>
  <c r="AB52" i="83"/>
  <c r="AA52" i="83"/>
  <c r="Z52" i="83"/>
  <c r="Y52" i="83"/>
  <c r="X52" i="83"/>
  <c r="W52" i="83"/>
  <c r="V52" i="83"/>
  <c r="U52" i="83"/>
  <c r="T52" i="83"/>
  <c r="S52" i="83"/>
  <c r="R52" i="83"/>
  <c r="Q52" i="83"/>
  <c r="P52" i="83"/>
  <c r="O52" i="83"/>
  <c r="N52" i="83"/>
  <c r="M52" i="83"/>
  <c r="L52" i="83"/>
  <c r="K52" i="83"/>
  <c r="AP51" i="83"/>
  <c r="AO51" i="83"/>
  <c r="AN51" i="83"/>
  <c r="AM51" i="83"/>
  <c r="AL51" i="83"/>
  <c r="AK51" i="83"/>
  <c r="AJ51" i="83"/>
  <c r="AI51" i="83"/>
  <c r="AH51" i="83"/>
  <c r="AG51" i="83"/>
  <c r="AF51" i="83"/>
  <c r="AE51" i="83"/>
  <c r="AD51" i="83"/>
  <c r="AC51" i="83"/>
  <c r="AB51" i="83"/>
  <c r="AA51" i="83"/>
  <c r="Z51" i="83"/>
  <c r="Y51" i="83"/>
  <c r="X51" i="83"/>
  <c r="W51" i="83"/>
  <c r="V51" i="83"/>
  <c r="U51" i="83"/>
  <c r="T51" i="83"/>
  <c r="S51" i="83"/>
  <c r="R51" i="83"/>
  <c r="Q51" i="83"/>
  <c r="P51" i="83"/>
  <c r="O51" i="83"/>
  <c r="N51" i="83"/>
  <c r="M51" i="83"/>
  <c r="L51" i="83"/>
  <c r="K51" i="83"/>
  <c r="AP50" i="83"/>
  <c r="AO50" i="83"/>
  <c r="AN50" i="83"/>
  <c r="AM50" i="83"/>
  <c r="AL50" i="83"/>
  <c r="AK50" i="83"/>
  <c r="AJ50" i="83"/>
  <c r="AI50" i="83"/>
  <c r="AH50" i="83"/>
  <c r="AG50" i="83"/>
  <c r="AF50" i="83"/>
  <c r="AE50" i="83"/>
  <c r="AD50" i="83"/>
  <c r="AC50" i="83"/>
  <c r="AB50" i="83"/>
  <c r="AA50" i="83"/>
  <c r="Z50" i="83"/>
  <c r="Y50" i="83"/>
  <c r="X50" i="83"/>
  <c r="W50" i="83"/>
  <c r="V50" i="83"/>
  <c r="U50" i="83"/>
  <c r="T50" i="83"/>
  <c r="S50" i="83"/>
  <c r="R50" i="83"/>
  <c r="Q50" i="83"/>
  <c r="P50" i="83"/>
  <c r="O50" i="83"/>
  <c r="N50" i="83"/>
  <c r="M50" i="83"/>
  <c r="L50" i="83"/>
  <c r="K50" i="83"/>
  <c r="AP49" i="83"/>
  <c r="AO49" i="83"/>
  <c r="AN49" i="83"/>
  <c r="AM49" i="83"/>
  <c r="AL49" i="83"/>
  <c r="AK49" i="83"/>
  <c r="AJ49" i="83"/>
  <c r="AI49" i="83"/>
  <c r="AH49" i="83"/>
  <c r="AG49" i="83"/>
  <c r="AF49" i="83"/>
  <c r="AE49" i="83"/>
  <c r="AD49" i="83"/>
  <c r="AC49" i="83"/>
  <c r="AB49" i="83"/>
  <c r="AA49" i="83"/>
  <c r="Z49" i="83"/>
  <c r="Y49" i="83"/>
  <c r="X49" i="83"/>
  <c r="W49" i="83"/>
  <c r="V49" i="83"/>
  <c r="U49" i="83"/>
  <c r="T49" i="83"/>
  <c r="S49" i="83"/>
  <c r="R49" i="83"/>
  <c r="Q49" i="83"/>
  <c r="P49" i="83"/>
  <c r="O49" i="83"/>
  <c r="N49" i="83"/>
  <c r="M49" i="83"/>
  <c r="L49" i="83"/>
  <c r="K49" i="83"/>
  <c r="AP48" i="83"/>
  <c r="AO48" i="83"/>
  <c r="AN48" i="83"/>
  <c r="AM48" i="83"/>
  <c r="AL48" i="83"/>
  <c r="AK48" i="83"/>
  <c r="AJ48" i="83"/>
  <c r="AI48" i="83"/>
  <c r="AH48" i="83"/>
  <c r="AG48" i="83"/>
  <c r="AF48" i="83"/>
  <c r="AE48" i="83"/>
  <c r="AD48" i="83"/>
  <c r="AC48" i="83"/>
  <c r="AB48" i="83"/>
  <c r="AA48" i="83"/>
  <c r="Z48" i="83"/>
  <c r="Y48" i="83"/>
  <c r="X48" i="83"/>
  <c r="W48" i="83"/>
  <c r="V48" i="83"/>
  <c r="U48" i="83"/>
  <c r="T48" i="83"/>
  <c r="S48" i="83"/>
  <c r="R48" i="83"/>
  <c r="Q48" i="83"/>
  <c r="P48" i="83"/>
  <c r="O48" i="83"/>
  <c r="N48" i="83"/>
  <c r="M48" i="83"/>
  <c r="L48" i="83"/>
  <c r="K48" i="83"/>
  <c r="AP47" i="83"/>
  <c r="AO47" i="83"/>
  <c r="AN47" i="83"/>
  <c r="AM47" i="83"/>
  <c r="AL47" i="83"/>
  <c r="AK47" i="83"/>
  <c r="AJ47" i="83"/>
  <c r="AI47" i="83"/>
  <c r="AH47" i="83"/>
  <c r="AG47" i="83"/>
  <c r="AF47" i="83"/>
  <c r="AE47" i="83"/>
  <c r="AD47" i="83"/>
  <c r="AC47" i="83"/>
  <c r="AB47" i="83"/>
  <c r="AA47" i="83"/>
  <c r="Z47" i="83"/>
  <c r="Y47" i="83"/>
  <c r="X47" i="83"/>
  <c r="W47" i="83"/>
  <c r="V47" i="83"/>
  <c r="U47" i="83"/>
  <c r="T47" i="83"/>
  <c r="S47" i="83"/>
  <c r="R47" i="83"/>
  <c r="Q47" i="83"/>
  <c r="P47" i="83"/>
  <c r="O47" i="83"/>
  <c r="N47" i="83"/>
  <c r="M47" i="83"/>
  <c r="L47" i="83"/>
  <c r="K47" i="83"/>
  <c r="AP43" i="83"/>
  <c r="AO43" i="83"/>
  <c r="AN43" i="83"/>
  <c r="AM43" i="83"/>
  <c r="AL43" i="83"/>
  <c r="AK43" i="83"/>
  <c r="AJ43" i="83"/>
  <c r="AI43" i="83"/>
  <c r="AH43" i="83"/>
  <c r="AG43" i="83"/>
  <c r="AF43" i="83"/>
  <c r="AE43" i="83"/>
  <c r="AD43" i="83"/>
  <c r="AC43" i="83"/>
  <c r="AB43" i="83"/>
  <c r="AA43" i="83"/>
  <c r="Z43" i="83"/>
  <c r="Y43" i="83"/>
  <c r="X43" i="83"/>
  <c r="W43" i="83"/>
  <c r="V43" i="83"/>
  <c r="U43" i="83"/>
  <c r="T43" i="83"/>
  <c r="S43" i="83"/>
  <c r="R43" i="83"/>
  <c r="Q43" i="83"/>
  <c r="P43" i="83"/>
  <c r="O43" i="83"/>
  <c r="N43" i="83"/>
  <c r="M43" i="83"/>
  <c r="L43" i="83"/>
  <c r="K43" i="83"/>
  <c r="AP42" i="83"/>
  <c r="AO42" i="83"/>
  <c r="AN42" i="83"/>
  <c r="AM42" i="83"/>
  <c r="AL42" i="83"/>
  <c r="AK42" i="83"/>
  <c r="AJ42" i="83"/>
  <c r="AI42" i="83"/>
  <c r="AH42" i="83"/>
  <c r="AG42" i="83"/>
  <c r="AF42" i="83"/>
  <c r="AE42" i="83"/>
  <c r="AD42" i="83"/>
  <c r="AC42" i="83"/>
  <c r="AB42" i="83"/>
  <c r="AA42" i="83"/>
  <c r="Z42" i="83"/>
  <c r="Y42" i="83"/>
  <c r="X42" i="83"/>
  <c r="W42" i="83"/>
  <c r="V42" i="83"/>
  <c r="U42" i="83"/>
  <c r="T42" i="83"/>
  <c r="S42" i="83"/>
  <c r="R42" i="83"/>
  <c r="Q42" i="83"/>
  <c r="P42" i="83"/>
  <c r="O42" i="83"/>
  <c r="N42" i="83"/>
  <c r="M42" i="83"/>
  <c r="L42" i="83"/>
  <c r="K42" i="83"/>
  <c r="AP41" i="83"/>
  <c r="AO41" i="83"/>
  <c r="AN41" i="83"/>
  <c r="AM41" i="83"/>
  <c r="AL41" i="83"/>
  <c r="AK41" i="83"/>
  <c r="AJ41" i="83"/>
  <c r="AI41" i="83"/>
  <c r="AH41" i="83"/>
  <c r="AG41" i="83"/>
  <c r="AF41" i="83"/>
  <c r="AE41" i="83"/>
  <c r="AD41" i="83"/>
  <c r="AC41" i="83"/>
  <c r="AB41" i="83"/>
  <c r="AA41" i="83"/>
  <c r="Z41" i="83"/>
  <c r="Y41" i="83"/>
  <c r="X41" i="83"/>
  <c r="W41" i="83"/>
  <c r="V41" i="83"/>
  <c r="U41" i="83"/>
  <c r="T41" i="83"/>
  <c r="S41" i="83"/>
  <c r="R41" i="83"/>
  <c r="Q41" i="83"/>
  <c r="P41" i="83"/>
  <c r="O41" i="83"/>
  <c r="N41" i="83"/>
  <c r="M41" i="83"/>
  <c r="L41" i="83"/>
  <c r="K41" i="83"/>
  <c r="AP40" i="83"/>
  <c r="AO40" i="83"/>
  <c r="AN40" i="83"/>
  <c r="AM40" i="83"/>
  <c r="AL40" i="83"/>
  <c r="AK40" i="83"/>
  <c r="AJ40" i="83"/>
  <c r="AI40" i="83"/>
  <c r="AH40" i="83"/>
  <c r="AG40" i="83"/>
  <c r="AF40" i="83"/>
  <c r="AE40" i="83"/>
  <c r="AD40" i="83"/>
  <c r="AC40" i="83"/>
  <c r="AB40" i="83"/>
  <c r="AA40" i="83"/>
  <c r="Z40" i="83"/>
  <c r="Y40" i="83"/>
  <c r="X40" i="83"/>
  <c r="W40" i="83"/>
  <c r="V40" i="83"/>
  <c r="U40" i="83"/>
  <c r="T40" i="83"/>
  <c r="S40" i="83"/>
  <c r="R40" i="83"/>
  <c r="Q40" i="83"/>
  <c r="P40" i="83"/>
  <c r="O40" i="83"/>
  <c r="N40" i="83"/>
  <c r="M40" i="83"/>
  <c r="L40" i="83"/>
  <c r="K40" i="83"/>
  <c r="AP39" i="83"/>
  <c r="AO39" i="83"/>
  <c r="AN39" i="83"/>
  <c r="AM39" i="83"/>
  <c r="AL39" i="83"/>
  <c r="AK39" i="83"/>
  <c r="AJ39" i="83"/>
  <c r="AI39" i="83"/>
  <c r="AH39" i="83"/>
  <c r="AG39" i="83"/>
  <c r="AF39" i="83"/>
  <c r="AE39" i="83"/>
  <c r="AD39" i="83"/>
  <c r="AC39" i="83"/>
  <c r="AB39" i="83"/>
  <c r="AA39" i="83"/>
  <c r="Z39" i="83"/>
  <c r="Y39" i="83"/>
  <c r="X39" i="83"/>
  <c r="W39" i="83"/>
  <c r="V39" i="83"/>
  <c r="U39" i="83"/>
  <c r="T39" i="83"/>
  <c r="S39" i="83"/>
  <c r="R39" i="83"/>
  <c r="Q39" i="83"/>
  <c r="P39" i="83"/>
  <c r="O39" i="83"/>
  <c r="N39" i="83"/>
  <c r="M39" i="83"/>
  <c r="L39" i="83"/>
  <c r="K39" i="83"/>
  <c r="AP38" i="83"/>
  <c r="AO38" i="83"/>
  <c r="AN38" i="83"/>
  <c r="AM38" i="83"/>
  <c r="AL38" i="83"/>
  <c r="AK38" i="83"/>
  <c r="AJ38" i="83"/>
  <c r="AI38" i="83"/>
  <c r="AH38" i="83"/>
  <c r="AG38" i="83"/>
  <c r="AF38" i="83"/>
  <c r="AE38" i="83"/>
  <c r="AD38" i="83"/>
  <c r="AC38" i="83"/>
  <c r="AB38" i="83"/>
  <c r="AA38" i="83"/>
  <c r="Z38" i="83"/>
  <c r="Y38" i="83"/>
  <c r="X38" i="83"/>
  <c r="W38" i="83"/>
  <c r="V38" i="83"/>
  <c r="U38" i="83"/>
  <c r="T38" i="83"/>
  <c r="S38" i="83"/>
  <c r="R38" i="83"/>
  <c r="Q38" i="83"/>
  <c r="P38" i="83"/>
  <c r="O38" i="83"/>
  <c r="N38" i="83"/>
  <c r="M38" i="83"/>
  <c r="L38" i="83"/>
  <c r="K38" i="83"/>
  <c r="AP37" i="83"/>
  <c r="AO37" i="83"/>
  <c r="AN37" i="83"/>
  <c r="AM37" i="83"/>
  <c r="AL37" i="83"/>
  <c r="AK37" i="83"/>
  <c r="AJ37" i="83"/>
  <c r="AI37" i="83"/>
  <c r="AH37" i="83"/>
  <c r="AG37" i="83"/>
  <c r="AF37" i="83"/>
  <c r="AE37" i="83"/>
  <c r="AD37" i="83"/>
  <c r="AC37" i="83"/>
  <c r="AB37" i="83"/>
  <c r="AA37" i="83"/>
  <c r="Z37" i="83"/>
  <c r="Y37" i="83"/>
  <c r="X37" i="83"/>
  <c r="W37" i="83"/>
  <c r="V37" i="83"/>
  <c r="U37" i="83"/>
  <c r="T37" i="83"/>
  <c r="S37" i="83"/>
  <c r="R37" i="83"/>
  <c r="Q37" i="83"/>
  <c r="P37" i="83"/>
  <c r="O37" i="83"/>
  <c r="N37" i="83"/>
  <c r="M37" i="83"/>
  <c r="L37" i="83"/>
  <c r="K37" i="83"/>
  <c r="AP36" i="83"/>
  <c r="AO36" i="83"/>
  <c r="AN36" i="83"/>
  <c r="AM36" i="83"/>
  <c r="AL36" i="83"/>
  <c r="AK36" i="83"/>
  <c r="AJ36" i="83"/>
  <c r="AI36" i="83"/>
  <c r="AH36" i="83"/>
  <c r="AG36" i="83"/>
  <c r="AF36" i="83"/>
  <c r="AE36" i="83"/>
  <c r="AD36" i="83"/>
  <c r="AC36" i="83"/>
  <c r="AB36" i="83"/>
  <c r="AA36" i="83"/>
  <c r="Z36" i="83"/>
  <c r="Y36" i="83"/>
  <c r="X36" i="83"/>
  <c r="W36" i="83"/>
  <c r="V36" i="83"/>
  <c r="U36" i="83"/>
  <c r="T36" i="83"/>
  <c r="S36" i="83"/>
  <c r="R36" i="83"/>
  <c r="Q36" i="83"/>
  <c r="P36" i="83"/>
  <c r="O36" i="83"/>
  <c r="N36" i="83"/>
  <c r="M36" i="83"/>
  <c r="L36" i="83"/>
  <c r="K36" i="83"/>
  <c r="AP35" i="83"/>
  <c r="AO35" i="83"/>
  <c r="AN35" i="83"/>
  <c r="AM35" i="83"/>
  <c r="AL35" i="83"/>
  <c r="AK35" i="83"/>
  <c r="AJ35" i="83"/>
  <c r="AI35" i="83"/>
  <c r="AH35" i="83"/>
  <c r="AG35" i="83"/>
  <c r="AF35" i="83"/>
  <c r="AE35" i="83"/>
  <c r="AD35" i="83"/>
  <c r="AC35" i="83"/>
  <c r="AB35" i="83"/>
  <c r="AA35" i="83"/>
  <c r="Z35" i="83"/>
  <c r="Y35" i="83"/>
  <c r="X35" i="83"/>
  <c r="W35" i="83"/>
  <c r="V35" i="83"/>
  <c r="U35" i="83"/>
  <c r="T35" i="83"/>
  <c r="S35" i="83"/>
  <c r="R35" i="83"/>
  <c r="Q35" i="83"/>
  <c r="P35" i="83"/>
  <c r="O35" i="83"/>
  <c r="N35" i="83"/>
  <c r="M35" i="83"/>
  <c r="L35" i="83"/>
  <c r="K35" i="83"/>
  <c r="AP34" i="83"/>
  <c r="AO34" i="83"/>
  <c r="AN34" i="83"/>
  <c r="AM34" i="83"/>
  <c r="AL34" i="83"/>
  <c r="AK34" i="83"/>
  <c r="AJ34" i="83"/>
  <c r="AI34" i="83"/>
  <c r="AH34" i="83"/>
  <c r="AG34" i="83"/>
  <c r="AF34" i="83"/>
  <c r="AE34" i="83"/>
  <c r="AD34" i="83"/>
  <c r="AC34" i="83"/>
  <c r="AB34" i="83"/>
  <c r="AA34" i="83"/>
  <c r="Z34" i="83"/>
  <c r="Y34" i="83"/>
  <c r="X34" i="83"/>
  <c r="W34" i="83"/>
  <c r="V34" i="83"/>
  <c r="U34" i="83"/>
  <c r="T34" i="83"/>
  <c r="S34" i="83"/>
  <c r="R34" i="83"/>
  <c r="Q34" i="83"/>
  <c r="P34" i="83"/>
  <c r="O34" i="83"/>
  <c r="N34" i="83"/>
  <c r="M34" i="83"/>
  <c r="L34" i="83"/>
  <c r="K34" i="83"/>
  <c r="AP30" i="83"/>
  <c r="AO30" i="83"/>
  <c r="AN30" i="83"/>
  <c r="AM30" i="83"/>
  <c r="AL30" i="83"/>
  <c r="AK30" i="83"/>
  <c r="AJ30" i="83"/>
  <c r="AI30" i="83"/>
  <c r="AH30" i="83"/>
  <c r="AG30" i="83"/>
  <c r="AF30" i="83"/>
  <c r="AE30" i="83"/>
  <c r="AD30" i="83"/>
  <c r="AC30" i="83"/>
  <c r="AB30" i="83"/>
  <c r="AA30" i="83"/>
  <c r="Z30" i="83"/>
  <c r="Y30" i="83"/>
  <c r="X30" i="83"/>
  <c r="W30" i="83"/>
  <c r="V30" i="83"/>
  <c r="U30" i="83"/>
  <c r="T30" i="83"/>
  <c r="S30" i="83"/>
  <c r="R30" i="83"/>
  <c r="Q30" i="83"/>
  <c r="P30" i="83"/>
  <c r="O30" i="83"/>
  <c r="N30" i="83"/>
  <c r="M30" i="83"/>
  <c r="L30" i="83"/>
  <c r="K30" i="83"/>
  <c r="AP29" i="83"/>
  <c r="AO29" i="83"/>
  <c r="AN29" i="83"/>
  <c r="AM29" i="83"/>
  <c r="AL29" i="83"/>
  <c r="AK29" i="83"/>
  <c r="AJ29" i="83"/>
  <c r="AI29" i="83"/>
  <c r="AH29" i="83"/>
  <c r="AG29" i="83"/>
  <c r="AF29" i="83"/>
  <c r="AE29" i="83"/>
  <c r="AD29" i="83"/>
  <c r="AC29" i="83"/>
  <c r="AB29" i="83"/>
  <c r="AA29" i="83"/>
  <c r="Z29" i="83"/>
  <c r="Y29" i="83"/>
  <c r="X29" i="83"/>
  <c r="W29" i="83"/>
  <c r="V29" i="83"/>
  <c r="U29" i="83"/>
  <c r="T29" i="83"/>
  <c r="S29" i="83"/>
  <c r="R29" i="83"/>
  <c r="Q29" i="83"/>
  <c r="P29" i="83"/>
  <c r="O29" i="83"/>
  <c r="N29" i="83"/>
  <c r="M29" i="83"/>
  <c r="L29" i="83"/>
  <c r="K29" i="83"/>
  <c r="AP28" i="83"/>
  <c r="AO28" i="83"/>
  <c r="AN28" i="83"/>
  <c r="AM28" i="83"/>
  <c r="AL28" i="83"/>
  <c r="AK28" i="83"/>
  <c r="AJ28" i="83"/>
  <c r="AI28" i="83"/>
  <c r="AH28" i="83"/>
  <c r="AG28" i="83"/>
  <c r="AF28" i="83"/>
  <c r="AE28" i="83"/>
  <c r="AD28" i="83"/>
  <c r="AC28" i="83"/>
  <c r="AB28" i="83"/>
  <c r="AA28" i="83"/>
  <c r="Z28" i="83"/>
  <c r="Y28" i="83"/>
  <c r="X28" i="83"/>
  <c r="W28" i="83"/>
  <c r="V28" i="83"/>
  <c r="U28" i="83"/>
  <c r="T28" i="83"/>
  <c r="S28" i="83"/>
  <c r="R28" i="83"/>
  <c r="Q28" i="83"/>
  <c r="P28" i="83"/>
  <c r="O28" i="83"/>
  <c r="N28" i="83"/>
  <c r="M28" i="83"/>
  <c r="L28" i="83"/>
  <c r="K28" i="83"/>
  <c r="AP27" i="83"/>
  <c r="AO27" i="83"/>
  <c r="AN27" i="83"/>
  <c r="AM27" i="83"/>
  <c r="AL27" i="83"/>
  <c r="AK27" i="83"/>
  <c r="AJ27" i="83"/>
  <c r="AI27" i="83"/>
  <c r="AH27" i="83"/>
  <c r="AG27" i="83"/>
  <c r="AF27" i="83"/>
  <c r="AE27" i="83"/>
  <c r="AD27" i="83"/>
  <c r="AC27" i="83"/>
  <c r="AB27" i="83"/>
  <c r="AA27" i="83"/>
  <c r="Z27" i="83"/>
  <c r="Y27" i="83"/>
  <c r="X27" i="83"/>
  <c r="W27" i="83"/>
  <c r="V27" i="83"/>
  <c r="U27" i="83"/>
  <c r="T27" i="83"/>
  <c r="S27" i="83"/>
  <c r="R27" i="83"/>
  <c r="Q27" i="83"/>
  <c r="P27" i="83"/>
  <c r="O27" i="83"/>
  <c r="N27" i="83"/>
  <c r="M27" i="83"/>
  <c r="L27" i="83"/>
  <c r="K27" i="83"/>
  <c r="AP26" i="83"/>
  <c r="AO26" i="83"/>
  <c r="AN26" i="83"/>
  <c r="AM26" i="83"/>
  <c r="AL26" i="83"/>
  <c r="AK26" i="83"/>
  <c r="AJ26" i="83"/>
  <c r="AI26" i="83"/>
  <c r="AH26" i="83"/>
  <c r="AG26" i="83"/>
  <c r="AF26" i="83"/>
  <c r="AE26" i="83"/>
  <c r="AD26" i="83"/>
  <c r="AC26" i="83"/>
  <c r="AB26" i="83"/>
  <c r="AA26" i="83"/>
  <c r="Z26" i="83"/>
  <c r="Y26" i="83"/>
  <c r="X26" i="83"/>
  <c r="W26" i="83"/>
  <c r="V26" i="83"/>
  <c r="U26" i="83"/>
  <c r="T26" i="83"/>
  <c r="S26" i="83"/>
  <c r="R26" i="83"/>
  <c r="Q26" i="83"/>
  <c r="P26" i="83"/>
  <c r="O26" i="83"/>
  <c r="N26" i="83"/>
  <c r="M26" i="83"/>
  <c r="L26" i="83"/>
  <c r="K26" i="83"/>
  <c r="AP25" i="83"/>
  <c r="AO25" i="83"/>
  <c r="AN25" i="83"/>
  <c r="AM25" i="83"/>
  <c r="AL25" i="83"/>
  <c r="AK25" i="83"/>
  <c r="AJ25" i="83"/>
  <c r="AI25" i="83"/>
  <c r="AH25" i="83"/>
  <c r="AG25" i="83"/>
  <c r="AF25" i="83"/>
  <c r="AE25" i="83"/>
  <c r="AD25" i="83"/>
  <c r="AC25" i="83"/>
  <c r="AB25" i="83"/>
  <c r="AA25" i="83"/>
  <c r="Z25" i="83"/>
  <c r="Y25" i="83"/>
  <c r="X25" i="83"/>
  <c r="W25" i="83"/>
  <c r="V25" i="83"/>
  <c r="U25" i="83"/>
  <c r="T25" i="83"/>
  <c r="S25" i="83"/>
  <c r="R25" i="83"/>
  <c r="Q25" i="83"/>
  <c r="P25" i="83"/>
  <c r="O25" i="83"/>
  <c r="N25" i="83"/>
  <c r="M25" i="83"/>
  <c r="L25" i="83"/>
  <c r="K25" i="83"/>
  <c r="AP24" i="83"/>
  <c r="AO24" i="83"/>
  <c r="AN24" i="83"/>
  <c r="AM24" i="83"/>
  <c r="AL24" i="83"/>
  <c r="AK24" i="83"/>
  <c r="AJ24" i="83"/>
  <c r="AI24" i="83"/>
  <c r="AH24" i="83"/>
  <c r="AG24" i="83"/>
  <c r="AF24" i="83"/>
  <c r="AE24" i="83"/>
  <c r="AD24" i="83"/>
  <c r="AC24" i="83"/>
  <c r="AB24" i="83"/>
  <c r="AA24" i="83"/>
  <c r="Z24" i="83"/>
  <c r="Y24" i="83"/>
  <c r="X24" i="83"/>
  <c r="W24" i="83"/>
  <c r="V24" i="83"/>
  <c r="U24" i="83"/>
  <c r="T24" i="83"/>
  <c r="S24" i="83"/>
  <c r="R24" i="83"/>
  <c r="Q24" i="83"/>
  <c r="P24" i="83"/>
  <c r="O24" i="83"/>
  <c r="N24" i="83"/>
  <c r="M24" i="83"/>
  <c r="L24" i="83"/>
  <c r="K24" i="83"/>
  <c r="AP23" i="83"/>
  <c r="AO23" i="83"/>
  <c r="AN23" i="83"/>
  <c r="AM23" i="83"/>
  <c r="AL23" i="83"/>
  <c r="AK23" i="83"/>
  <c r="AJ23" i="83"/>
  <c r="AI23" i="83"/>
  <c r="AH23" i="83"/>
  <c r="AG23" i="83"/>
  <c r="AF23" i="83"/>
  <c r="AE23" i="83"/>
  <c r="AD23" i="83"/>
  <c r="AC23" i="83"/>
  <c r="AB23" i="83"/>
  <c r="AA23" i="83"/>
  <c r="Z23" i="83"/>
  <c r="Y23" i="83"/>
  <c r="X23" i="83"/>
  <c r="W23" i="83"/>
  <c r="V23" i="83"/>
  <c r="U23" i="83"/>
  <c r="T23" i="83"/>
  <c r="S23" i="83"/>
  <c r="R23" i="83"/>
  <c r="Q23" i="83"/>
  <c r="P23" i="83"/>
  <c r="O23" i="83"/>
  <c r="N23" i="83"/>
  <c r="M23" i="83"/>
  <c r="L23" i="83"/>
  <c r="K23" i="83"/>
  <c r="AP22" i="83"/>
  <c r="AO22" i="83"/>
  <c r="AN22" i="83"/>
  <c r="AM22" i="83"/>
  <c r="AL22" i="83"/>
  <c r="AK22" i="83"/>
  <c r="AJ22" i="83"/>
  <c r="AI22" i="83"/>
  <c r="AH22" i="83"/>
  <c r="AG22" i="83"/>
  <c r="AF22" i="83"/>
  <c r="AE22" i="83"/>
  <c r="AD22" i="83"/>
  <c r="AC22" i="83"/>
  <c r="AB22" i="83"/>
  <c r="AA22" i="83"/>
  <c r="Z22" i="83"/>
  <c r="Y22" i="83"/>
  <c r="X22" i="83"/>
  <c r="W22" i="83"/>
  <c r="V22" i="83"/>
  <c r="U22" i="83"/>
  <c r="T22" i="83"/>
  <c r="S22" i="83"/>
  <c r="R22" i="83"/>
  <c r="Q22" i="83"/>
  <c r="P22" i="83"/>
  <c r="O22" i="83"/>
  <c r="N22" i="83"/>
  <c r="M22" i="83"/>
  <c r="L22" i="83"/>
  <c r="K22" i="83"/>
  <c r="AP21" i="83"/>
  <c r="AO21" i="83"/>
  <c r="AN21" i="83"/>
  <c r="AM21" i="83"/>
  <c r="AL21" i="83"/>
  <c r="AK21" i="83"/>
  <c r="AJ21" i="83"/>
  <c r="AI21" i="83"/>
  <c r="AH21" i="83"/>
  <c r="AG21" i="83"/>
  <c r="AF21" i="83"/>
  <c r="AE21" i="83"/>
  <c r="AD21" i="83"/>
  <c r="AC21" i="83"/>
  <c r="AB21" i="83"/>
  <c r="AA21" i="83"/>
  <c r="Z21" i="83"/>
  <c r="Y21" i="83"/>
  <c r="X21" i="83"/>
  <c r="W21" i="83"/>
  <c r="V21" i="83"/>
  <c r="U21" i="83"/>
  <c r="T21" i="83"/>
  <c r="S21" i="83"/>
  <c r="R21" i="83"/>
  <c r="Q21" i="83"/>
  <c r="P21" i="83"/>
  <c r="O21" i="83"/>
  <c r="N21" i="83"/>
  <c r="M21" i="83"/>
  <c r="L21" i="83"/>
  <c r="K21" i="83"/>
  <c r="L8" i="83"/>
  <c r="M8" i="83"/>
  <c r="N8" i="83"/>
  <c r="O8" i="83"/>
  <c r="P8" i="83"/>
  <c r="Q8" i="83"/>
  <c r="R8" i="83"/>
  <c r="S8" i="83"/>
  <c r="T8" i="83"/>
  <c r="U8" i="83"/>
  <c r="V8" i="83"/>
  <c r="W8" i="83"/>
  <c r="X8" i="83"/>
  <c r="Y8" i="83"/>
  <c r="Z8" i="83"/>
  <c r="AA8" i="83"/>
  <c r="AB8" i="83"/>
  <c r="AC8" i="83"/>
  <c r="AD8" i="83"/>
  <c r="AE8" i="83"/>
  <c r="AF8" i="83"/>
  <c r="AG8" i="83"/>
  <c r="AH8" i="83"/>
  <c r="AI8" i="83"/>
  <c r="AJ8" i="83"/>
  <c r="AK8" i="83"/>
  <c r="AL8" i="83"/>
  <c r="AM8" i="83"/>
  <c r="AN8" i="83"/>
  <c r="AO8" i="83"/>
  <c r="AP8" i="83"/>
  <c r="L9" i="83"/>
  <c r="M9" i="83"/>
  <c r="N9" i="83"/>
  <c r="O9" i="83"/>
  <c r="P9" i="83"/>
  <c r="Q9" i="83"/>
  <c r="R9" i="83"/>
  <c r="S9" i="83"/>
  <c r="T9" i="83"/>
  <c r="U9" i="83"/>
  <c r="V9" i="83"/>
  <c r="W9" i="83"/>
  <c r="X9" i="83"/>
  <c r="Y9" i="83"/>
  <c r="Z9" i="83"/>
  <c r="AA9" i="83"/>
  <c r="AB9" i="83"/>
  <c r="AC9" i="83"/>
  <c r="AD9" i="83"/>
  <c r="AE9" i="83"/>
  <c r="AF9" i="83"/>
  <c r="AG9" i="83"/>
  <c r="AH9" i="83"/>
  <c r="AI9" i="83"/>
  <c r="AJ9" i="83"/>
  <c r="AK9" i="83"/>
  <c r="AL9" i="83"/>
  <c r="AM9" i="83"/>
  <c r="AN9" i="83"/>
  <c r="AO9" i="83"/>
  <c r="AP9" i="83"/>
  <c r="L10" i="83"/>
  <c r="M10" i="83"/>
  <c r="N10" i="83"/>
  <c r="O10" i="83"/>
  <c r="P10" i="83"/>
  <c r="Q10" i="83"/>
  <c r="R10" i="83"/>
  <c r="S10" i="83"/>
  <c r="T10" i="83"/>
  <c r="U10" i="83"/>
  <c r="V10" i="83"/>
  <c r="W10" i="83"/>
  <c r="X10" i="83"/>
  <c r="Y10" i="83"/>
  <c r="Z10" i="83"/>
  <c r="AA10" i="83"/>
  <c r="AB10" i="83"/>
  <c r="AC10" i="83"/>
  <c r="AD10" i="83"/>
  <c r="AE10" i="83"/>
  <c r="AF10" i="83"/>
  <c r="AG10" i="83"/>
  <c r="AH10" i="83"/>
  <c r="AI10" i="83"/>
  <c r="AJ10" i="83"/>
  <c r="AK10" i="83"/>
  <c r="AL10" i="83"/>
  <c r="AM10" i="83"/>
  <c r="AN10" i="83"/>
  <c r="AO10" i="83"/>
  <c r="AP10" i="83"/>
  <c r="L11" i="83"/>
  <c r="M11" i="83"/>
  <c r="N11" i="83"/>
  <c r="O11" i="83"/>
  <c r="P11" i="83"/>
  <c r="Q11" i="83"/>
  <c r="R11" i="83"/>
  <c r="S11" i="83"/>
  <c r="T11" i="83"/>
  <c r="U11" i="83"/>
  <c r="V11" i="83"/>
  <c r="W11" i="83"/>
  <c r="X11" i="83"/>
  <c r="Y11" i="83"/>
  <c r="Z11" i="83"/>
  <c r="AA11" i="83"/>
  <c r="AB11" i="83"/>
  <c r="AC11" i="83"/>
  <c r="AD11" i="83"/>
  <c r="AE11" i="83"/>
  <c r="AF11" i="83"/>
  <c r="AG11" i="83"/>
  <c r="AH11" i="83"/>
  <c r="AI11" i="83"/>
  <c r="AJ11" i="83"/>
  <c r="AK11" i="83"/>
  <c r="AL11" i="83"/>
  <c r="AM11" i="83"/>
  <c r="AN11" i="83"/>
  <c r="AO11" i="83"/>
  <c r="AP11" i="83"/>
  <c r="L12" i="83"/>
  <c r="M12" i="83"/>
  <c r="N12" i="83"/>
  <c r="O12" i="83"/>
  <c r="P12" i="83"/>
  <c r="Q12" i="83"/>
  <c r="R12" i="83"/>
  <c r="S12" i="83"/>
  <c r="T12" i="83"/>
  <c r="U12" i="83"/>
  <c r="V12" i="83"/>
  <c r="W12" i="83"/>
  <c r="X12" i="83"/>
  <c r="Y12" i="83"/>
  <c r="Z12" i="83"/>
  <c r="AA12" i="83"/>
  <c r="AB12" i="83"/>
  <c r="AC12" i="83"/>
  <c r="AD12" i="83"/>
  <c r="AE12" i="83"/>
  <c r="AF12" i="83"/>
  <c r="AG12" i="83"/>
  <c r="AH12" i="83"/>
  <c r="AI12" i="83"/>
  <c r="AJ12" i="83"/>
  <c r="AK12" i="83"/>
  <c r="AL12" i="83"/>
  <c r="AM12" i="83"/>
  <c r="AN12" i="83"/>
  <c r="AO12" i="83"/>
  <c r="AP12" i="83"/>
  <c r="L13" i="83"/>
  <c r="M13" i="83"/>
  <c r="N13" i="83"/>
  <c r="O13" i="83"/>
  <c r="P13" i="83"/>
  <c r="Q13" i="83"/>
  <c r="R13" i="83"/>
  <c r="S13" i="83"/>
  <c r="T13" i="83"/>
  <c r="U13" i="83"/>
  <c r="V13" i="83"/>
  <c r="W13" i="83"/>
  <c r="X13" i="83"/>
  <c r="Y13" i="83"/>
  <c r="Z13" i="83"/>
  <c r="AA13" i="83"/>
  <c r="AB13" i="83"/>
  <c r="AC13" i="83"/>
  <c r="AD13" i="83"/>
  <c r="AE13" i="83"/>
  <c r="AF13" i="83"/>
  <c r="AG13" i="83"/>
  <c r="AH13" i="83"/>
  <c r="AI13" i="83"/>
  <c r="AJ13" i="83"/>
  <c r="AK13" i="83"/>
  <c r="AL13" i="83"/>
  <c r="AM13" i="83"/>
  <c r="AN13" i="83"/>
  <c r="AO13" i="83"/>
  <c r="AP13" i="83"/>
  <c r="L14" i="83"/>
  <c r="M14" i="83"/>
  <c r="N14" i="83"/>
  <c r="O14" i="83"/>
  <c r="P14" i="83"/>
  <c r="Q14" i="83"/>
  <c r="R14" i="83"/>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L15" i="83"/>
  <c r="M15" i="83"/>
  <c r="N15" i="83"/>
  <c r="O15" i="83"/>
  <c r="P15" i="83"/>
  <c r="Q15" i="83"/>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L16" i="83"/>
  <c r="M16" i="83"/>
  <c r="N16" i="83"/>
  <c r="O16" i="83"/>
  <c r="P16" i="83"/>
  <c r="Q16" i="83"/>
  <c r="R16" i="83"/>
  <c r="S16" i="83"/>
  <c r="T16" i="83"/>
  <c r="U16" i="83"/>
  <c r="V16" i="83"/>
  <c r="W16" i="83"/>
  <c r="X16" i="83"/>
  <c r="Y16" i="83"/>
  <c r="Z16" i="83"/>
  <c r="AA16" i="83"/>
  <c r="AB16" i="83"/>
  <c r="AC16" i="83"/>
  <c r="AD16" i="83"/>
  <c r="AE16" i="83"/>
  <c r="AF16" i="83"/>
  <c r="AG16" i="83"/>
  <c r="AH16" i="83"/>
  <c r="AI16" i="83"/>
  <c r="AJ16" i="83"/>
  <c r="AK16" i="83"/>
  <c r="AL16" i="83"/>
  <c r="AM16" i="83"/>
  <c r="AN16" i="83"/>
  <c r="AO16" i="83"/>
  <c r="AP16" i="83"/>
  <c r="L17" i="83"/>
  <c r="M17" i="83"/>
  <c r="N17" i="83"/>
  <c r="O17" i="83"/>
  <c r="P17" i="83"/>
  <c r="Q17" i="83"/>
  <c r="R17" i="83"/>
  <c r="S17" i="83"/>
  <c r="T17" i="83"/>
  <c r="U17" i="83"/>
  <c r="V17" i="83"/>
  <c r="W17" i="83"/>
  <c r="X17" i="83"/>
  <c r="Y17" i="83"/>
  <c r="Z17" i="83"/>
  <c r="AA17" i="83"/>
  <c r="AB17" i="83"/>
  <c r="AC17" i="83"/>
  <c r="AD17" i="83"/>
  <c r="AE17" i="83"/>
  <c r="AF17" i="83"/>
  <c r="AG17" i="83"/>
  <c r="AH17" i="83"/>
  <c r="AI17" i="83"/>
  <c r="AJ17" i="83"/>
  <c r="AK17" i="83"/>
  <c r="AL17" i="83"/>
  <c r="AM17" i="83"/>
  <c r="AN17" i="83"/>
  <c r="AO17" i="83"/>
  <c r="AP17" i="83"/>
  <c r="K9" i="83"/>
  <c r="K10" i="83"/>
  <c r="K11" i="83"/>
  <c r="K12" i="83"/>
  <c r="K13" i="83"/>
  <c r="K3" i="83" s="1"/>
  <c r="K14" i="83"/>
  <c r="K15" i="83"/>
  <c r="K16" i="83"/>
  <c r="K4" i="83" s="1"/>
  <c r="K17" i="83"/>
  <c r="K8" i="83"/>
  <c r="L247" i="80"/>
  <c r="L246" i="80"/>
  <c r="L245" i="80"/>
  <c r="L244" i="80"/>
  <c r="L243" i="80"/>
  <c r="L242" i="80"/>
  <c r="L241" i="80"/>
  <c r="L240" i="80"/>
  <c r="L239" i="80"/>
  <c r="L238" i="80"/>
  <c r="L237" i="80"/>
  <c r="L236" i="80"/>
  <c r="L235" i="80"/>
  <c r="L234" i="80"/>
  <c r="L233" i="80"/>
  <c r="L232" i="80"/>
  <c r="L231" i="80"/>
  <c r="L230" i="80"/>
  <c r="L229" i="80"/>
  <c r="L228" i="80"/>
  <c r="L227" i="80"/>
  <c r="L226" i="80"/>
  <c r="L225" i="80"/>
  <c r="L224" i="80"/>
  <c r="L223" i="80"/>
  <c r="L222" i="80"/>
  <c r="L221" i="80"/>
  <c r="L220" i="80"/>
  <c r="L219" i="80"/>
  <c r="L218" i="80"/>
  <c r="L217" i="80"/>
  <c r="L216" i="80"/>
  <c r="L215" i="80"/>
  <c r="L214" i="80"/>
  <c r="L213" i="80"/>
  <c r="L212" i="80"/>
  <c r="L211" i="80"/>
  <c r="L210" i="80"/>
  <c r="L209" i="80"/>
  <c r="L208" i="80"/>
  <c r="L207" i="80"/>
  <c r="L206" i="80"/>
  <c r="L205" i="80"/>
  <c r="L204" i="80"/>
  <c r="L203" i="80"/>
  <c r="L202" i="80"/>
  <c r="L201" i="80"/>
  <c r="L200" i="80"/>
  <c r="L199" i="80"/>
  <c r="L198" i="80"/>
  <c r="L197" i="80"/>
  <c r="L196" i="80"/>
  <c r="L195" i="80"/>
  <c r="L194" i="80"/>
  <c r="L193" i="80"/>
  <c r="L192" i="80"/>
  <c r="L191" i="80"/>
  <c r="L190" i="80"/>
  <c r="L189" i="80"/>
  <c r="L188" i="80"/>
  <c r="L187" i="80"/>
  <c r="L186" i="80"/>
  <c r="L185" i="80"/>
  <c r="D16" i="82" s="1"/>
  <c r="L184" i="80"/>
  <c r="L183" i="80"/>
  <c r="L182" i="80"/>
  <c r="L181" i="80"/>
  <c r="L180" i="80"/>
  <c r="L179" i="80"/>
  <c r="L178" i="80"/>
  <c r="L177" i="80"/>
  <c r="L176" i="80"/>
  <c r="L175" i="80"/>
  <c r="L174" i="80"/>
  <c r="L173" i="80"/>
  <c r="L172" i="80"/>
  <c r="L171" i="80"/>
  <c r="L170" i="80"/>
  <c r="L169" i="80"/>
  <c r="L168" i="80"/>
  <c r="L167" i="80"/>
  <c r="L166" i="80"/>
  <c r="L165" i="80"/>
  <c r="L164" i="80"/>
  <c r="L163" i="80"/>
  <c r="L162" i="80"/>
  <c r="L161" i="80"/>
  <c r="L160" i="80"/>
  <c r="L159" i="80"/>
  <c r="L158" i="80"/>
  <c r="L157" i="80"/>
  <c r="L156" i="80"/>
  <c r="L155" i="80"/>
  <c r="L154" i="80"/>
  <c r="L153" i="80"/>
  <c r="L152" i="80"/>
  <c r="L151" i="80"/>
  <c r="L150" i="80"/>
  <c r="L149" i="80"/>
  <c r="L148" i="80"/>
  <c r="L147" i="80"/>
  <c r="L146" i="80"/>
  <c r="L145" i="80"/>
  <c r="L144" i="80"/>
  <c r="L143" i="80"/>
  <c r="L142" i="80"/>
  <c r="L141" i="80"/>
  <c r="L140" i="80"/>
  <c r="L139" i="80"/>
  <c r="L138" i="80"/>
  <c r="L137" i="80"/>
  <c r="L136" i="80"/>
  <c r="L135" i="80"/>
  <c r="L134" i="80"/>
  <c r="L133" i="80"/>
  <c r="L132" i="80"/>
  <c r="L131" i="80"/>
  <c r="L130" i="80"/>
  <c r="L129" i="80"/>
  <c r="L128" i="80"/>
  <c r="L127" i="80"/>
  <c r="L126" i="80"/>
  <c r="L125" i="80"/>
  <c r="L124" i="80"/>
  <c r="L123" i="80"/>
  <c r="L122" i="80"/>
  <c r="L121" i="80"/>
  <c r="L120" i="80"/>
  <c r="L119" i="80"/>
  <c r="L118" i="80"/>
  <c r="L117" i="80"/>
  <c r="L116" i="80"/>
  <c r="L115" i="80"/>
  <c r="L114" i="80"/>
  <c r="L113" i="80"/>
  <c r="L112" i="80"/>
  <c r="L111" i="80"/>
  <c r="L110" i="80"/>
  <c r="L109" i="80"/>
  <c r="L108" i="80"/>
  <c r="L107" i="80"/>
  <c r="L106" i="80"/>
  <c r="L105" i="80"/>
  <c r="L104" i="80"/>
  <c r="L103" i="80"/>
  <c r="L102" i="80"/>
  <c r="L101" i="80"/>
  <c r="L100" i="80"/>
  <c r="L99" i="80"/>
  <c r="L98" i="80"/>
  <c r="L97" i="80"/>
  <c r="L96" i="80"/>
  <c r="L95" i="80"/>
  <c r="L94" i="80"/>
  <c r="L93" i="80"/>
  <c r="L92" i="80"/>
  <c r="L91" i="80"/>
  <c r="L90" i="80"/>
  <c r="L89" i="80"/>
  <c r="L88" i="80"/>
  <c r="L87" i="80"/>
  <c r="L86" i="80"/>
  <c r="L85" i="80"/>
  <c r="L84" i="80"/>
  <c r="L83" i="80"/>
  <c r="L82" i="80"/>
  <c r="L81" i="80"/>
  <c r="L80" i="80"/>
  <c r="L79" i="80"/>
  <c r="L78" i="80"/>
  <c r="L77" i="80"/>
  <c r="L76" i="80"/>
  <c r="L75" i="80"/>
  <c r="L74" i="80"/>
  <c r="L73" i="80"/>
  <c r="L72" i="80"/>
  <c r="L71" i="80"/>
  <c r="L70" i="80"/>
  <c r="L69" i="80"/>
  <c r="L68" i="80"/>
  <c r="L67" i="80"/>
  <c r="L66" i="80"/>
  <c r="L65" i="80"/>
  <c r="L64" i="80"/>
  <c r="L63" i="80"/>
  <c r="L62" i="80"/>
  <c r="L61" i="80"/>
  <c r="L60" i="80"/>
  <c r="L59" i="80"/>
  <c r="L58" i="80"/>
  <c r="L57" i="80"/>
  <c r="L56" i="80"/>
  <c r="L55" i="80"/>
  <c r="L54" i="80"/>
  <c r="L53" i="80"/>
  <c r="L52" i="80"/>
  <c r="L51" i="80"/>
  <c r="L50" i="80"/>
  <c r="L49" i="80"/>
  <c r="L48" i="80"/>
  <c r="L47" i="80"/>
  <c r="L9" i="80"/>
  <c r="L8" i="80"/>
  <c r="L7" i="80"/>
  <c r="L6" i="80"/>
  <c r="L5" i="80"/>
  <c r="L4" i="80"/>
  <c r="L3" i="80"/>
  <c r="L46" i="80"/>
  <c r="L45" i="80"/>
  <c r="L44" i="80"/>
  <c r="L43" i="80"/>
  <c r="L42" i="80"/>
  <c r="L41" i="80"/>
  <c r="L40" i="80"/>
  <c r="L39" i="80"/>
  <c r="L38" i="80"/>
  <c r="L37" i="80"/>
  <c r="L36" i="80"/>
  <c r="L35" i="80"/>
  <c r="L34" i="80"/>
  <c r="L33" i="80"/>
  <c r="L32" i="80"/>
  <c r="L31" i="80"/>
  <c r="L30" i="80"/>
  <c r="L29" i="80"/>
  <c r="L28" i="80"/>
  <c r="L27" i="80"/>
  <c r="L26" i="80"/>
  <c r="L25" i="80"/>
  <c r="L24" i="80"/>
  <c r="L23" i="80"/>
  <c r="L22" i="80"/>
  <c r="L21" i="80"/>
  <c r="L20" i="80"/>
  <c r="L19" i="80"/>
  <c r="L18" i="80"/>
  <c r="L17" i="80"/>
  <c r="L16" i="80"/>
  <c r="L15" i="80"/>
  <c r="L14" i="80"/>
  <c r="L13" i="80"/>
  <c r="L12" i="80"/>
  <c r="L11" i="80"/>
  <c r="L10" i="80"/>
  <c r="D17" i="82" l="1"/>
  <c r="D11" i="84" s="1"/>
  <c r="D8" i="82"/>
  <c r="D9" i="82"/>
  <c r="D12" i="84" s="1"/>
  <c r="AD6" i="84"/>
  <c r="R114" i="65"/>
  <c r="J114" i="65"/>
  <c r="O5" i="84"/>
  <c r="G5" i="84"/>
  <c r="Q114" i="65"/>
  <c r="I114" i="65"/>
  <c r="N5" i="84"/>
  <c r="F5" i="84"/>
  <c r="P114" i="65"/>
  <c r="H114" i="65"/>
  <c r="M5" i="84"/>
  <c r="E5" i="84"/>
  <c r="O114" i="65"/>
  <c r="T5" i="84"/>
  <c r="L5" i="84"/>
  <c r="G114" i="65"/>
  <c r="N114" i="65"/>
  <c r="S5" i="84"/>
  <c r="K5" i="84"/>
  <c r="U114" i="65"/>
  <c r="M114" i="65"/>
  <c r="R5" i="84"/>
  <c r="J5" i="84"/>
  <c r="T114" i="65"/>
  <c r="L114" i="65"/>
  <c r="Q5" i="84"/>
  <c r="I5" i="84"/>
  <c r="S114" i="65"/>
  <c r="K114" i="65"/>
  <c r="P5" i="84"/>
  <c r="H5" i="84"/>
  <c r="AB6" i="84"/>
  <c r="AC6" i="84"/>
  <c r="W7" i="84"/>
  <c r="V8" i="84"/>
  <c r="AI6" i="84"/>
  <c r="AA6" i="84"/>
  <c r="AD7" i="84"/>
  <c r="V7" i="84"/>
  <c r="V40" i="84" s="1"/>
  <c r="T4" i="20" s="1"/>
  <c r="AC8" i="84"/>
  <c r="AH6" i="84"/>
  <c r="Z6" i="84"/>
  <c r="AC7" i="84"/>
  <c r="U8" i="84"/>
  <c r="AB8" i="84"/>
  <c r="AG6" i="84"/>
  <c r="Y6" i="84"/>
  <c r="U7" i="84"/>
  <c r="U40" i="84" s="1"/>
  <c r="S4" i="20" s="1"/>
  <c r="AB7" i="84"/>
  <c r="AI8" i="84"/>
  <c r="AA8" i="84"/>
  <c r="AF6" i="84"/>
  <c r="X6" i="84"/>
  <c r="AI7" i="84"/>
  <c r="AA7" i="84"/>
  <c r="AH8" i="84"/>
  <c r="Z8" i="84"/>
  <c r="AE6" i="84"/>
  <c r="W6" i="84"/>
  <c r="AH7" i="84"/>
  <c r="Z7" i="84"/>
  <c r="AG8" i="84"/>
  <c r="Y8" i="84"/>
  <c r="AG7" i="84"/>
  <c r="Y7" i="84"/>
  <c r="AF8" i="84"/>
  <c r="X8" i="84"/>
  <c r="V6" i="84"/>
  <c r="AF7" i="84"/>
  <c r="X7" i="84"/>
  <c r="AE8" i="84"/>
  <c r="W8" i="84"/>
  <c r="U6" i="84"/>
  <c r="AE7" i="84"/>
  <c r="AD8" i="84"/>
  <c r="H115" i="65"/>
  <c r="N115" i="65"/>
  <c r="U115" i="65"/>
  <c r="M115" i="65"/>
  <c r="T115" i="65"/>
  <c r="L115" i="65"/>
  <c r="S115" i="65"/>
  <c r="K115" i="65"/>
  <c r="R115" i="65"/>
  <c r="J115" i="65"/>
  <c r="O115" i="65"/>
  <c r="Q115" i="65"/>
  <c r="I115" i="65"/>
  <c r="G115" i="65"/>
  <c r="P115" i="65"/>
  <c r="A156" i="84"/>
  <c r="A169" i="84"/>
  <c r="A182" i="84"/>
  <c r="A195" i="84"/>
  <c r="A208" i="84"/>
  <c r="A39" i="84"/>
  <c r="A40" i="84" s="1"/>
  <c r="A26" i="84"/>
  <c r="A27" i="84" s="1"/>
  <c r="A52" i="84"/>
  <c r="A53" i="84" s="1"/>
  <c r="A143" i="84"/>
  <c r="A144" i="84" s="1"/>
  <c r="A78" i="84"/>
  <c r="A79" i="84" s="1"/>
  <c r="A91" i="84"/>
  <c r="A92" i="84" s="1"/>
  <c r="D40" i="84"/>
  <c r="B4" i="20" s="1"/>
  <c r="L40" i="84"/>
  <c r="J4" i="20" s="1"/>
  <c r="E40" i="84"/>
  <c r="C4" i="20" s="1"/>
  <c r="M40" i="84"/>
  <c r="K4" i="20" s="1"/>
  <c r="A104" i="84"/>
  <c r="A105" i="84" s="1"/>
  <c r="F40" i="84"/>
  <c r="D4" i="20" s="1"/>
  <c r="N40" i="84"/>
  <c r="L4" i="20" s="1"/>
  <c r="A117" i="84"/>
  <c r="A118" i="84" s="1"/>
  <c r="G40" i="84"/>
  <c r="E4" i="20" s="1"/>
  <c r="O40" i="84"/>
  <c r="M4" i="20" s="1"/>
  <c r="A130" i="84"/>
  <c r="A131" i="84" s="1"/>
  <c r="H40" i="84"/>
  <c r="F4" i="20" s="1"/>
  <c r="A65" i="84"/>
  <c r="A66" i="84" s="1"/>
  <c r="I40" i="84"/>
  <c r="G4" i="20" s="1"/>
  <c r="D15" i="82"/>
  <c r="D15" i="84" s="1"/>
  <c r="D7" i="82"/>
  <c r="D10" i="84" s="1"/>
  <c r="E10" i="84" s="1"/>
  <c r="F10" i="84" s="1"/>
  <c r="G10" i="84" s="1"/>
  <c r="H10" i="84" s="1"/>
  <c r="I10" i="84" s="1"/>
  <c r="J10" i="84" s="1"/>
  <c r="K10" i="84" s="1"/>
  <c r="L10" i="84" s="1"/>
  <c r="M10" i="84" s="1"/>
  <c r="N10" i="84" s="1"/>
  <c r="O10" i="84" s="1"/>
  <c r="P10" i="84" s="1"/>
  <c r="Q10" i="84" s="1"/>
  <c r="R10" i="84" s="1"/>
  <c r="S10" i="84" s="1"/>
  <c r="T10" i="84" s="1"/>
  <c r="U10" i="84" s="1"/>
  <c r="V10" i="84" s="1"/>
  <c r="W10" i="84" s="1"/>
  <c r="X10" i="84" s="1"/>
  <c r="Y10" i="84" s="1"/>
  <c r="Z10" i="84" s="1"/>
  <c r="AA10" i="84" s="1"/>
  <c r="AB10" i="84" s="1"/>
  <c r="AC10" i="84" s="1"/>
  <c r="AD10" i="84" s="1"/>
  <c r="AE10" i="84" s="1"/>
  <c r="AF10" i="84" s="1"/>
  <c r="AG10" i="84" s="1"/>
  <c r="AH10" i="84" s="1"/>
  <c r="AI10" i="84" s="1"/>
  <c r="D14" i="82"/>
  <c r="D9" i="84" s="1"/>
  <c r="E9" i="84" s="1"/>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AI9" i="84" s="1"/>
  <c r="D6" i="82"/>
  <c r="D13" i="82"/>
  <c r="D12" i="82"/>
  <c r="D11" i="82"/>
  <c r="D5" i="82"/>
  <c r="D10" i="82"/>
  <c r="D16" i="84" s="1"/>
  <c r="AB40" i="84"/>
  <c r="Z4" i="20" s="1"/>
  <c r="T40" i="84"/>
  <c r="R4" i="20" s="1"/>
  <c r="AC40" i="84"/>
  <c r="AA4" i="20" s="1"/>
  <c r="W40" i="84"/>
  <c r="U4" i="20" s="1"/>
  <c r="AE40" i="84"/>
  <c r="AC4" i="20" s="1"/>
  <c r="P40" i="84"/>
  <c r="N4" i="20" s="1"/>
  <c r="X40" i="84"/>
  <c r="V4" i="20" s="1"/>
  <c r="AF40" i="84"/>
  <c r="AD4" i="20" s="1"/>
  <c r="AD40" i="84"/>
  <c r="AB4" i="20" s="1"/>
  <c r="Q40" i="84"/>
  <c r="O4" i="20" s="1"/>
  <c r="Y40" i="84"/>
  <c r="W4" i="20" s="1"/>
  <c r="AG40" i="84"/>
  <c r="AE4" i="20" s="1"/>
  <c r="Z40" i="84"/>
  <c r="X4" i="20" s="1"/>
  <c r="S40" i="84"/>
  <c r="Q4" i="20" s="1"/>
  <c r="AI40" i="84"/>
  <c r="AG4" i="20" s="1"/>
  <c r="E15" i="84" l="1"/>
  <c r="D98" i="84"/>
  <c r="B10" i="74" s="1"/>
  <c r="D33" i="84"/>
  <c r="B10" i="18" s="1"/>
  <c r="E16" i="84"/>
  <c r="D163" i="84"/>
  <c r="B10" i="21" s="1"/>
  <c r="E12" i="84"/>
  <c r="D160" i="84"/>
  <c r="B7" i="21" s="1"/>
  <c r="E11" i="84"/>
  <c r="D30" i="84"/>
  <c r="B7" i="18" s="1"/>
  <c r="D95" i="84"/>
  <c r="B7" i="74" s="1"/>
  <c r="AG5" i="84"/>
  <c r="AE5" i="84"/>
  <c r="AC5" i="84"/>
  <c r="AA5" i="84"/>
  <c r="U5" i="84"/>
  <c r="AB5" i="84"/>
  <c r="X5" i="84"/>
  <c r="Y5" i="84"/>
  <c r="Z5" i="84"/>
  <c r="AI5" i="84"/>
  <c r="AF5" i="84"/>
  <c r="AH5" i="84"/>
  <c r="V5" i="84"/>
  <c r="AD5" i="84"/>
  <c r="W5" i="84"/>
  <c r="A209" i="84"/>
  <c r="AF208" i="84"/>
  <c r="AD3" i="17" s="1"/>
  <c r="X208" i="84"/>
  <c r="V3" i="17" s="1"/>
  <c r="P208" i="84"/>
  <c r="N3" i="17" s="1"/>
  <c r="H208" i="84"/>
  <c r="F3" i="17" s="1"/>
  <c r="AE208" i="84"/>
  <c r="AC3" i="17" s="1"/>
  <c r="W208" i="84"/>
  <c r="U3" i="17" s="1"/>
  <c r="O208" i="84"/>
  <c r="M3" i="17" s="1"/>
  <c r="G208" i="84"/>
  <c r="E3" i="17" s="1"/>
  <c r="AD208" i="84"/>
  <c r="AB3" i="17" s="1"/>
  <c r="V208" i="84"/>
  <c r="T3" i="17" s="1"/>
  <c r="N208" i="84"/>
  <c r="L3" i="17" s="1"/>
  <c r="F208" i="84"/>
  <c r="D3" i="17" s="1"/>
  <c r="AC208" i="84"/>
  <c r="AA3" i="17" s="1"/>
  <c r="U208" i="84"/>
  <c r="S3" i="17" s="1"/>
  <c r="M208" i="84"/>
  <c r="K3" i="17" s="1"/>
  <c r="E208" i="84"/>
  <c r="C3" i="17" s="1"/>
  <c r="AB208" i="84"/>
  <c r="Z3" i="17" s="1"/>
  <c r="T208" i="84"/>
  <c r="R3" i="17" s="1"/>
  <c r="L208" i="84"/>
  <c r="J3" i="17" s="1"/>
  <c r="D208" i="84"/>
  <c r="B3" i="17" s="1"/>
  <c r="AI208" i="84"/>
  <c r="AG3" i="17" s="1"/>
  <c r="AA208" i="84"/>
  <c r="Y3" i="17" s="1"/>
  <c r="S208" i="84"/>
  <c r="Q3" i="17" s="1"/>
  <c r="K208" i="84"/>
  <c r="I3" i="17" s="1"/>
  <c r="J208" i="84"/>
  <c r="H3" i="17" s="1"/>
  <c r="I208" i="84"/>
  <c r="G3" i="17" s="1"/>
  <c r="AH208" i="84"/>
  <c r="AF3" i="17" s="1"/>
  <c r="AG208" i="84"/>
  <c r="AE3" i="17" s="1"/>
  <c r="Z208" i="84"/>
  <c r="X3" i="17" s="1"/>
  <c r="Y208" i="84"/>
  <c r="W3" i="17" s="1"/>
  <c r="R208" i="84"/>
  <c r="P3" i="17" s="1"/>
  <c r="Q208" i="84"/>
  <c r="O3" i="17" s="1"/>
  <c r="A196" i="84"/>
  <c r="AB195" i="84"/>
  <c r="Z3" i="16" s="1"/>
  <c r="T195" i="84"/>
  <c r="R3" i="16" s="1"/>
  <c r="L195" i="84"/>
  <c r="J3" i="16" s="1"/>
  <c r="D195" i="84"/>
  <c r="B3" i="16" s="1"/>
  <c r="AI195" i="84"/>
  <c r="AG3" i="16" s="1"/>
  <c r="AA195" i="84"/>
  <c r="Y3" i="16" s="1"/>
  <c r="S195" i="84"/>
  <c r="Q3" i="16" s="1"/>
  <c r="K195" i="84"/>
  <c r="I3" i="16" s="1"/>
  <c r="AH195" i="84"/>
  <c r="AF3" i="16" s="1"/>
  <c r="Z195" i="84"/>
  <c r="X3" i="16" s="1"/>
  <c r="R195" i="84"/>
  <c r="P3" i="16" s="1"/>
  <c r="J195" i="84"/>
  <c r="H3" i="16" s="1"/>
  <c r="AF195" i="84"/>
  <c r="AD3" i="16" s="1"/>
  <c r="X195" i="84"/>
  <c r="V3" i="16" s="1"/>
  <c r="P195" i="84"/>
  <c r="N3" i="16" s="1"/>
  <c r="H195" i="84"/>
  <c r="F3" i="16" s="1"/>
  <c r="AE195" i="84"/>
  <c r="AC3" i="16" s="1"/>
  <c r="O195" i="84"/>
  <c r="M3" i="16" s="1"/>
  <c r="AD195" i="84"/>
  <c r="AB3" i="16" s="1"/>
  <c r="N195" i="84"/>
  <c r="L3" i="16" s="1"/>
  <c r="AC195" i="84"/>
  <c r="AA3" i="16" s="1"/>
  <c r="M195" i="84"/>
  <c r="K3" i="16" s="1"/>
  <c r="Y195" i="84"/>
  <c r="W3" i="16" s="1"/>
  <c r="I195" i="84"/>
  <c r="G3" i="16" s="1"/>
  <c r="W195" i="84"/>
  <c r="U3" i="16" s="1"/>
  <c r="G195" i="84"/>
  <c r="E3" i="16" s="1"/>
  <c r="V195" i="84"/>
  <c r="T3" i="16" s="1"/>
  <c r="F195" i="84"/>
  <c r="D3" i="16" s="1"/>
  <c r="E195" i="84"/>
  <c r="C3" i="16" s="1"/>
  <c r="AG195" i="84"/>
  <c r="AE3" i="16" s="1"/>
  <c r="U195" i="84"/>
  <c r="S3" i="16" s="1"/>
  <c r="Q195" i="84"/>
  <c r="O3" i="16" s="1"/>
  <c r="A157" i="84"/>
  <c r="AC156" i="84"/>
  <c r="AA3" i="21" s="1"/>
  <c r="AH156" i="84"/>
  <c r="AF3" i="21" s="1"/>
  <c r="Z156" i="84"/>
  <c r="X3" i="21" s="1"/>
  <c r="Y156" i="84"/>
  <c r="W3" i="21" s="1"/>
  <c r="Q156" i="84"/>
  <c r="O3" i="21" s="1"/>
  <c r="I156" i="84"/>
  <c r="G3" i="21" s="1"/>
  <c r="AI156" i="84"/>
  <c r="AG3" i="21" s="1"/>
  <c r="X156" i="84"/>
  <c r="V3" i="21" s="1"/>
  <c r="P156" i="84"/>
  <c r="N3" i="21" s="1"/>
  <c r="H156" i="84"/>
  <c r="F3" i="21" s="1"/>
  <c r="AA156" i="84"/>
  <c r="Y3" i="21" s="1"/>
  <c r="R156" i="84"/>
  <c r="P3" i="21" s="1"/>
  <c r="J156" i="84"/>
  <c r="H3" i="21" s="1"/>
  <c r="AG156" i="84"/>
  <c r="AE3" i="21" s="1"/>
  <c r="W156" i="84"/>
  <c r="U3" i="21" s="1"/>
  <c r="O156" i="84"/>
  <c r="M3" i="21" s="1"/>
  <c r="G156" i="84"/>
  <c r="E3" i="21" s="1"/>
  <c r="AF156" i="84"/>
  <c r="AD3" i="21" s="1"/>
  <c r="V156" i="84"/>
  <c r="T3" i="21" s="1"/>
  <c r="N156" i="84"/>
  <c r="L3" i="21" s="1"/>
  <c r="F156" i="84"/>
  <c r="D3" i="21" s="1"/>
  <c r="AE156" i="84"/>
  <c r="AC3" i="21" s="1"/>
  <c r="U156" i="84"/>
  <c r="S3" i="21" s="1"/>
  <c r="M156" i="84"/>
  <c r="K3" i="21" s="1"/>
  <c r="E156" i="84"/>
  <c r="C3" i="21" s="1"/>
  <c r="S156" i="84"/>
  <c r="Q3" i="21" s="1"/>
  <c r="AD156" i="84"/>
  <c r="AB3" i="21" s="1"/>
  <c r="T156" i="84"/>
  <c r="R3" i="21" s="1"/>
  <c r="L156" i="84"/>
  <c r="J3" i="21" s="1"/>
  <c r="D156" i="84"/>
  <c r="B3" i="21" s="1"/>
  <c r="AB156" i="84"/>
  <c r="Z3" i="21" s="1"/>
  <c r="K156" i="84"/>
  <c r="I3" i="21" s="1"/>
  <c r="A41" i="84"/>
  <c r="AH40" i="84"/>
  <c r="AF4" i="20" s="1"/>
  <c r="K40" i="84"/>
  <c r="I4" i="20" s="1"/>
  <c r="AA40" i="84"/>
  <c r="Y4" i="20" s="1"/>
  <c r="R40" i="84"/>
  <c r="P4" i="20" s="1"/>
  <c r="J40" i="84"/>
  <c r="H4" i="20" s="1"/>
  <c r="A183" i="84"/>
  <c r="AB182" i="84"/>
  <c r="Z3" i="15" s="1"/>
  <c r="T182" i="84"/>
  <c r="R3" i="15" s="1"/>
  <c r="L182" i="84"/>
  <c r="J3" i="15" s="1"/>
  <c r="D182" i="84"/>
  <c r="B3" i="15" s="1"/>
  <c r="AI182" i="84"/>
  <c r="AG3" i="15" s="1"/>
  <c r="AA182" i="84"/>
  <c r="Y3" i="15" s="1"/>
  <c r="S182" i="84"/>
  <c r="Q3" i="15" s="1"/>
  <c r="K182" i="84"/>
  <c r="I3" i="15" s="1"/>
  <c r="AH182" i="84"/>
  <c r="AF3" i="15" s="1"/>
  <c r="Z182" i="84"/>
  <c r="X3" i="15" s="1"/>
  <c r="R182" i="84"/>
  <c r="P3" i="15" s="1"/>
  <c r="J182" i="84"/>
  <c r="H3" i="15" s="1"/>
  <c r="AG182" i="84"/>
  <c r="AE3" i="15" s="1"/>
  <c r="Y182" i="84"/>
  <c r="W3" i="15" s="1"/>
  <c r="Q182" i="84"/>
  <c r="O3" i="15" s="1"/>
  <c r="I182" i="84"/>
  <c r="G3" i="15" s="1"/>
  <c r="AF182" i="84"/>
  <c r="AD3" i="15" s="1"/>
  <c r="X182" i="84"/>
  <c r="V3" i="15" s="1"/>
  <c r="P182" i="84"/>
  <c r="N3" i="15" s="1"/>
  <c r="H182" i="84"/>
  <c r="F3" i="15" s="1"/>
  <c r="AE182" i="84"/>
  <c r="AC3" i="15" s="1"/>
  <c r="M182" i="84"/>
  <c r="K3" i="15" s="1"/>
  <c r="AD182" i="84"/>
  <c r="AB3" i="15" s="1"/>
  <c r="G182" i="84"/>
  <c r="E3" i="15" s="1"/>
  <c r="AC182" i="84"/>
  <c r="AA3" i="15" s="1"/>
  <c r="F182" i="84"/>
  <c r="D3" i="15" s="1"/>
  <c r="W182" i="84"/>
  <c r="U3" i="15" s="1"/>
  <c r="E182" i="84"/>
  <c r="C3" i="15" s="1"/>
  <c r="V182" i="84"/>
  <c r="T3" i="15" s="1"/>
  <c r="N182" i="84"/>
  <c r="L3" i="15" s="1"/>
  <c r="U182" i="84"/>
  <c r="S3" i="15" s="1"/>
  <c r="O182" i="84"/>
  <c r="M3" i="15" s="1"/>
  <c r="A170" i="84"/>
  <c r="AH169" i="84"/>
  <c r="AF3" i="14" s="1"/>
  <c r="AB169" i="84"/>
  <c r="Z3" i="14" s="1"/>
  <c r="T169" i="84"/>
  <c r="R3" i="14" s="1"/>
  <c r="L169" i="84"/>
  <c r="J3" i="14" s="1"/>
  <c r="D169" i="84"/>
  <c r="B3" i="14" s="1"/>
  <c r="AA169" i="84"/>
  <c r="Y3" i="14" s="1"/>
  <c r="S169" i="84"/>
  <c r="Q3" i="14" s="1"/>
  <c r="K169" i="84"/>
  <c r="I3" i="14" s="1"/>
  <c r="AI169" i="84"/>
  <c r="AG3" i="14" s="1"/>
  <c r="Z169" i="84"/>
  <c r="X3" i="14" s="1"/>
  <c r="R169" i="84"/>
  <c r="P3" i="14" s="1"/>
  <c r="J169" i="84"/>
  <c r="H3" i="14" s="1"/>
  <c r="AG169" i="84"/>
  <c r="AE3" i="14" s="1"/>
  <c r="Y169" i="84"/>
  <c r="W3" i="14" s="1"/>
  <c r="Q169" i="84"/>
  <c r="O3" i="14" s="1"/>
  <c r="I169" i="84"/>
  <c r="G3" i="14" s="1"/>
  <c r="AF169" i="84"/>
  <c r="AD3" i="14" s="1"/>
  <c r="X169" i="84"/>
  <c r="V3" i="14" s="1"/>
  <c r="P169" i="84"/>
  <c r="N3" i="14" s="1"/>
  <c r="H169" i="84"/>
  <c r="F3" i="14" s="1"/>
  <c r="O169" i="84"/>
  <c r="M3" i="14" s="1"/>
  <c r="N169" i="84"/>
  <c r="L3" i="14" s="1"/>
  <c r="AE169" i="84"/>
  <c r="AC3" i="14" s="1"/>
  <c r="M169" i="84"/>
  <c r="K3" i="14" s="1"/>
  <c r="AD169" i="84"/>
  <c r="AB3" i="14" s="1"/>
  <c r="G169" i="84"/>
  <c r="E3" i="14" s="1"/>
  <c r="AC169" i="84"/>
  <c r="AA3" i="14" s="1"/>
  <c r="F169" i="84"/>
  <c r="D3" i="14" s="1"/>
  <c r="V169" i="84"/>
  <c r="T3" i="14" s="1"/>
  <c r="U169" i="84"/>
  <c r="S3" i="14" s="1"/>
  <c r="W169" i="84"/>
  <c r="U3" i="14" s="1"/>
  <c r="E169" i="84"/>
  <c r="C3" i="14" s="1"/>
  <c r="A145" i="84"/>
  <c r="AI144" i="84"/>
  <c r="AG4" i="73" s="1"/>
  <c r="AA144" i="84"/>
  <c r="Y4" i="73" s="1"/>
  <c r="S144" i="84"/>
  <c r="Q4" i="73" s="1"/>
  <c r="K144" i="84"/>
  <c r="I4" i="73" s="1"/>
  <c r="AH144" i="84"/>
  <c r="AF4" i="73" s="1"/>
  <c r="Z144" i="84"/>
  <c r="X4" i="73" s="1"/>
  <c r="R144" i="84"/>
  <c r="P4" i="73" s="1"/>
  <c r="J144" i="84"/>
  <c r="H4" i="73" s="1"/>
  <c r="AG144" i="84"/>
  <c r="AE4" i="73" s="1"/>
  <c r="Y144" i="84"/>
  <c r="W4" i="73" s="1"/>
  <c r="Q144" i="84"/>
  <c r="O4" i="73" s="1"/>
  <c r="I144" i="84"/>
  <c r="G4" i="73" s="1"/>
  <c r="AF144" i="84"/>
  <c r="AD4" i="73" s="1"/>
  <c r="X144" i="84"/>
  <c r="V4" i="73" s="1"/>
  <c r="P144" i="84"/>
  <c r="N4" i="73" s="1"/>
  <c r="H144" i="84"/>
  <c r="F4" i="73" s="1"/>
  <c r="AE144" i="84"/>
  <c r="AC4" i="73" s="1"/>
  <c r="W144" i="84"/>
  <c r="U4" i="73" s="1"/>
  <c r="O144" i="84"/>
  <c r="M4" i="73" s="1"/>
  <c r="G144" i="84"/>
  <c r="E4" i="73" s="1"/>
  <c r="AD144" i="84"/>
  <c r="AB4" i="73" s="1"/>
  <c r="V144" i="84"/>
  <c r="T4" i="73" s="1"/>
  <c r="N144" i="84"/>
  <c r="L4" i="73" s="1"/>
  <c r="F144" i="84"/>
  <c r="D4" i="73" s="1"/>
  <c r="AC144" i="84"/>
  <c r="AA4" i="73" s="1"/>
  <c r="AB144" i="84"/>
  <c r="Z4" i="73" s="1"/>
  <c r="U144" i="84"/>
  <c r="S4" i="73" s="1"/>
  <c r="T144" i="84"/>
  <c r="R4" i="73" s="1"/>
  <c r="M144" i="84"/>
  <c r="K4" i="73" s="1"/>
  <c r="L144" i="84"/>
  <c r="J4" i="73" s="1"/>
  <c r="E144" i="84"/>
  <c r="C4" i="73" s="1"/>
  <c r="D144" i="84"/>
  <c r="B4" i="73" s="1"/>
  <c r="A132" i="84"/>
  <c r="AI131" i="84"/>
  <c r="AG4" i="72" s="1"/>
  <c r="AA131" i="84"/>
  <c r="Y4" i="72" s="1"/>
  <c r="S131" i="84"/>
  <c r="Q4" i="72" s="1"/>
  <c r="K131" i="84"/>
  <c r="I4" i="72" s="1"/>
  <c r="AH131" i="84"/>
  <c r="AF4" i="72" s="1"/>
  <c r="Z131" i="84"/>
  <c r="X4" i="72" s="1"/>
  <c r="R131" i="84"/>
  <c r="P4" i="72" s="1"/>
  <c r="J131" i="84"/>
  <c r="H4" i="72" s="1"/>
  <c r="AG131" i="84"/>
  <c r="AE4" i="72" s="1"/>
  <c r="Y131" i="84"/>
  <c r="W4" i="72" s="1"/>
  <c r="Q131" i="84"/>
  <c r="O4" i="72" s="1"/>
  <c r="I131" i="84"/>
  <c r="G4" i="72" s="1"/>
  <c r="AF131" i="84"/>
  <c r="AD4" i="72" s="1"/>
  <c r="X131" i="84"/>
  <c r="V4" i="72" s="1"/>
  <c r="P131" i="84"/>
  <c r="N4" i="72" s="1"/>
  <c r="H131" i="84"/>
  <c r="F4" i="72" s="1"/>
  <c r="AE131" i="84"/>
  <c r="AC4" i="72" s="1"/>
  <c r="W131" i="84"/>
  <c r="U4" i="72" s="1"/>
  <c r="O131" i="84"/>
  <c r="M4" i="72" s="1"/>
  <c r="G131" i="84"/>
  <c r="E4" i="72" s="1"/>
  <c r="AD131" i="84"/>
  <c r="AB4" i="72" s="1"/>
  <c r="V131" i="84"/>
  <c r="T4" i="72" s="1"/>
  <c r="N131" i="84"/>
  <c r="L4" i="72" s="1"/>
  <c r="F131" i="84"/>
  <c r="D4" i="72" s="1"/>
  <c r="AC131" i="84"/>
  <c r="AA4" i="72" s="1"/>
  <c r="AB131" i="84"/>
  <c r="Z4" i="72" s="1"/>
  <c r="U131" i="84"/>
  <c r="S4" i="72" s="1"/>
  <c r="T131" i="84"/>
  <c r="R4" i="72" s="1"/>
  <c r="M131" i="84"/>
  <c r="K4" i="72" s="1"/>
  <c r="L131" i="84"/>
  <c r="J4" i="72" s="1"/>
  <c r="E131" i="84"/>
  <c r="C4" i="72" s="1"/>
  <c r="D131" i="84"/>
  <c r="B4" i="72" s="1"/>
  <c r="A93" i="84"/>
  <c r="AB92" i="84"/>
  <c r="Z4" i="74" s="1"/>
  <c r="T92" i="84"/>
  <c r="R4" i="74" s="1"/>
  <c r="L92" i="84"/>
  <c r="J4" i="74" s="1"/>
  <c r="D92" i="84"/>
  <c r="B4" i="74" s="1"/>
  <c r="AI92" i="84"/>
  <c r="AG4" i="74" s="1"/>
  <c r="AA92" i="84"/>
  <c r="Y4" i="74" s="1"/>
  <c r="S92" i="84"/>
  <c r="Q4" i="74" s="1"/>
  <c r="K92" i="84"/>
  <c r="I4" i="74" s="1"/>
  <c r="AH92" i="84"/>
  <c r="AF4" i="74" s="1"/>
  <c r="Z92" i="84"/>
  <c r="X4" i="74" s="1"/>
  <c r="R92" i="84"/>
  <c r="P4" i="74" s="1"/>
  <c r="J92" i="84"/>
  <c r="H4" i="74" s="1"/>
  <c r="AG92" i="84"/>
  <c r="AE4" i="74" s="1"/>
  <c r="Y92" i="84"/>
  <c r="W4" i="74" s="1"/>
  <c r="Q92" i="84"/>
  <c r="O4" i="74" s="1"/>
  <c r="I92" i="84"/>
  <c r="G4" i="74" s="1"/>
  <c r="AF92" i="84"/>
  <c r="AD4" i="74" s="1"/>
  <c r="X92" i="84"/>
  <c r="V4" i="74" s="1"/>
  <c r="P92" i="84"/>
  <c r="N4" i="74" s="1"/>
  <c r="H92" i="84"/>
  <c r="F4" i="74" s="1"/>
  <c r="AE92" i="84"/>
  <c r="AC4" i="74" s="1"/>
  <c r="W92" i="84"/>
  <c r="U4" i="74" s="1"/>
  <c r="O92" i="84"/>
  <c r="M4" i="74" s="1"/>
  <c r="G92" i="84"/>
  <c r="E4" i="74" s="1"/>
  <c r="F92" i="84"/>
  <c r="D4" i="74" s="1"/>
  <c r="E92" i="84"/>
  <c r="C4" i="74" s="1"/>
  <c r="AD92" i="84"/>
  <c r="AB4" i="74" s="1"/>
  <c r="AC92" i="84"/>
  <c r="AA4" i="74" s="1"/>
  <c r="V92" i="84"/>
  <c r="T4" i="74" s="1"/>
  <c r="U92" i="84"/>
  <c r="S4" i="74" s="1"/>
  <c r="N92" i="84"/>
  <c r="L4" i="74" s="1"/>
  <c r="M92" i="84"/>
  <c r="K4" i="74" s="1"/>
  <c r="A106" i="84"/>
  <c r="AI105" i="84"/>
  <c r="AG4" i="70" s="1"/>
  <c r="AH105" i="84"/>
  <c r="AF4" i="70" s="1"/>
  <c r="Z105" i="84"/>
  <c r="X4" i="70" s="1"/>
  <c r="R105" i="84"/>
  <c r="P4" i="70" s="1"/>
  <c r="J105" i="84"/>
  <c r="H4" i="70" s="1"/>
  <c r="AF105" i="84"/>
  <c r="AD4" i="70" s="1"/>
  <c r="X105" i="84"/>
  <c r="V4" i="70" s="1"/>
  <c r="P105" i="84"/>
  <c r="N4" i="70" s="1"/>
  <c r="H105" i="84"/>
  <c r="F4" i="70" s="1"/>
  <c r="AE105" i="84"/>
  <c r="AC4" i="70" s="1"/>
  <c r="W105" i="84"/>
  <c r="U4" i="70" s="1"/>
  <c r="O105" i="84"/>
  <c r="M4" i="70" s="1"/>
  <c r="G105" i="84"/>
  <c r="E4" i="70" s="1"/>
  <c r="AD105" i="84"/>
  <c r="AB4" i="70" s="1"/>
  <c r="V105" i="84"/>
  <c r="T4" i="70" s="1"/>
  <c r="N105" i="84"/>
  <c r="L4" i="70" s="1"/>
  <c r="F105" i="84"/>
  <c r="D4" i="70" s="1"/>
  <c r="AG105" i="84"/>
  <c r="AE4" i="70" s="1"/>
  <c r="Q105" i="84"/>
  <c r="O4" i="70" s="1"/>
  <c r="AC105" i="84"/>
  <c r="AA4" i="70" s="1"/>
  <c r="M105" i="84"/>
  <c r="K4" i="70" s="1"/>
  <c r="AB105" i="84"/>
  <c r="Z4" i="70" s="1"/>
  <c r="L105" i="84"/>
  <c r="J4" i="70" s="1"/>
  <c r="AA105" i="84"/>
  <c r="Y4" i="70" s="1"/>
  <c r="K105" i="84"/>
  <c r="I4" i="70" s="1"/>
  <c r="Y105" i="84"/>
  <c r="W4" i="70" s="1"/>
  <c r="I105" i="84"/>
  <c r="G4" i="70" s="1"/>
  <c r="U105" i="84"/>
  <c r="S4" i="70" s="1"/>
  <c r="E105" i="84"/>
  <c r="C4" i="70" s="1"/>
  <c r="D105" i="84"/>
  <c r="B4" i="70" s="1"/>
  <c r="T105" i="84"/>
  <c r="R4" i="70" s="1"/>
  <c r="S105" i="84"/>
  <c r="Q4" i="70" s="1"/>
  <c r="A80" i="84"/>
  <c r="AB79" i="84"/>
  <c r="Z4" i="13" s="1"/>
  <c r="T79" i="84"/>
  <c r="R4" i="13" s="1"/>
  <c r="L79" i="84"/>
  <c r="J4" i="13" s="1"/>
  <c r="D79" i="84"/>
  <c r="B4" i="13" s="1"/>
  <c r="AH79" i="84"/>
  <c r="AF4" i="13" s="1"/>
  <c r="Z79" i="84"/>
  <c r="X4" i="13" s="1"/>
  <c r="R79" i="84"/>
  <c r="P4" i="13" s="1"/>
  <c r="J79" i="84"/>
  <c r="H4" i="13" s="1"/>
  <c r="AG79" i="84"/>
  <c r="AE4" i="13" s="1"/>
  <c r="Y79" i="84"/>
  <c r="W4" i="13" s="1"/>
  <c r="Q79" i="84"/>
  <c r="O4" i="13" s="1"/>
  <c r="I79" i="84"/>
  <c r="G4" i="13" s="1"/>
  <c r="AF79" i="84"/>
  <c r="AD4" i="13" s="1"/>
  <c r="X79" i="84"/>
  <c r="V4" i="13" s="1"/>
  <c r="P79" i="84"/>
  <c r="N4" i="13" s="1"/>
  <c r="H79" i="84"/>
  <c r="F4" i="13" s="1"/>
  <c r="AE79" i="84"/>
  <c r="AC4" i="13" s="1"/>
  <c r="W79" i="84"/>
  <c r="U4" i="13" s="1"/>
  <c r="O79" i="84"/>
  <c r="M4" i="13" s="1"/>
  <c r="G79" i="84"/>
  <c r="E4" i="13" s="1"/>
  <c r="S79" i="84"/>
  <c r="Q4" i="13" s="1"/>
  <c r="N79" i="84"/>
  <c r="L4" i="13" s="1"/>
  <c r="AI79" i="84"/>
  <c r="AG4" i="13" s="1"/>
  <c r="M79" i="84"/>
  <c r="K4" i="13" s="1"/>
  <c r="AD79" i="84"/>
  <c r="AB4" i="13" s="1"/>
  <c r="K79" i="84"/>
  <c r="I4" i="13" s="1"/>
  <c r="AC79" i="84"/>
  <c r="AA4" i="13" s="1"/>
  <c r="F79" i="84"/>
  <c r="D4" i="13" s="1"/>
  <c r="AA79" i="84"/>
  <c r="Y4" i="13" s="1"/>
  <c r="E79" i="84"/>
  <c r="C4" i="13" s="1"/>
  <c r="V79" i="84"/>
  <c r="T4" i="13" s="1"/>
  <c r="U79" i="84"/>
  <c r="S4" i="13" s="1"/>
  <c r="A54" i="84"/>
  <c r="AG53" i="84"/>
  <c r="AE4" i="11" s="1"/>
  <c r="Y53" i="84"/>
  <c r="W4" i="11" s="1"/>
  <c r="Q53" i="84"/>
  <c r="O4" i="11" s="1"/>
  <c r="I53" i="84"/>
  <c r="G4" i="11" s="1"/>
  <c r="AF53" i="84"/>
  <c r="AD4" i="11" s="1"/>
  <c r="X53" i="84"/>
  <c r="V4" i="11" s="1"/>
  <c r="P53" i="84"/>
  <c r="N4" i="11" s="1"/>
  <c r="H53" i="84"/>
  <c r="F4" i="11" s="1"/>
  <c r="AE53" i="84"/>
  <c r="AC4" i="11" s="1"/>
  <c r="W53" i="84"/>
  <c r="U4" i="11" s="1"/>
  <c r="O53" i="84"/>
  <c r="M4" i="11" s="1"/>
  <c r="G53" i="84"/>
  <c r="E4" i="11" s="1"/>
  <c r="AD53" i="84"/>
  <c r="AB4" i="11" s="1"/>
  <c r="V53" i="84"/>
  <c r="T4" i="11" s="1"/>
  <c r="N53" i="84"/>
  <c r="L4" i="11" s="1"/>
  <c r="F53" i="84"/>
  <c r="D4" i="11" s="1"/>
  <c r="AC53" i="84"/>
  <c r="AA4" i="11" s="1"/>
  <c r="U53" i="84"/>
  <c r="S4" i="11" s="1"/>
  <c r="M53" i="84"/>
  <c r="K4" i="11" s="1"/>
  <c r="E53" i="84"/>
  <c r="C4" i="11" s="1"/>
  <c r="AB53" i="84"/>
  <c r="Z4" i="11" s="1"/>
  <c r="T53" i="84"/>
  <c r="R4" i="11" s="1"/>
  <c r="L53" i="84"/>
  <c r="J4" i="11" s="1"/>
  <c r="D53" i="84"/>
  <c r="B4" i="11" s="1"/>
  <c r="K53" i="84"/>
  <c r="I4" i="11" s="1"/>
  <c r="R53" i="84"/>
  <c r="P4" i="11" s="1"/>
  <c r="J53" i="84"/>
  <c r="H4" i="11" s="1"/>
  <c r="AI53" i="84"/>
  <c r="AG4" i="11" s="1"/>
  <c r="AH53" i="84"/>
  <c r="AF4" i="11" s="1"/>
  <c r="AA53" i="84"/>
  <c r="Y4" i="11" s="1"/>
  <c r="Z53" i="84"/>
  <c r="X4" i="11" s="1"/>
  <c r="S53" i="84"/>
  <c r="Q4" i="11" s="1"/>
  <c r="A119" i="84"/>
  <c r="AI118" i="84"/>
  <c r="AG4" i="71" s="1"/>
  <c r="AA118" i="84"/>
  <c r="Y4" i="71" s="1"/>
  <c r="S118" i="84"/>
  <c r="Q4" i="71" s="1"/>
  <c r="K118" i="84"/>
  <c r="I4" i="71" s="1"/>
  <c r="AH118" i="84"/>
  <c r="AF4" i="71" s="1"/>
  <c r="Z118" i="84"/>
  <c r="X4" i="71" s="1"/>
  <c r="R118" i="84"/>
  <c r="P4" i="71" s="1"/>
  <c r="J118" i="84"/>
  <c r="H4" i="71" s="1"/>
  <c r="AG118" i="84"/>
  <c r="AE4" i="71" s="1"/>
  <c r="Y118" i="84"/>
  <c r="W4" i="71" s="1"/>
  <c r="Q118" i="84"/>
  <c r="O4" i="71" s="1"/>
  <c r="I118" i="84"/>
  <c r="G4" i="71" s="1"/>
  <c r="AF118" i="84"/>
  <c r="AD4" i="71" s="1"/>
  <c r="X118" i="84"/>
  <c r="V4" i="71" s="1"/>
  <c r="P118" i="84"/>
  <c r="N4" i="71" s="1"/>
  <c r="H118" i="84"/>
  <c r="F4" i="71" s="1"/>
  <c r="AE118" i="84"/>
  <c r="AC4" i="71" s="1"/>
  <c r="W118" i="84"/>
  <c r="U4" i="71" s="1"/>
  <c r="O118" i="84"/>
  <c r="M4" i="71" s="1"/>
  <c r="G118" i="84"/>
  <c r="E4" i="71" s="1"/>
  <c r="AD118" i="84"/>
  <c r="AB4" i="71" s="1"/>
  <c r="V118" i="84"/>
  <c r="T4" i="71" s="1"/>
  <c r="N118" i="84"/>
  <c r="L4" i="71" s="1"/>
  <c r="F118" i="84"/>
  <c r="D4" i="71" s="1"/>
  <c r="AC118" i="84"/>
  <c r="AA4" i="71" s="1"/>
  <c r="AB118" i="84"/>
  <c r="Z4" i="71" s="1"/>
  <c r="U118" i="84"/>
  <c r="S4" i="71" s="1"/>
  <c r="T118" i="84"/>
  <c r="R4" i="71" s="1"/>
  <c r="M118" i="84"/>
  <c r="K4" i="71" s="1"/>
  <c r="L118" i="84"/>
  <c r="J4" i="71" s="1"/>
  <c r="E118" i="84"/>
  <c r="C4" i="71" s="1"/>
  <c r="D118" i="84"/>
  <c r="B4" i="71" s="1"/>
  <c r="A67" i="84"/>
  <c r="AB66" i="84"/>
  <c r="Z4" i="12" s="1"/>
  <c r="T66" i="84"/>
  <c r="R4" i="12" s="1"/>
  <c r="L66" i="84"/>
  <c r="J4" i="12" s="1"/>
  <c r="D66" i="84"/>
  <c r="B4" i="12" s="1"/>
  <c r="AH66" i="84"/>
  <c r="AF4" i="12" s="1"/>
  <c r="Z66" i="84"/>
  <c r="X4" i="12" s="1"/>
  <c r="R66" i="84"/>
  <c r="P4" i="12" s="1"/>
  <c r="J66" i="84"/>
  <c r="H4" i="12" s="1"/>
  <c r="AG66" i="84"/>
  <c r="AE4" i="12" s="1"/>
  <c r="Y66" i="84"/>
  <c r="W4" i="12" s="1"/>
  <c r="Q66" i="84"/>
  <c r="O4" i="12" s="1"/>
  <c r="I66" i="84"/>
  <c r="G4" i="12" s="1"/>
  <c r="AF66" i="84"/>
  <c r="AD4" i="12" s="1"/>
  <c r="X66" i="84"/>
  <c r="V4" i="12" s="1"/>
  <c r="P66" i="84"/>
  <c r="N4" i="12" s="1"/>
  <c r="H66" i="84"/>
  <c r="F4" i="12" s="1"/>
  <c r="AE66" i="84"/>
  <c r="AC4" i="12" s="1"/>
  <c r="W66" i="84"/>
  <c r="U4" i="12" s="1"/>
  <c r="O66" i="84"/>
  <c r="M4" i="12" s="1"/>
  <c r="G66" i="84"/>
  <c r="E4" i="12" s="1"/>
  <c r="AC66" i="84"/>
  <c r="AA4" i="12" s="1"/>
  <c r="F66" i="84"/>
  <c r="D4" i="12" s="1"/>
  <c r="AA66" i="84"/>
  <c r="Y4" i="12" s="1"/>
  <c r="E66" i="84"/>
  <c r="C4" i="12" s="1"/>
  <c r="V66" i="84"/>
  <c r="T4" i="12" s="1"/>
  <c r="U66" i="84"/>
  <c r="S4" i="12" s="1"/>
  <c r="S66" i="84"/>
  <c r="Q4" i="12" s="1"/>
  <c r="N66" i="84"/>
  <c r="L4" i="12" s="1"/>
  <c r="AI66" i="84"/>
  <c r="AG4" i="12" s="1"/>
  <c r="AD66" i="84"/>
  <c r="AB4" i="12" s="1"/>
  <c r="M66" i="84"/>
  <c r="K4" i="12" s="1"/>
  <c r="K66" i="84"/>
  <c r="I4" i="12" s="1"/>
  <c r="A28" i="84"/>
  <c r="G27" i="84"/>
  <c r="E4" i="18" s="1"/>
  <c r="O27" i="84"/>
  <c r="M4" i="18" s="1"/>
  <c r="W27" i="84"/>
  <c r="U4" i="18" s="1"/>
  <c r="AE27" i="84"/>
  <c r="AC4" i="18" s="1"/>
  <c r="H27" i="84"/>
  <c r="F4" i="18" s="1"/>
  <c r="P27" i="84"/>
  <c r="N4" i="18" s="1"/>
  <c r="X27" i="84"/>
  <c r="V4" i="18" s="1"/>
  <c r="AF27" i="84"/>
  <c r="AD4" i="18" s="1"/>
  <c r="I27" i="84"/>
  <c r="G4" i="18" s="1"/>
  <c r="Q27" i="84"/>
  <c r="O4" i="18" s="1"/>
  <c r="Y27" i="84"/>
  <c r="W4" i="18" s="1"/>
  <c r="AG27" i="84"/>
  <c r="AE4" i="18" s="1"/>
  <c r="J27" i="84"/>
  <c r="H4" i="18" s="1"/>
  <c r="R27" i="84"/>
  <c r="P4" i="18" s="1"/>
  <c r="Z27" i="84"/>
  <c r="X4" i="18" s="1"/>
  <c r="AH27" i="84"/>
  <c r="AF4" i="18" s="1"/>
  <c r="K27" i="84"/>
  <c r="I4" i="18" s="1"/>
  <c r="S27" i="84"/>
  <c r="Q4" i="18" s="1"/>
  <c r="AA27" i="84"/>
  <c r="Y4" i="18" s="1"/>
  <c r="AI27" i="84"/>
  <c r="AG4" i="18" s="1"/>
  <c r="L27" i="84"/>
  <c r="J4" i="18" s="1"/>
  <c r="T27" i="84"/>
  <c r="R4" i="18" s="1"/>
  <c r="AB27" i="84"/>
  <c r="Z4" i="18" s="1"/>
  <c r="D27" i="84"/>
  <c r="B4" i="18" s="1"/>
  <c r="AC27" i="84"/>
  <c r="AA4" i="18" s="1"/>
  <c r="AD27" i="84"/>
  <c r="AB4" i="18" s="1"/>
  <c r="E27" i="84"/>
  <c r="C4" i="18" s="1"/>
  <c r="V27" i="84"/>
  <c r="T4" i="18" s="1"/>
  <c r="F27" i="84"/>
  <c r="D4" i="18" s="1"/>
  <c r="M27" i="84"/>
  <c r="K4" i="18" s="1"/>
  <c r="N27" i="84"/>
  <c r="L4" i="18" s="1"/>
  <c r="U27" i="84"/>
  <c r="S4" i="18" s="1"/>
  <c r="F12" i="84" l="1"/>
  <c r="E160" i="84"/>
  <c r="C7" i="21" s="1"/>
  <c r="F16" i="84"/>
  <c r="E163" i="84"/>
  <c r="C10" i="21" s="1"/>
  <c r="F11" i="84"/>
  <c r="E30" i="84"/>
  <c r="C7" i="18" s="1"/>
  <c r="E95" i="84"/>
  <c r="C7" i="74" s="1"/>
  <c r="F15" i="84"/>
  <c r="E98" i="84"/>
  <c r="C10" i="74" s="1"/>
  <c r="E33" i="84"/>
  <c r="C10" i="18" s="1"/>
  <c r="E65" i="66"/>
  <c r="A184" i="84"/>
  <c r="A171" i="84"/>
  <c r="A210" i="84"/>
  <c r="A158" i="84"/>
  <c r="A42" i="84"/>
  <c r="A43" i="84" s="1"/>
  <c r="AH41" i="84"/>
  <c r="AF5" i="20" s="1"/>
  <c r="K41" i="84"/>
  <c r="I5" i="20" s="1"/>
  <c r="J41" i="84"/>
  <c r="H5" i="20" s="1"/>
  <c r="R41" i="84"/>
  <c r="P5" i="20" s="1"/>
  <c r="AA41" i="84"/>
  <c r="Y5" i="20" s="1"/>
  <c r="M41" i="84"/>
  <c r="K5" i="20" s="1"/>
  <c r="G41" i="84"/>
  <c r="E5" i="20" s="1"/>
  <c r="P41" i="84"/>
  <c r="N5" i="20" s="1"/>
  <c r="AD41" i="84"/>
  <c r="AB5" i="20" s="1"/>
  <c r="Z41" i="84"/>
  <c r="X5" i="20" s="1"/>
  <c r="D41" i="84"/>
  <c r="B5" i="20" s="1"/>
  <c r="U41" i="84"/>
  <c r="S5" i="20" s="1"/>
  <c r="O41" i="84"/>
  <c r="M5" i="20" s="1"/>
  <c r="X41" i="84"/>
  <c r="V5" i="20" s="1"/>
  <c r="AF41" i="84"/>
  <c r="AD5" i="20" s="1"/>
  <c r="I41" i="84"/>
  <c r="G5" i="20" s="1"/>
  <c r="L41" i="84"/>
  <c r="J5" i="20" s="1"/>
  <c r="AC41" i="84"/>
  <c r="AA5" i="20" s="1"/>
  <c r="F41" i="84"/>
  <c r="D5" i="20" s="1"/>
  <c r="W41" i="84"/>
  <c r="U5" i="20" s="1"/>
  <c r="AG41" i="84"/>
  <c r="AE5" i="20" s="1"/>
  <c r="AI41" i="84"/>
  <c r="AG5" i="20" s="1"/>
  <c r="T41" i="84"/>
  <c r="R5" i="20" s="1"/>
  <c r="N41" i="84"/>
  <c r="L5" i="20" s="1"/>
  <c r="AE41" i="84"/>
  <c r="AC5" i="20" s="1"/>
  <c r="Q41" i="84"/>
  <c r="O5" i="20" s="1"/>
  <c r="AB41" i="84"/>
  <c r="Z5" i="20" s="1"/>
  <c r="V41" i="84"/>
  <c r="T5" i="20" s="1"/>
  <c r="Y41" i="84"/>
  <c r="W5" i="20" s="1"/>
  <c r="S41" i="84"/>
  <c r="Q5" i="20" s="1"/>
  <c r="H41" i="84"/>
  <c r="F5" i="20" s="1"/>
  <c r="E41" i="84"/>
  <c r="C5" i="20" s="1"/>
  <c r="A197" i="84"/>
  <c r="A68" i="84"/>
  <c r="A69" i="84" s="1"/>
  <c r="AB67" i="84"/>
  <c r="Z5" i="12" s="1"/>
  <c r="T67" i="84"/>
  <c r="R5" i="12" s="1"/>
  <c r="L67" i="84"/>
  <c r="J5" i="12" s="1"/>
  <c r="D67" i="84"/>
  <c r="B5" i="12" s="1"/>
  <c r="AH67" i="84"/>
  <c r="AF5" i="12" s="1"/>
  <c r="Z67" i="84"/>
  <c r="X5" i="12" s="1"/>
  <c r="R67" i="84"/>
  <c r="P5" i="12" s="1"/>
  <c r="J67" i="84"/>
  <c r="H5" i="12" s="1"/>
  <c r="AG67" i="84"/>
  <c r="AE5" i="12" s="1"/>
  <c r="Y67" i="84"/>
  <c r="W5" i="12" s="1"/>
  <c r="Q67" i="84"/>
  <c r="O5" i="12" s="1"/>
  <c r="I67" i="84"/>
  <c r="G5" i="12" s="1"/>
  <c r="AF67" i="84"/>
  <c r="AD5" i="12" s="1"/>
  <c r="X67" i="84"/>
  <c r="V5" i="12" s="1"/>
  <c r="P67" i="84"/>
  <c r="N5" i="12" s="1"/>
  <c r="H67" i="84"/>
  <c r="F5" i="12" s="1"/>
  <c r="AE67" i="84"/>
  <c r="AC5" i="12" s="1"/>
  <c r="W67" i="84"/>
  <c r="U5" i="12" s="1"/>
  <c r="O67" i="84"/>
  <c r="M5" i="12" s="1"/>
  <c r="G67" i="84"/>
  <c r="E5" i="12" s="1"/>
  <c r="S67" i="84"/>
  <c r="Q5" i="12" s="1"/>
  <c r="N67" i="84"/>
  <c r="L5" i="12" s="1"/>
  <c r="AI67" i="84"/>
  <c r="AG5" i="12" s="1"/>
  <c r="M67" i="84"/>
  <c r="K5" i="12" s="1"/>
  <c r="AD67" i="84"/>
  <c r="AB5" i="12" s="1"/>
  <c r="K67" i="84"/>
  <c r="I5" i="12" s="1"/>
  <c r="AC67" i="84"/>
  <c r="AA5" i="12" s="1"/>
  <c r="F67" i="84"/>
  <c r="D5" i="12" s="1"/>
  <c r="AA67" i="84"/>
  <c r="Y5" i="12" s="1"/>
  <c r="E67" i="84"/>
  <c r="C5" i="12" s="1"/>
  <c r="U67" i="84"/>
  <c r="S5" i="12" s="1"/>
  <c r="V67" i="84"/>
  <c r="T5" i="12" s="1"/>
  <c r="A120" i="84"/>
  <c r="A121" i="84" s="1"/>
  <c r="AI119" i="84"/>
  <c r="AG5" i="71" s="1"/>
  <c r="AA119" i="84"/>
  <c r="Y5" i="71" s="1"/>
  <c r="S119" i="84"/>
  <c r="Q5" i="71" s="1"/>
  <c r="K119" i="84"/>
  <c r="I5" i="71" s="1"/>
  <c r="AH119" i="84"/>
  <c r="AF5" i="71" s="1"/>
  <c r="Z119" i="84"/>
  <c r="X5" i="71" s="1"/>
  <c r="R119" i="84"/>
  <c r="P5" i="71" s="1"/>
  <c r="J119" i="84"/>
  <c r="H5" i="71" s="1"/>
  <c r="AG119" i="84"/>
  <c r="AE5" i="71" s="1"/>
  <c r="Y119" i="84"/>
  <c r="W5" i="71" s="1"/>
  <c r="Q119" i="84"/>
  <c r="O5" i="71" s="1"/>
  <c r="I119" i="84"/>
  <c r="G5" i="71" s="1"/>
  <c r="AF119" i="84"/>
  <c r="AD5" i="71" s="1"/>
  <c r="X119" i="84"/>
  <c r="V5" i="71" s="1"/>
  <c r="P119" i="84"/>
  <c r="N5" i="71" s="1"/>
  <c r="H119" i="84"/>
  <c r="F5" i="71" s="1"/>
  <c r="AE119" i="84"/>
  <c r="AC5" i="71" s="1"/>
  <c r="W119" i="84"/>
  <c r="U5" i="71" s="1"/>
  <c r="O119" i="84"/>
  <c r="M5" i="71" s="1"/>
  <c r="G119" i="84"/>
  <c r="E5" i="71" s="1"/>
  <c r="AD119" i="84"/>
  <c r="AB5" i="71" s="1"/>
  <c r="V119" i="84"/>
  <c r="T5" i="71" s="1"/>
  <c r="N119" i="84"/>
  <c r="L5" i="71" s="1"/>
  <c r="F119" i="84"/>
  <c r="D5" i="71" s="1"/>
  <c r="AC119" i="84"/>
  <c r="AA5" i="71" s="1"/>
  <c r="AB119" i="84"/>
  <c r="Z5" i="71" s="1"/>
  <c r="U119" i="84"/>
  <c r="S5" i="71" s="1"/>
  <c r="T119" i="84"/>
  <c r="R5" i="71" s="1"/>
  <c r="M119" i="84"/>
  <c r="K5" i="71" s="1"/>
  <c r="L119" i="84"/>
  <c r="J5" i="71" s="1"/>
  <c r="E119" i="84"/>
  <c r="C5" i="71" s="1"/>
  <c r="D119" i="84"/>
  <c r="B5" i="71" s="1"/>
  <c r="A55" i="84"/>
  <c r="A56" i="84" s="1"/>
  <c r="AG54" i="84"/>
  <c r="AE5" i="11" s="1"/>
  <c r="Y54" i="84"/>
  <c r="W5" i="11" s="1"/>
  <c r="Q54" i="84"/>
  <c r="O5" i="11" s="1"/>
  <c r="I54" i="84"/>
  <c r="G5" i="11" s="1"/>
  <c r="AF54" i="84"/>
  <c r="AD5" i="11" s="1"/>
  <c r="X54" i="84"/>
  <c r="V5" i="11" s="1"/>
  <c r="P54" i="84"/>
  <c r="N5" i="11" s="1"/>
  <c r="H54" i="84"/>
  <c r="F5" i="11" s="1"/>
  <c r="AE54" i="84"/>
  <c r="AC5" i="11" s="1"/>
  <c r="W54" i="84"/>
  <c r="U5" i="11" s="1"/>
  <c r="O54" i="84"/>
  <c r="M5" i="11" s="1"/>
  <c r="G54" i="84"/>
  <c r="E5" i="11" s="1"/>
  <c r="AD54" i="84"/>
  <c r="AB5" i="11" s="1"/>
  <c r="V54" i="84"/>
  <c r="T5" i="11" s="1"/>
  <c r="N54" i="84"/>
  <c r="L5" i="11" s="1"/>
  <c r="F54" i="84"/>
  <c r="D5" i="11" s="1"/>
  <c r="AC54" i="84"/>
  <c r="AA5" i="11" s="1"/>
  <c r="U54" i="84"/>
  <c r="S5" i="11" s="1"/>
  <c r="M54" i="84"/>
  <c r="K5" i="11" s="1"/>
  <c r="E54" i="84"/>
  <c r="C5" i="11" s="1"/>
  <c r="AB54" i="84"/>
  <c r="Z5" i="11" s="1"/>
  <c r="T54" i="84"/>
  <c r="R5" i="11" s="1"/>
  <c r="L54" i="84"/>
  <c r="J5" i="11" s="1"/>
  <c r="D54" i="84"/>
  <c r="B5" i="11" s="1"/>
  <c r="K54" i="84"/>
  <c r="I5" i="11" s="1"/>
  <c r="J54" i="84"/>
  <c r="H5" i="11" s="1"/>
  <c r="AI54" i="84"/>
  <c r="AG5" i="11" s="1"/>
  <c r="AH54" i="84"/>
  <c r="AF5" i="11" s="1"/>
  <c r="AA54" i="84"/>
  <c r="Y5" i="11" s="1"/>
  <c r="Z54" i="84"/>
  <c r="X5" i="11" s="1"/>
  <c r="S54" i="84"/>
  <c r="Q5" i="11" s="1"/>
  <c r="R54" i="84"/>
  <c r="P5" i="11" s="1"/>
  <c r="A81" i="84"/>
  <c r="A82" i="84" s="1"/>
  <c r="AB80" i="84"/>
  <c r="Z5" i="13" s="1"/>
  <c r="T80" i="84"/>
  <c r="R5" i="13" s="1"/>
  <c r="L80" i="84"/>
  <c r="J5" i="13" s="1"/>
  <c r="D80" i="84"/>
  <c r="B5" i="13" s="1"/>
  <c r="AH80" i="84"/>
  <c r="AF5" i="13" s="1"/>
  <c r="Z80" i="84"/>
  <c r="X5" i="13" s="1"/>
  <c r="R80" i="84"/>
  <c r="P5" i="13" s="1"/>
  <c r="J80" i="84"/>
  <c r="H5" i="13" s="1"/>
  <c r="AG80" i="84"/>
  <c r="AE5" i="13" s="1"/>
  <c r="Y80" i="84"/>
  <c r="W5" i="13" s="1"/>
  <c r="Q80" i="84"/>
  <c r="O5" i="13" s="1"/>
  <c r="I80" i="84"/>
  <c r="G5" i="13" s="1"/>
  <c r="AF80" i="84"/>
  <c r="AD5" i="13" s="1"/>
  <c r="X80" i="84"/>
  <c r="V5" i="13" s="1"/>
  <c r="P80" i="84"/>
  <c r="N5" i="13" s="1"/>
  <c r="H80" i="84"/>
  <c r="F5" i="13" s="1"/>
  <c r="AE80" i="84"/>
  <c r="AC5" i="13" s="1"/>
  <c r="W80" i="84"/>
  <c r="U5" i="13" s="1"/>
  <c r="O80" i="84"/>
  <c r="M5" i="13" s="1"/>
  <c r="G80" i="84"/>
  <c r="E5" i="13" s="1"/>
  <c r="AC80" i="84"/>
  <c r="AA5" i="13" s="1"/>
  <c r="F80" i="84"/>
  <c r="D5" i="13" s="1"/>
  <c r="AA80" i="84"/>
  <c r="Y5" i="13" s="1"/>
  <c r="E80" i="84"/>
  <c r="C5" i="13" s="1"/>
  <c r="V80" i="84"/>
  <c r="T5" i="13" s="1"/>
  <c r="M80" i="84"/>
  <c r="K5" i="13" s="1"/>
  <c r="U80" i="84"/>
  <c r="S5" i="13" s="1"/>
  <c r="S80" i="84"/>
  <c r="Q5" i="13" s="1"/>
  <c r="AI80" i="84"/>
  <c r="AG5" i="13" s="1"/>
  <c r="N80" i="84"/>
  <c r="L5" i="13" s="1"/>
  <c r="AD80" i="84"/>
  <c r="AB5" i="13" s="1"/>
  <c r="K80" i="84"/>
  <c r="I5" i="13" s="1"/>
  <c r="A107" i="84"/>
  <c r="A108" i="84" s="1"/>
  <c r="AI106" i="84"/>
  <c r="AG5" i="70" s="1"/>
  <c r="AA106" i="84"/>
  <c r="Y5" i="70" s="1"/>
  <c r="S106" i="84"/>
  <c r="Q5" i="70" s="1"/>
  <c r="K106" i="84"/>
  <c r="I5" i="70" s="1"/>
  <c r="AH106" i="84"/>
  <c r="AF5" i="70" s="1"/>
  <c r="Z106" i="84"/>
  <c r="X5" i="70" s="1"/>
  <c r="R106" i="84"/>
  <c r="P5" i="70" s="1"/>
  <c r="J106" i="84"/>
  <c r="H5" i="70" s="1"/>
  <c r="AG106" i="84"/>
  <c r="AE5" i="70" s="1"/>
  <c r="Y106" i="84"/>
  <c r="W5" i="70" s="1"/>
  <c r="Q106" i="84"/>
  <c r="O5" i="70" s="1"/>
  <c r="I106" i="84"/>
  <c r="G5" i="70" s="1"/>
  <c r="AF106" i="84"/>
  <c r="AD5" i="70" s="1"/>
  <c r="X106" i="84"/>
  <c r="V5" i="70" s="1"/>
  <c r="P106" i="84"/>
  <c r="N5" i="70" s="1"/>
  <c r="H106" i="84"/>
  <c r="F5" i="70" s="1"/>
  <c r="AE106" i="84"/>
  <c r="AC5" i="70" s="1"/>
  <c r="W106" i="84"/>
  <c r="U5" i="70" s="1"/>
  <c r="O106" i="84"/>
  <c r="M5" i="70" s="1"/>
  <c r="G106" i="84"/>
  <c r="E5" i="70" s="1"/>
  <c r="AD106" i="84"/>
  <c r="AB5" i="70" s="1"/>
  <c r="V106" i="84"/>
  <c r="T5" i="70" s="1"/>
  <c r="N106" i="84"/>
  <c r="L5" i="70" s="1"/>
  <c r="F106" i="84"/>
  <c r="D5" i="70" s="1"/>
  <c r="AC106" i="84"/>
  <c r="AA5" i="70" s="1"/>
  <c r="AB106" i="84"/>
  <c r="Z5" i="70" s="1"/>
  <c r="U106" i="84"/>
  <c r="S5" i="70" s="1"/>
  <c r="T106" i="84"/>
  <c r="R5" i="70" s="1"/>
  <c r="M106" i="84"/>
  <c r="K5" i="70" s="1"/>
  <c r="L106" i="84"/>
  <c r="J5" i="70" s="1"/>
  <c r="E106" i="84"/>
  <c r="C5" i="70" s="1"/>
  <c r="D106" i="84"/>
  <c r="B5" i="70" s="1"/>
  <c r="A94" i="84"/>
  <c r="A95" i="84" s="1"/>
  <c r="AB93" i="84"/>
  <c r="Z5" i="74" s="1"/>
  <c r="T93" i="84"/>
  <c r="R5" i="74" s="1"/>
  <c r="L93" i="84"/>
  <c r="J5" i="74" s="1"/>
  <c r="D93" i="84"/>
  <c r="B5" i="74" s="1"/>
  <c r="AI93" i="84"/>
  <c r="AG5" i="74" s="1"/>
  <c r="AA93" i="84"/>
  <c r="Y5" i="74" s="1"/>
  <c r="S93" i="84"/>
  <c r="Q5" i="74" s="1"/>
  <c r="K93" i="84"/>
  <c r="I5" i="74" s="1"/>
  <c r="AH93" i="84"/>
  <c r="AF5" i="74" s="1"/>
  <c r="Z93" i="84"/>
  <c r="X5" i="74" s="1"/>
  <c r="R93" i="84"/>
  <c r="P5" i="74" s="1"/>
  <c r="J93" i="84"/>
  <c r="H5" i="74" s="1"/>
  <c r="AG93" i="84"/>
  <c r="AE5" i="74" s="1"/>
  <c r="Y93" i="84"/>
  <c r="W5" i="74" s="1"/>
  <c r="Q93" i="84"/>
  <c r="O5" i="74" s="1"/>
  <c r="I93" i="84"/>
  <c r="G5" i="74" s="1"/>
  <c r="AF93" i="84"/>
  <c r="AD5" i="74" s="1"/>
  <c r="X93" i="84"/>
  <c r="V5" i="74" s="1"/>
  <c r="P93" i="84"/>
  <c r="N5" i="74" s="1"/>
  <c r="H93" i="84"/>
  <c r="F5" i="74" s="1"/>
  <c r="AE93" i="84"/>
  <c r="AC5" i="74" s="1"/>
  <c r="W93" i="84"/>
  <c r="U5" i="74" s="1"/>
  <c r="O93" i="84"/>
  <c r="M5" i="74" s="1"/>
  <c r="G93" i="84"/>
  <c r="E5" i="74" s="1"/>
  <c r="F93" i="84"/>
  <c r="D5" i="74" s="1"/>
  <c r="E93" i="84"/>
  <c r="C5" i="74" s="1"/>
  <c r="AD93" i="84"/>
  <c r="AB5" i="74" s="1"/>
  <c r="AC93" i="84"/>
  <c r="AA5" i="74" s="1"/>
  <c r="V93" i="84"/>
  <c r="T5" i="74" s="1"/>
  <c r="N93" i="84"/>
  <c r="L5" i="74" s="1"/>
  <c r="U93" i="84"/>
  <c r="S5" i="74" s="1"/>
  <c r="M93" i="84"/>
  <c r="K5" i="74" s="1"/>
  <c r="A133" i="84"/>
  <c r="A134" i="84" s="1"/>
  <c r="AI132" i="84"/>
  <c r="AG5" i="72" s="1"/>
  <c r="AA132" i="84"/>
  <c r="Y5" i="72" s="1"/>
  <c r="S132" i="84"/>
  <c r="Q5" i="72" s="1"/>
  <c r="K132" i="84"/>
  <c r="I5" i="72" s="1"/>
  <c r="AH132" i="84"/>
  <c r="AF5" i="72" s="1"/>
  <c r="Z132" i="84"/>
  <c r="X5" i="72" s="1"/>
  <c r="R132" i="84"/>
  <c r="P5" i="72" s="1"/>
  <c r="J132" i="84"/>
  <c r="H5" i="72" s="1"/>
  <c r="AG132" i="84"/>
  <c r="AE5" i="72" s="1"/>
  <c r="Y132" i="84"/>
  <c r="W5" i="72" s="1"/>
  <c r="Q132" i="84"/>
  <c r="O5" i="72" s="1"/>
  <c r="I132" i="84"/>
  <c r="G5" i="72" s="1"/>
  <c r="AF132" i="84"/>
  <c r="AD5" i="72" s="1"/>
  <c r="X132" i="84"/>
  <c r="V5" i="72" s="1"/>
  <c r="P132" i="84"/>
  <c r="N5" i="72" s="1"/>
  <c r="H132" i="84"/>
  <c r="F5" i="72" s="1"/>
  <c r="AE132" i="84"/>
  <c r="AC5" i="72" s="1"/>
  <c r="W132" i="84"/>
  <c r="U5" i="72" s="1"/>
  <c r="O132" i="84"/>
  <c r="M5" i="72" s="1"/>
  <c r="G132" i="84"/>
  <c r="E5" i="72" s="1"/>
  <c r="AD132" i="84"/>
  <c r="AB5" i="72" s="1"/>
  <c r="V132" i="84"/>
  <c r="T5" i="72" s="1"/>
  <c r="N132" i="84"/>
  <c r="L5" i="72" s="1"/>
  <c r="F132" i="84"/>
  <c r="D5" i="72" s="1"/>
  <c r="AC132" i="84"/>
  <c r="AA5" i="72" s="1"/>
  <c r="AB132" i="84"/>
  <c r="Z5" i="72" s="1"/>
  <c r="U132" i="84"/>
  <c r="S5" i="72" s="1"/>
  <c r="T132" i="84"/>
  <c r="R5" i="72" s="1"/>
  <c r="M132" i="84"/>
  <c r="K5" i="72" s="1"/>
  <c r="L132" i="84"/>
  <c r="J5" i="72" s="1"/>
  <c r="E132" i="84"/>
  <c r="C5" i="72" s="1"/>
  <c r="D132" i="84"/>
  <c r="B5" i="72" s="1"/>
  <c r="A29" i="84"/>
  <c r="A30" i="84" s="1"/>
  <c r="G28" i="84"/>
  <c r="E5" i="18" s="1"/>
  <c r="O28" i="84"/>
  <c r="M5" i="18" s="1"/>
  <c r="W28" i="84"/>
  <c r="U5" i="18" s="1"/>
  <c r="AE28" i="84"/>
  <c r="AC5" i="18" s="1"/>
  <c r="H28" i="84"/>
  <c r="F5" i="18" s="1"/>
  <c r="P28" i="84"/>
  <c r="N5" i="18" s="1"/>
  <c r="X28" i="84"/>
  <c r="V5" i="18" s="1"/>
  <c r="AF28" i="84"/>
  <c r="AD5" i="18" s="1"/>
  <c r="I28" i="84"/>
  <c r="G5" i="18" s="1"/>
  <c r="Q28" i="84"/>
  <c r="O5" i="18" s="1"/>
  <c r="Y28" i="84"/>
  <c r="W5" i="18" s="1"/>
  <c r="AG28" i="84"/>
  <c r="AE5" i="18" s="1"/>
  <c r="J28" i="84"/>
  <c r="H5" i="18" s="1"/>
  <c r="R28" i="84"/>
  <c r="P5" i="18" s="1"/>
  <c r="Z28" i="84"/>
  <c r="X5" i="18" s="1"/>
  <c r="AH28" i="84"/>
  <c r="AF5" i="18" s="1"/>
  <c r="K28" i="84"/>
  <c r="I5" i="18" s="1"/>
  <c r="S28" i="84"/>
  <c r="Q5" i="18" s="1"/>
  <c r="AA28" i="84"/>
  <c r="Y5" i="18" s="1"/>
  <c r="AI28" i="84"/>
  <c r="AG5" i="18" s="1"/>
  <c r="L28" i="84"/>
  <c r="J5" i="18" s="1"/>
  <c r="T28" i="84"/>
  <c r="R5" i="18" s="1"/>
  <c r="AB28" i="84"/>
  <c r="Z5" i="18" s="1"/>
  <c r="D28" i="84"/>
  <c r="B5" i="18" s="1"/>
  <c r="AC28" i="84"/>
  <c r="AA5" i="18" s="1"/>
  <c r="AD28" i="84"/>
  <c r="AB5" i="18" s="1"/>
  <c r="V28" i="84"/>
  <c r="T5" i="18" s="1"/>
  <c r="E28" i="84"/>
  <c r="C5" i="18" s="1"/>
  <c r="F28" i="84"/>
  <c r="D5" i="18" s="1"/>
  <c r="M28" i="84"/>
  <c r="K5" i="18" s="1"/>
  <c r="N28" i="84"/>
  <c r="L5" i="18" s="1"/>
  <c r="U28" i="84"/>
  <c r="S5" i="18" s="1"/>
  <c r="A146" i="84"/>
  <c r="A147" i="84" s="1"/>
  <c r="AI145" i="84"/>
  <c r="AG5" i="73" s="1"/>
  <c r="AA145" i="84"/>
  <c r="Y5" i="73" s="1"/>
  <c r="S145" i="84"/>
  <c r="Q5" i="73" s="1"/>
  <c r="K145" i="84"/>
  <c r="I5" i="73" s="1"/>
  <c r="AH145" i="84"/>
  <c r="AF5" i="73" s="1"/>
  <c r="Z145" i="84"/>
  <c r="X5" i="73" s="1"/>
  <c r="R145" i="84"/>
  <c r="P5" i="73" s="1"/>
  <c r="J145" i="84"/>
  <c r="H5" i="73" s="1"/>
  <c r="AG145" i="84"/>
  <c r="AE5" i="73" s="1"/>
  <c r="Y145" i="84"/>
  <c r="W5" i="73" s="1"/>
  <c r="Q145" i="84"/>
  <c r="O5" i="73" s="1"/>
  <c r="I145" i="84"/>
  <c r="G5" i="73" s="1"/>
  <c r="AF145" i="84"/>
  <c r="AD5" i="73" s="1"/>
  <c r="X145" i="84"/>
  <c r="V5" i="73" s="1"/>
  <c r="P145" i="84"/>
  <c r="N5" i="73" s="1"/>
  <c r="H145" i="84"/>
  <c r="F5" i="73" s="1"/>
  <c r="AE145" i="84"/>
  <c r="AC5" i="73" s="1"/>
  <c r="W145" i="84"/>
  <c r="U5" i="73" s="1"/>
  <c r="O145" i="84"/>
  <c r="M5" i="73" s="1"/>
  <c r="G145" i="84"/>
  <c r="E5" i="73" s="1"/>
  <c r="AD145" i="84"/>
  <c r="AB5" i="73" s="1"/>
  <c r="V145" i="84"/>
  <c r="T5" i="73" s="1"/>
  <c r="N145" i="84"/>
  <c r="L5" i="73" s="1"/>
  <c r="F145" i="84"/>
  <c r="D5" i="73" s="1"/>
  <c r="AC145" i="84"/>
  <c r="AA5" i="73" s="1"/>
  <c r="AB145" i="84"/>
  <c r="Z5" i="73" s="1"/>
  <c r="U145" i="84"/>
  <c r="S5" i="73" s="1"/>
  <c r="T145" i="84"/>
  <c r="R5" i="73" s="1"/>
  <c r="M145" i="84"/>
  <c r="K5" i="73" s="1"/>
  <c r="L145" i="84"/>
  <c r="J5" i="73" s="1"/>
  <c r="E145" i="84"/>
  <c r="C5" i="73" s="1"/>
  <c r="D145" i="84"/>
  <c r="B5" i="73" s="1"/>
  <c r="E183" i="84"/>
  <c r="C4" i="15" s="1"/>
  <c r="F157" i="84"/>
  <c r="D4" i="21" s="1"/>
  <c r="G170" i="84"/>
  <c r="E4" i="14" s="1"/>
  <c r="H183" i="84"/>
  <c r="F4" i="15" s="1"/>
  <c r="I183" i="84"/>
  <c r="G4" i="15" s="1"/>
  <c r="J157" i="84"/>
  <c r="H4" i="21" s="1"/>
  <c r="K183" i="84"/>
  <c r="I4" i="15" s="1"/>
  <c r="L196" i="84"/>
  <c r="J4" i="16" s="1"/>
  <c r="M157" i="84"/>
  <c r="K4" i="21" s="1"/>
  <c r="N183" i="84"/>
  <c r="L4" i="15" s="1"/>
  <c r="O209" i="84"/>
  <c r="M4" i="17" s="1"/>
  <c r="D43" i="44"/>
  <c r="D41" i="44"/>
  <c r="D40" i="44"/>
  <c r="B162" i="75"/>
  <c r="B166" i="75"/>
  <c r="B37" i="44"/>
  <c r="AI17" i="40"/>
  <c r="AH17" i="40"/>
  <c r="AG17" i="40"/>
  <c r="AF17" i="40"/>
  <c r="AE17" i="40"/>
  <c r="AD17" i="40"/>
  <c r="AC17" i="40"/>
  <c r="AB17" i="40"/>
  <c r="AA17" i="40"/>
  <c r="Z17" i="40"/>
  <c r="Y17" i="40"/>
  <c r="X17" i="40"/>
  <c r="W17" i="40"/>
  <c r="V17" i="40"/>
  <c r="U17" i="40"/>
  <c r="T17" i="40"/>
  <c r="S17" i="40"/>
  <c r="R17" i="40"/>
  <c r="Q17" i="40"/>
  <c r="P17" i="40"/>
  <c r="O17" i="40"/>
  <c r="N17" i="40"/>
  <c r="M17" i="40"/>
  <c r="L17" i="40"/>
  <c r="K17" i="40"/>
  <c r="J17" i="40"/>
  <c r="I17" i="40"/>
  <c r="H17" i="40"/>
  <c r="G17" i="40"/>
  <c r="F17" i="40"/>
  <c r="E17" i="40"/>
  <c r="D17" i="40"/>
  <c r="C17" i="40" s="1"/>
  <c r="B17" i="40" s="1"/>
  <c r="B129" i="40" s="1"/>
  <c r="G15" i="84" l="1"/>
  <c r="F33" i="84"/>
  <c r="D10" i="18" s="1"/>
  <c r="F98" i="84"/>
  <c r="D10" i="74" s="1"/>
  <c r="G11" i="84"/>
  <c r="F30" i="84"/>
  <c r="D7" i="18" s="1"/>
  <c r="F95" i="84"/>
  <c r="D7" i="74" s="1"/>
  <c r="G16" i="84"/>
  <c r="F163" i="84"/>
  <c r="D10" i="21" s="1"/>
  <c r="G12" i="84"/>
  <c r="F160" i="84"/>
  <c r="D7" i="21" s="1"/>
  <c r="O157" i="84"/>
  <c r="M4" i="21" s="1"/>
  <c r="N170" i="84"/>
  <c r="L4" i="14" s="1"/>
  <c r="G196" i="84"/>
  <c r="E4" i="16" s="1"/>
  <c r="I196" i="84"/>
  <c r="G4" i="16" s="1"/>
  <c r="H196" i="84"/>
  <c r="F4" i="16" s="1"/>
  <c r="H170" i="84"/>
  <c r="F4" i="14" s="1"/>
  <c r="F183" i="84"/>
  <c r="D4" i="15" s="1"/>
  <c r="F209" i="84"/>
  <c r="D4" i="17" s="1"/>
  <c r="G183" i="84"/>
  <c r="E4" i="15" s="1"/>
  <c r="N209" i="84"/>
  <c r="L4" i="17" s="1"/>
  <c r="O183" i="84"/>
  <c r="M4" i="15" s="1"/>
  <c r="O196" i="84"/>
  <c r="M4" i="16" s="1"/>
  <c r="H209" i="84"/>
  <c r="F4" i="17" s="1"/>
  <c r="L209" i="84"/>
  <c r="J4" i="17" s="1"/>
  <c r="L157" i="84"/>
  <c r="J4" i="21" s="1"/>
  <c r="I157" i="84"/>
  <c r="G4" i="21" s="1"/>
  <c r="G157" i="84"/>
  <c r="E4" i="21" s="1"/>
  <c r="I209" i="84"/>
  <c r="G4" i="17" s="1"/>
  <c r="E170" i="84"/>
  <c r="C4" i="14" s="1"/>
  <c r="J183" i="84"/>
  <c r="H4" i="15" s="1"/>
  <c r="K196" i="84"/>
  <c r="I4" i="16" s="1"/>
  <c r="M196" i="84"/>
  <c r="K4" i="16" s="1"/>
  <c r="J209" i="84"/>
  <c r="H4" i="17" s="1"/>
  <c r="F170" i="84"/>
  <c r="D4" i="14" s="1"/>
  <c r="O170" i="84"/>
  <c r="M4" i="14" s="1"/>
  <c r="L183" i="84"/>
  <c r="J4" i="15" s="1"/>
  <c r="D8" i="84"/>
  <c r="E157" i="84"/>
  <c r="C4" i="21" s="1"/>
  <c r="N157" i="84"/>
  <c r="L4" i="21" s="1"/>
  <c r="K209" i="84"/>
  <c r="I4" i="17" s="1"/>
  <c r="E209" i="84"/>
  <c r="C4" i="17" s="1"/>
  <c r="G209" i="84"/>
  <c r="E4" i="17" s="1"/>
  <c r="M170" i="84"/>
  <c r="K4" i="14" s="1"/>
  <c r="M183" i="84"/>
  <c r="K4" i="15" s="1"/>
  <c r="E196" i="84"/>
  <c r="C4" i="16" s="1"/>
  <c r="F196" i="84"/>
  <c r="D4" i="16" s="1"/>
  <c r="N196" i="84"/>
  <c r="L4" i="16" s="1"/>
  <c r="J196" i="84"/>
  <c r="H4" i="16" s="1"/>
  <c r="M209" i="84"/>
  <c r="K4" i="17" s="1"/>
  <c r="J170" i="84"/>
  <c r="H4" i="14" s="1"/>
  <c r="L170" i="84"/>
  <c r="J4" i="14" s="1"/>
  <c r="K170" i="84"/>
  <c r="I4" i="14" s="1"/>
  <c r="K157" i="84"/>
  <c r="I4" i="21" s="1"/>
  <c r="H157" i="84"/>
  <c r="F4" i="21" s="1"/>
  <c r="I170" i="84"/>
  <c r="G4" i="14" s="1"/>
  <c r="D5" i="84"/>
  <c r="L194" i="84"/>
  <c r="J2" i="16" s="1"/>
  <c r="L207" i="84"/>
  <c r="J2" i="17" s="1"/>
  <c r="L155" i="84"/>
  <c r="J2" i="21" s="1"/>
  <c r="L168" i="84"/>
  <c r="J2" i="14" s="1"/>
  <c r="L181" i="84"/>
  <c r="J2" i="15" s="1"/>
  <c r="E181" i="84"/>
  <c r="C2" i="15" s="1"/>
  <c r="E168" i="84"/>
  <c r="C2" i="14" s="1"/>
  <c r="E207" i="84"/>
  <c r="C2" i="17" s="1"/>
  <c r="E194" i="84"/>
  <c r="C2" i="16" s="1"/>
  <c r="E155" i="84"/>
  <c r="C2" i="21" s="1"/>
  <c r="M168" i="84"/>
  <c r="K2" i="14" s="1"/>
  <c r="M207" i="84"/>
  <c r="K2" i="17" s="1"/>
  <c r="M155" i="84"/>
  <c r="K2" i="21" s="1"/>
  <c r="M181" i="84"/>
  <c r="K2" i="15" s="1"/>
  <c r="M194" i="84"/>
  <c r="K2" i="16" s="1"/>
  <c r="F194" i="84"/>
  <c r="D2" i="16" s="1"/>
  <c r="F181" i="84"/>
  <c r="D2" i="15" s="1"/>
  <c r="F155" i="84"/>
  <c r="D2" i="21" s="1"/>
  <c r="F168" i="84"/>
  <c r="D2" i="14" s="1"/>
  <c r="F207" i="84"/>
  <c r="D2" i="17" s="1"/>
  <c r="N168" i="84"/>
  <c r="L2" i="14" s="1"/>
  <c r="N181" i="84"/>
  <c r="L2" i="15" s="1"/>
  <c r="N155" i="84"/>
  <c r="L2" i="21" s="1"/>
  <c r="N194" i="84"/>
  <c r="L2" i="16" s="1"/>
  <c r="N207" i="84"/>
  <c r="L2" i="17" s="1"/>
  <c r="G168" i="84"/>
  <c r="E2" i="14" s="1"/>
  <c r="G194" i="84"/>
  <c r="E2" i="16" s="1"/>
  <c r="G181" i="84"/>
  <c r="E2" i="15" s="1"/>
  <c r="G207" i="84"/>
  <c r="E2" i="17" s="1"/>
  <c r="G155" i="84"/>
  <c r="E2" i="21" s="1"/>
  <c r="O168" i="84"/>
  <c r="M2" i="14" s="1"/>
  <c r="O181" i="84"/>
  <c r="M2" i="15" s="1"/>
  <c r="O207" i="84"/>
  <c r="M2" i="17" s="1"/>
  <c r="O155" i="84"/>
  <c r="M2" i="21" s="1"/>
  <c r="O194" i="84"/>
  <c r="M2" i="16" s="1"/>
  <c r="I194" i="84"/>
  <c r="G2" i="16" s="1"/>
  <c r="I155" i="84"/>
  <c r="G2" i="21" s="1"/>
  <c r="I168" i="84"/>
  <c r="G2" i="14" s="1"/>
  <c r="I181" i="84"/>
  <c r="G2" i="15" s="1"/>
  <c r="I207" i="84"/>
  <c r="G2" i="17" s="1"/>
  <c r="J155" i="84"/>
  <c r="H2" i="21" s="1"/>
  <c r="J194" i="84"/>
  <c r="H2" i="16" s="1"/>
  <c r="J168" i="84"/>
  <c r="H2" i="14" s="1"/>
  <c r="J181" i="84"/>
  <c r="H2" i="15" s="1"/>
  <c r="J207" i="84"/>
  <c r="H2" i="17" s="1"/>
  <c r="H168" i="84"/>
  <c r="F2" i="14" s="1"/>
  <c r="H181" i="84"/>
  <c r="F2" i="15" s="1"/>
  <c r="H155" i="84"/>
  <c r="F2" i="21" s="1"/>
  <c r="H207" i="84"/>
  <c r="F2" i="17" s="1"/>
  <c r="H194" i="84"/>
  <c r="F2" i="16" s="1"/>
  <c r="K155" i="84"/>
  <c r="I2" i="21" s="1"/>
  <c r="K194" i="84"/>
  <c r="I2" i="16" s="1"/>
  <c r="K168" i="84"/>
  <c r="I2" i="14" s="1"/>
  <c r="K181" i="84"/>
  <c r="I2" i="15" s="1"/>
  <c r="K207" i="84"/>
  <c r="I2" i="17" s="1"/>
  <c r="D6" i="84"/>
  <c r="A44" i="84"/>
  <c r="A45" i="84" s="1"/>
  <c r="A46" i="84" s="1"/>
  <c r="D43" i="84"/>
  <c r="B7" i="20" s="1"/>
  <c r="E43" i="84"/>
  <c r="C7" i="20" s="1"/>
  <c r="G43" i="84"/>
  <c r="E7" i="20" s="1"/>
  <c r="F43" i="84"/>
  <c r="D7" i="20" s="1"/>
  <c r="A198" i="84"/>
  <c r="AB197" i="84"/>
  <c r="Z5" i="16" s="1"/>
  <c r="T197" i="84"/>
  <c r="R5" i="16" s="1"/>
  <c r="L197" i="84"/>
  <c r="J5" i="16" s="1"/>
  <c r="D197" i="84"/>
  <c r="B5" i="16" s="1"/>
  <c r="AI197" i="84"/>
  <c r="AG5" i="16" s="1"/>
  <c r="AA197" i="84"/>
  <c r="Y5" i="16" s="1"/>
  <c r="S197" i="84"/>
  <c r="Q5" i="16" s="1"/>
  <c r="K197" i="84"/>
  <c r="I5" i="16" s="1"/>
  <c r="AH197" i="84"/>
  <c r="AF5" i="16" s="1"/>
  <c r="Z197" i="84"/>
  <c r="X5" i="16" s="1"/>
  <c r="R197" i="84"/>
  <c r="P5" i="16" s="1"/>
  <c r="J197" i="84"/>
  <c r="H5" i="16" s="1"/>
  <c r="AF197" i="84"/>
  <c r="AD5" i="16" s="1"/>
  <c r="X197" i="84"/>
  <c r="V5" i="16" s="1"/>
  <c r="P197" i="84"/>
  <c r="N5" i="16" s="1"/>
  <c r="H197" i="84"/>
  <c r="F5" i="16" s="1"/>
  <c r="AE197" i="84"/>
  <c r="AC5" i="16" s="1"/>
  <c r="O197" i="84"/>
  <c r="M5" i="16" s="1"/>
  <c r="AD197" i="84"/>
  <c r="AB5" i="16" s="1"/>
  <c r="N197" i="84"/>
  <c r="L5" i="16" s="1"/>
  <c r="AC197" i="84"/>
  <c r="AA5" i="16" s="1"/>
  <c r="M197" i="84"/>
  <c r="K5" i="16" s="1"/>
  <c r="Y197" i="84"/>
  <c r="W5" i="16" s="1"/>
  <c r="I197" i="84"/>
  <c r="G5" i="16" s="1"/>
  <c r="W197" i="84"/>
  <c r="U5" i="16" s="1"/>
  <c r="G197" i="84"/>
  <c r="E5" i="16" s="1"/>
  <c r="V197" i="84"/>
  <c r="T5" i="16" s="1"/>
  <c r="F197" i="84"/>
  <c r="D5" i="16" s="1"/>
  <c r="E197" i="84"/>
  <c r="C5" i="16" s="1"/>
  <c r="AG197" i="84"/>
  <c r="AE5" i="16" s="1"/>
  <c r="U197" i="84"/>
  <c r="S5" i="16" s="1"/>
  <c r="Q197" i="84"/>
  <c r="O5" i="16" s="1"/>
  <c r="A159" i="84"/>
  <c r="F158" i="84"/>
  <c r="D5" i="21" s="1"/>
  <c r="N158" i="84"/>
  <c r="L5" i="21" s="1"/>
  <c r="V158" i="84"/>
  <c r="T5" i="21" s="1"/>
  <c r="AD158" i="84"/>
  <c r="AB5" i="21" s="1"/>
  <c r="G158" i="84"/>
  <c r="E5" i="21" s="1"/>
  <c r="O158" i="84"/>
  <c r="M5" i="21" s="1"/>
  <c r="W158" i="84"/>
  <c r="U5" i="21" s="1"/>
  <c r="AE158" i="84"/>
  <c r="AC5" i="21" s="1"/>
  <c r="H158" i="84"/>
  <c r="F5" i="21" s="1"/>
  <c r="P158" i="84"/>
  <c r="N5" i="21" s="1"/>
  <c r="X158" i="84"/>
  <c r="V5" i="21" s="1"/>
  <c r="AF158" i="84"/>
  <c r="AD5" i="21" s="1"/>
  <c r="I158" i="84"/>
  <c r="G5" i="21" s="1"/>
  <c r="Q158" i="84"/>
  <c r="O5" i="21" s="1"/>
  <c r="Y158" i="84"/>
  <c r="W5" i="21" s="1"/>
  <c r="AG158" i="84"/>
  <c r="AE5" i="21" s="1"/>
  <c r="K158" i="84"/>
  <c r="I5" i="21" s="1"/>
  <c r="AA158" i="84"/>
  <c r="Y5" i="21" s="1"/>
  <c r="L158" i="84"/>
  <c r="J5" i="21" s="1"/>
  <c r="AB158" i="84"/>
  <c r="Z5" i="21" s="1"/>
  <c r="J158" i="84"/>
  <c r="H5" i="21" s="1"/>
  <c r="Z158" i="84"/>
  <c r="X5" i="21" s="1"/>
  <c r="M158" i="84"/>
  <c r="K5" i="21" s="1"/>
  <c r="AC158" i="84"/>
  <c r="AA5" i="21" s="1"/>
  <c r="R158" i="84"/>
  <c r="P5" i="21" s="1"/>
  <c r="AH158" i="84"/>
  <c r="AF5" i="21" s="1"/>
  <c r="U158" i="84"/>
  <c r="S5" i="21" s="1"/>
  <c r="S158" i="84"/>
  <c r="Q5" i="21" s="1"/>
  <c r="AI158" i="84"/>
  <c r="AG5" i="21" s="1"/>
  <c r="D158" i="84"/>
  <c r="B5" i="21" s="1"/>
  <c r="T158" i="84"/>
  <c r="R5" i="21" s="1"/>
  <c r="E158" i="84"/>
  <c r="C5" i="21" s="1"/>
  <c r="A211" i="84"/>
  <c r="AF210" i="84"/>
  <c r="AD5" i="17" s="1"/>
  <c r="X210" i="84"/>
  <c r="V5" i="17" s="1"/>
  <c r="P210" i="84"/>
  <c r="N5" i="17" s="1"/>
  <c r="H210" i="84"/>
  <c r="F5" i="17" s="1"/>
  <c r="AE210" i="84"/>
  <c r="AC5" i="17" s="1"/>
  <c r="W210" i="84"/>
  <c r="U5" i="17" s="1"/>
  <c r="O210" i="84"/>
  <c r="M5" i="17" s="1"/>
  <c r="G210" i="84"/>
  <c r="E5" i="17" s="1"/>
  <c r="AD210" i="84"/>
  <c r="AB5" i="17" s="1"/>
  <c r="V210" i="84"/>
  <c r="T5" i="17" s="1"/>
  <c r="N210" i="84"/>
  <c r="L5" i="17" s="1"/>
  <c r="F210" i="84"/>
  <c r="D5" i="17" s="1"/>
  <c r="AC210" i="84"/>
  <c r="AA5" i="17" s="1"/>
  <c r="U210" i="84"/>
  <c r="S5" i="17" s="1"/>
  <c r="M210" i="84"/>
  <c r="K5" i="17" s="1"/>
  <c r="E210" i="84"/>
  <c r="C5" i="17" s="1"/>
  <c r="AB210" i="84"/>
  <c r="Z5" i="17" s="1"/>
  <c r="T210" i="84"/>
  <c r="R5" i="17" s="1"/>
  <c r="L210" i="84"/>
  <c r="J5" i="17" s="1"/>
  <c r="D210" i="84"/>
  <c r="B5" i="17" s="1"/>
  <c r="AI210" i="84"/>
  <c r="AG5" i="17" s="1"/>
  <c r="AA210" i="84"/>
  <c r="Y5" i="17" s="1"/>
  <c r="S210" i="84"/>
  <c r="Q5" i="17" s="1"/>
  <c r="K210" i="84"/>
  <c r="I5" i="17" s="1"/>
  <c r="J210" i="84"/>
  <c r="H5" i="17" s="1"/>
  <c r="I210" i="84"/>
  <c r="G5" i="17" s="1"/>
  <c r="AH210" i="84"/>
  <c r="AF5" i="17" s="1"/>
  <c r="AG210" i="84"/>
  <c r="AE5" i="17" s="1"/>
  <c r="Z210" i="84"/>
  <c r="X5" i="17" s="1"/>
  <c r="Y210" i="84"/>
  <c r="W5" i="17" s="1"/>
  <c r="R210" i="84"/>
  <c r="P5" i="17" s="1"/>
  <c r="Q210" i="84"/>
  <c r="O5" i="17" s="1"/>
  <c r="A172" i="84"/>
  <c r="AI171" i="84"/>
  <c r="AG5" i="14" s="1"/>
  <c r="AA171" i="84"/>
  <c r="Y5" i="14" s="1"/>
  <c r="S171" i="84"/>
  <c r="Q5" i="14" s="1"/>
  <c r="K171" i="84"/>
  <c r="I5" i="14" s="1"/>
  <c r="AH171" i="84"/>
  <c r="AF5" i="14" s="1"/>
  <c r="Z171" i="84"/>
  <c r="X5" i="14" s="1"/>
  <c r="R171" i="84"/>
  <c r="P5" i="14" s="1"/>
  <c r="J171" i="84"/>
  <c r="H5" i="14" s="1"/>
  <c r="Y171" i="84"/>
  <c r="W5" i="14" s="1"/>
  <c r="O171" i="84"/>
  <c r="M5" i="14" s="1"/>
  <c r="E171" i="84"/>
  <c r="C5" i="14" s="1"/>
  <c r="X171" i="84"/>
  <c r="V5" i="14" s="1"/>
  <c r="N171" i="84"/>
  <c r="L5" i="14" s="1"/>
  <c r="D171" i="84"/>
  <c r="B5" i="14" s="1"/>
  <c r="AG171" i="84"/>
  <c r="AE5" i="14" s="1"/>
  <c r="W171" i="84"/>
  <c r="U5" i="14" s="1"/>
  <c r="M171" i="84"/>
  <c r="K5" i="14" s="1"/>
  <c r="AF171" i="84"/>
  <c r="AD5" i="14" s="1"/>
  <c r="V171" i="84"/>
  <c r="T5" i="14" s="1"/>
  <c r="L171" i="84"/>
  <c r="J5" i="14" s="1"/>
  <c r="AE171" i="84"/>
  <c r="AC5" i="14" s="1"/>
  <c r="U171" i="84"/>
  <c r="S5" i="14" s="1"/>
  <c r="I171" i="84"/>
  <c r="G5" i="14" s="1"/>
  <c r="AD171" i="84"/>
  <c r="AB5" i="14" s="1"/>
  <c r="F171" i="84"/>
  <c r="D5" i="14" s="1"/>
  <c r="AC171" i="84"/>
  <c r="AA5" i="14" s="1"/>
  <c r="AB171" i="84"/>
  <c r="Z5" i="14" s="1"/>
  <c r="T171" i="84"/>
  <c r="R5" i="14" s="1"/>
  <c r="Q171" i="84"/>
  <c r="O5" i="14" s="1"/>
  <c r="H171" i="84"/>
  <c r="F5" i="14" s="1"/>
  <c r="P171" i="84"/>
  <c r="N5" i="14" s="1"/>
  <c r="G171" i="84"/>
  <c r="E5" i="14" s="1"/>
  <c r="A185" i="84"/>
  <c r="AB184" i="84"/>
  <c r="Z5" i="15" s="1"/>
  <c r="T184" i="84"/>
  <c r="R5" i="15" s="1"/>
  <c r="L184" i="84"/>
  <c r="J5" i="15" s="1"/>
  <c r="D184" i="84"/>
  <c r="B5" i="15" s="1"/>
  <c r="AI184" i="84"/>
  <c r="AG5" i="15" s="1"/>
  <c r="AA184" i="84"/>
  <c r="Y5" i="15" s="1"/>
  <c r="S184" i="84"/>
  <c r="Q5" i="15" s="1"/>
  <c r="K184" i="84"/>
  <c r="I5" i="15" s="1"/>
  <c r="AH184" i="84"/>
  <c r="AF5" i="15" s="1"/>
  <c r="Z184" i="84"/>
  <c r="X5" i="15" s="1"/>
  <c r="R184" i="84"/>
  <c r="P5" i="15" s="1"/>
  <c r="J184" i="84"/>
  <c r="H5" i="15" s="1"/>
  <c r="AG184" i="84"/>
  <c r="AE5" i="15" s="1"/>
  <c r="Y184" i="84"/>
  <c r="W5" i="15" s="1"/>
  <c r="Q184" i="84"/>
  <c r="O5" i="15" s="1"/>
  <c r="I184" i="84"/>
  <c r="G5" i="15" s="1"/>
  <c r="AF184" i="84"/>
  <c r="AD5" i="15" s="1"/>
  <c r="X184" i="84"/>
  <c r="V5" i="15" s="1"/>
  <c r="P184" i="84"/>
  <c r="N5" i="15" s="1"/>
  <c r="H184" i="84"/>
  <c r="F5" i="15" s="1"/>
  <c r="AE184" i="84"/>
  <c r="AC5" i="15" s="1"/>
  <c r="M184" i="84"/>
  <c r="K5" i="15" s="1"/>
  <c r="AD184" i="84"/>
  <c r="AB5" i="15" s="1"/>
  <c r="G184" i="84"/>
  <c r="E5" i="15" s="1"/>
  <c r="AC184" i="84"/>
  <c r="AA5" i="15" s="1"/>
  <c r="F184" i="84"/>
  <c r="D5" i="15" s="1"/>
  <c r="W184" i="84"/>
  <c r="U5" i="15" s="1"/>
  <c r="E184" i="84"/>
  <c r="C5" i="15" s="1"/>
  <c r="V184" i="84"/>
  <c r="T5" i="15" s="1"/>
  <c r="U184" i="84"/>
  <c r="S5" i="15" s="1"/>
  <c r="N184" i="84"/>
  <c r="L5" i="15" s="1"/>
  <c r="O184" i="84"/>
  <c r="M5" i="15" s="1"/>
  <c r="A96" i="84"/>
  <c r="A97" i="84" s="1"/>
  <c r="A98" i="84" s="1"/>
  <c r="A31" i="84"/>
  <c r="A32" i="84" s="1"/>
  <c r="A33" i="84" s="1"/>
  <c r="A135" i="84"/>
  <c r="A136" i="84" s="1"/>
  <c r="A137" i="84" s="1"/>
  <c r="G134" i="84"/>
  <c r="E7" i="72" s="1"/>
  <c r="F134" i="84"/>
  <c r="D7" i="72" s="1"/>
  <c r="E134" i="84"/>
  <c r="C7" i="72" s="1"/>
  <c r="D134" i="84"/>
  <c r="B7" i="72" s="1"/>
  <c r="A109" i="84"/>
  <c r="A110" i="84" s="1"/>
  <c r="A111" i="84" s="1"/>
  <c r="G108" i="84"/>
  <c r="E7" i="70" s="1"/>
  <c r="F108" i="84"/>
  <c r="D7" i="70" s="1"/>
  <c r="E108" i="84"/>
  <c r="C7" i="70" s="1"/>
  <c r="D108" i="84"/>
  <c r="B7" i="70" s="1"/>
  <c r="A57" i="84"/>
  <c r="A58" i="84" s="1"/>
  <c r="A59" i="84" s="1"/>
  <c r="G56" i="84"/>
  <c r="E7" i="11" s="1"/>
  <c r="F56" i="84"/>
  <c r="D7" i="11" s="1"/>
  <c r="E56" i="84"/>
  <c r="C7" i="11" s="1"/>
  <c r="D56" i="84"/>
  <c r="B7" i="11" s="1"/>
  <c r="A122" i="84"/>
  <c r="A123" i="84" s="1"/>
  <c r="A124" i="84" s="1"/>
  <c r="G121" i="84"/>
  <c r="E7" i="71" s="1"/>
  <c r="F121" i="84"/>
  <c r="D7" i="71" s="1"/>
  <c r="E121" i="84"/>
  <c r="C7" i="71" s="1"/>
  <c r="D121" i="84"/>
  <c r="B7" i="71" s="1"/>
  <c r="A83" i="84"/>
  <c r="A84" i="84" s="1"/>
  <c r="A85" i="84" s="1"/>
  <c r="D82" i="84"/>
  <c r="B7" i="13" s="1"/>
  <c r="G82" i="84"/>
  <c r="E7" i="13" s="1"/>
  <c r="F82" i="84"/>
  <c r="D7" i="13" s="1"/>
  <c r="E82" i="84"/>
  <c r="C7" i="13" s="1"/>
  <c r="A148" i="84"/>
  <c r="A149" i="84" s="1"/>
  <c r="A150" i="84" s="1"/>
  <c r="G147" i="84"/>
  <c r="E7" i="73" s="1"/>
  <c r="F147" i="84"/>
  <c r="D7" i="73" s="1"/>
  <c r="E147" i="84"/>
  <c r="C7" i="73" s="1"/>
  <c r="D147" i="84"/>
  <c r="B7" i="73" s="1"/>
  <c r="A70" i="84"/>
  <c r="A71" i="84" s="1"/>
  <c r="A72" i="84" s="1"/>
  <c r="D69" i="84"/>
  <c r="B7" i="12" s="1"/>
  <c r="G69" i="84"/>
  <c r="E7" i="12" s="1"/>
  <c r="F69" i="84"/>
  <c r="D7" i="12" s="1"/>
  <c r="E69" i="84"/>
  <c r="C7" i="12" s="1"/>
  <c r="B2" i="40"/>
  <c r="B2" i="64"/>
  <c r="D4" i="69" s="1"/>
  <c r="B2" i="62"/>
  <c r="U166" i="75"/>
  <c r="C160" i="75"/>
  <c r="D160" i="75" s="1"/>
  <c r="E160" i="75" s="1"/>
  <c r="F160" i="75" s="1"/>
  <c r="G160" i="75" s="1"/>
  <c r="H160" i="75" s="1"/>
  <c r="I160" i="75" s="1"/>
  <c r="J160" i="75" s="1"/>
  <c r="K160" i="75" s="1"/>
  <c r="L160" i="75" s="1"/>
  <c r="M160" i="75" s="1"/>
  <c r="N160" i="75" s="1"/>
  <c r="O160" i="75" s="1"/>
  <c r="P160" i="75" s="1"/>
  <c r="Q160" i="75" s="1"/>
  <c r="R160" i="75" s="1"/>
  <c r="S160" i="75" s="1"/>
  <c r="T160" i="75" s="1"/>
  <c r="U160" i="75" s="1"/>
  <c r="C162" i="75"/>
  <c r="D162" i="75"/>
  <c r="E162" i="75"/>
  <c r="F162" i="75"/>
  <c r="G162" i="75"/>
  <c r="H162" i="75"/>
  <c r="I162" i="75"/>
  <c r="J162" i="75"/>
  <c r="K162" i="75"/>
  <c r="L162" i="75"/>
  <c r="M162" i="75"/>
  <c r="N162" i="75"/>
  <c r="O162" i="75"/>
  <c r="P162" i="75"/>
  <c r="Q162" i="75"/>
  <c r="R162" i="75"/>
  <c r="S162" i="75"/>
  <c r="T162" i="75"/>
  <c r="U162" i="75"/>
  <c r="B163" i="75"/>
  <c r="C163" i="75"/>
  <c r="D163" i="75"/>
  <c r="E163" i="75"/>
  <c r="F163" i="75"/>
  <c r="G163" i="75"/>
  <c r="H163" i="75"/>
  <c r="I163" i="75"/>
  <c r="J163" i="75"/>
  <c r="K163" i="75"/>
  <c r="L163" i="75"/>
  <c r="M163" i="75"/>
  <c r="N163" i="75"/>
  <c r="O163" i="75"/>
  <c r="P163" i="75"/>
  <c r="Q163" i="75"/>
  <c r="R163" i="75"/>
  <c r="S163" i="75"/>
  <c r="T163" i="75"/>
  <c r="U163" i="75"/>
  <c r="C166" i="75"/>
  <c r="D166" i="75"/>
  <c r="E166" i="75"/>
  <c r="F166" i="75"/>
  <c r="G166" i="75"/>
  <c r="H166" i="75"/>
  <c r="I166" i="75"/>
  <c r="J166" i="75"/>
  <c r="K166" i="75"/>
  <c r="L166" i="75"/>
  <c r="M166" i="75"/>
  <c r="N166" i="75"/>
  <c r="O166" i="75"/>
  <c r="P166" i="75"/>
  <c r="Q166" i="75"/>
  <c r="R166" i="75"/>
  <c r="S166" i="75"/>
  <c r="T166" i="75"/>
  <c r="B167" i="75"/>
  <c r="C167" i="75"/>
  <c r="D167" i="75"/>
  <c r="E167" i="75"/>
  <c r="F167" i="75"/>
  <c r="G167" i="75"/>
  <c r="H167" i="75"/>
  <c r="I167" i="75"/>
  <c r="J167" i="75"/>
  <c r="K167" i="75"/>
  <c r="L167" i="75"/>
  <c r="M167" i="75"/>
  <c r="N167" i="75"/>
  <c r="O167" i="75"/>
  <c r="P167" i="75"/>
  <c r="Q167" i="75"/>
  <c r="R167" i="75"/>
  <c r="S167" i="75"/>
  <c r="T167" i="75"/>
  <c r="U167" i="75"/>
  <c r="A49" i="69"/>
  <c r="A50" i="69"/>
  <c r="B50" i="69"/>
  <c r="C50" i="69"/>
  <c r="D50" i="69"/>
  <c r="E50" i="69"/>
  <c r="F50" i="69"/>
  <c r="G50" i="69"/>
  <c r="H50" i="69"/>
  <c r="I50" i="69"/>
  <c r="J50" i="69"/>
  <c r="K50" i="69"/>
  <c r="L50" i="69"/>
  <c r="M50" i="69"/>
  <c r="N50" i="69"/>
  <c r="O50" i="69"/>
  <c r="P50" i="69"/>
  <c r="Q50" i="69"/>
  <c r="R50" i="69"/>
  <c r="S50" i="69"/>
  <c r="T50" i="69"/>
  <c r="U50" i="69"/>
  <c r="V50" i="69"/>
  <c r="W50" i="69"/>
  <c r="X50" i="69"/>
  <c r="Y50" i="69"/>
  <c r="Z50" i="69"/>
  <c r="AA50" i="69"/>
  <c r="AB50" i="69"/>
  <c r="AC50" i="69"/>
  <c r="AD50" i="69"/>
  <c r="AE50" i="69"/>
  <c r="AF50" i="69"/>
  <c r="AG50" i="69"/>
  <c r="AH50" i="69"/>
  <c r="AI50" i="69"/>
  <c r="A51" i="69"/>
  <c r="B51" i="69"/>
  <c r="C51" i="69"/>
  <c r="D51" i="69"/>
  <c r="E51" i="69"/>
  <c r="F51" i="69"/>
  <c r="G51" i="69"/>
  <c r="H51" i="69"/>
  <c r="I51" i="69"/>
  <c r="J51" i="69"/>
  <c r="K51" i="69"/>
  <c r="L51" i="69"/>
  <c r="M51" i="69"/>
  <c r="N51" i="69"/>
  <c r="O51" i="69"/>
  <c r="P51" i="69"/>
  <c r="Q51" i="69"/>
  <c r="R51" i="69"/>
  <c r="S51" i="69"/>
  <c r="T51" i="69"/>
  <c r="U51" i="69"/>
  <c r="V51" i="69"/>
  <c r="W51" i="69"/>
  <c r="X51" i="69"/>
  <c r="Y51" i="69"/>
  <c r="Z51" i="69"/>
  <c r="AA51" i="69"/>
  <c r="AB51" i="69"/>
  <c r="AC51" i="69"/>
  <c r="AD51" i="69"/>
  <c r="AE51" i="69"/>
  <c r="AF51" i="69"/>
  <c r="AG51" i="69"/>
  <c r="AH51" i="69"/>
  <c r="AI51" i="69"/>
  <c r="A52" i="69"/>
  <c r="B52" i="69"/>
  <c r="C52" i="69"/>
  <c r="D52" i="69"/>
  <c r="E52" i="69"/>
  <c r="F52" i="69"/>
  <c r="G52" i="69"/>
  <c r="H52" i="69"/>
  <c r="I52" i="69"/>
  <c r="J52" i="69"/>
  <c r="K52" i="69"/>
  <c r="L52" i="69"/>
  <c r="M52" i="69"/>
  <c r="N52" i="69"/>
  <c r="O52" i="69"/>
  <c r="P52" i="69"/>
  <c r="Q52" i="69"/>
  <c r="R52" i="69"/>
  <c r="S52" i="69"/>
  <c r="T52" i="69"/>
  <c r="U52" i="69"/>
  <c r="V52" i="69"/>
  <c r="W52" i="69"/>
  <c r="X52" i="69"/>
  <c r="Y52" i="69"/>
  <c r="Z52" i="69"/>
  <c r="AA52" i="69"/>
  <c r="AB52" i="69"/>
  <c r="AC52" i="69"/>
  <c r="AD52" i="69"/>
  <c r="AE52" i="69"/>
  <c r="AF52" i="69"/>
  <c r="AG52" i="69"/>
  <c r="AH52" i="69"/>
  <c r="AI52" i="69"/>
  <c r="A53" i="69"/>
  <c r="B53" i="69"/>
  <c r="C53" i="69"/>
  <c r="D53" i="69"/>
  <c r="E53" i="69"/>
  <c r="F53" i="69"/>
  <c r="G53" i="69"/>
  <c r="H53" i="69"/>
  <c r="I53" i="69"/>
  <c r="J53" i="69"/>
  <c r="K53" i="69"/>
  <c r="L53" i="69"/>
  <c r="M53" i="69"/>
  <c r="N53" i="69"/>
  <c r="O53" i="69"/>
  <c r="P53" i="69"/>
  <c r="Q53" i="69"/>
  <c r="R53" i="69"/>
  <c r="S53" i="69"/>
  <c r="T53" i="69"/>
  <c r="U53" i="69"/>
  <c r="V53" i="69"/>
  <c r="W53" i="69"/>
  <c r="X53" i="69"/>
  <c r="Y53" i="69"/>
  <c r="Z53" i="69"/>
  <c r="AA53" i="69"/>
  <c r="AB53" i="69"/>
  <c r="AC53" i="69"/>
  <c r="AD53" i="69"/>
  <c r="AE53" i="69"/>
  <c r="AF53" i="69"/>
  <c r="AG53" i="69"/>
  <c r="AH53" i="69"/>
  <c r="AI53" i="69"/>
  <c r="A54" i="69"/>
  <c r="B54" i="69"/>
  <c r="C54" i="69"/>
  <c r="D54" i="69"/>
  <c r="E54" i="69"/>
  <c r="F54" i="69"/>
  <c r="G54" i="69"/>
  <c r="H54" i="69"/>
  <c r="I54" i="69"/>
  <c r="J54" i="69"/>
  <c r="K54" i="69"/>
  <c r="L54" i="69"/>
  <c r="M54" i="69"/>
  <c r="N54" i="69"/>
  <c r="O54" i="69"/>
  <c r="P54" i="69"/>
  <c r="Q54" i="69"/>
  <c r="R54" i="69"/>
  <c r="S54" i="69"/>
  <c r="T54" i="69"/>
  <c r="U54" i="69"/>
  <c r="V54" i="69"/>
  <c r="W54" i="69"/>
  <c r="X54" i="69"/>
  <c r="Y54" i="69"/>
  <c r="Z54" i="69"/>
  <c r="AA54" i="69"/>
  <c r="AB54" i="69"/>
  <c r="AC54" i="69"/>
  <c r="AD54" i="69"/>
  <c r="AE54" i="69"/>
  <c r="AF54" i="69"/>
  <c r="AG54" i="69"/>
  <c r="AH54" i="69"/>
  <c r="AI54" i="69"/>
  <c r="A55" i="69"/>
  <c r="B55" i="69"/>
  <c r="C55" i="69"/>
  <c r="D55" i="69"/>
  <c r="E55" i="69"/>
  <c r="F55" i="69"/>
  <c r="G55" i="69"/>
  <c r="H55" i="69"/>
  <c r="I55" i="69"/>
  <c r="J55" i="69"/>
  <c r="K55" i="69"/>
  <c r="L55" i="69"/>
  <c r="M55" i="69"/>
  <c r="N55" i="69"/>
  <c r="O55" i="69"/>
  <c r="P55" i="69"/>
  <c r="Q55" i="69"/>
  <c r="R55" i="69"/>
  <c r="S55" i="69"/>
  <c r="T55" i="69"/>
  <c r="U55" i="69"/>
  <c r="V55" i="69"/>
  <c r="W55" i="69"/>
  <c r="X55" i="69"/>
  <c r="Y55" i="69"/>
  <c r="Z55" i="69"/>
  <c r="AA55" i="69"/>
  <c r="AB55" i="69"/>
  <c r="AC55" i="69"/>
  <c r="AD55" i="69"/>
  <c r="AE55" i="69"/>
  <c r="AF55" i="69"/>
  <c r="AG55" i="69"/>
  <c r="AH55" i="69"/>
  <c r="AI55" i="69"/>
  <c r="A56" i="69"/>
  <c r="B56" i="69"/>
  <c r="C56" i="69"/>
  <c r="D56" i="69"/>
  <c r="E56" i="69"/>
  <c r="F56" i="69"/>
  <c r="G56" i="69"/>
  <c r="H56" i="69"/>
  <c r="I56" i="69"/>
  <c r="J56" i="69"/>
  <c r="K56" i="69"/>
  <c r="L56" i="69"/>
  <c r="M56" i="69"/>
  <c r="N56" i="69"/>
  <c r="O56" i="69"/>
  <c r="P56" i="69"/>
  <c r="Q56" i="69"/>
  <c r="R56" i="69"/>
  <c r="S56" i="69"/>
  <c r="T56" i="69"/>
  <c r="U56" i="69"/>
  <c r="V56" i="69"/>
  <c r="W56" i="69"/>
  <c r="X56" i="69"/>
  <c r="Y56" i="69"/>
  <c r="Z56" i="69"/>
  <c r="AA56" i="69"/>
  <c r="AB56" i="69"/>
  <c r="AC56" i="69"/>
  <c r="AD56" i="69"/>
  <c r="AE56" i="69"/>
  <c r="AF56" i="69"/>
  <c r="AG56" i="69"/>
  <c r="AH56" i="69"/>
  <c r="AI56" i="69"/>
  <c r="A57" i="69"/>
  <c r="B57" i="69"/>
  <c r="C57" i="69"/>
  <c r="D57" i="69"/>
  <c r="E57" i="69"/>
  <c r="F57" i="69"/>
  <c r="G57" i="69"/>
  <c r="H57" i="69"/>
  <c r="I57" i="69"/>
  <c r="J57" i="69"/>
  <c r="K57" i="69"/>
  <c r="L57" i="69"/>
  <c r="M57" i="69"/>
  <c r="N57" i="69"/>
  <c r="O57" i="69"/>
  <c r="P57" i="69"/>
  <c r="Q57" i="69"/>
  <c r="R57" i="69"/>
  <c r="S57" i="69"/>
  <c r="T57" i="69"/>
  <c r="U57" i="69"/>
  <c r="V57" i="69"/>
  <c r="W57" i="69"/>
  <c r="X57" i="69"/>
  <c r="Y57" i="69"/>
  <c r="Z57" i="69"/>
  <c r="AA57" i="69"/>
  <c r="AB57" i="69"/>
  <c r="AC57" i="69"/>
  <c r="AD57" i="69"/>
  <c r="AE57" i="69"/>
  <c r="AF57" i="69"/>
  <c r="AG57" i="69"/>
  <c r="AH57" i="69"/>
  <c r="AI57" i="69"/>
  <c r="A19" i="69"/>
  <c r="A20" i="69"/>
  <c r="B20" i="69"/>
  <c r="C20" i="69"/>
  <c r="D20" i="69"/>
  <c r="E20" i="69"/>
  <c r="F20" i="69"/>
  <c r="G20" i="69"/>
  <c r="H20" i="69"/>
  <c r="I20" i="69"/>
  <c r="J20" i="69"/>
  <c r="K20" i="69"/>
  <c r="L20" i="69"/>
  <c r="M20" i="69"/>
  <c r="N20" i="69"/>
  <c r="O20" i="69"/>
  <c r="P20" i="69"/>
  <c r="Q20" i="69"/>
  <c r="R20" i="69"/>
  <c r="S20" i="69"/>
  <c r="T20" i="69"/>
  <c r="U20" i="69"/>
  <c r="V20" i="69"/>
  <c r="W20" i="69"/>
  <c r="X20" i="69"/>
  <c r="Y20" i="69"/>
  <c r="Z20" i="69"/>
  <c r="AA20" i="69"/>
  <c r="AB20" i="69"/>
  <c r="AC20" i="69"/>
  <c r="AD20" i="69"/>
  <c r="AE20" i="69"/>
  <c r="AF20" i="69"/>
  <c r="AG20" i="69"/>
  <c r="AH20" i="69"/>
  <c r="AI20" i="69"/>
  <c r="A21" i="69"/>
  <c r="B21" i="69"/>
  <c r="C21" i="69"/>
  <c r="D21" i="69"/>
  <c r="E21" i="69"/>
  <c r="F21" i="69"/>
  <c r="G21" i="69"/>
  <c r="H21" i="69"/>
  <c r="I21" i="69"/>
  <c r="J21" i="69"/>
  <c r="K21" i="69"/>
  <c r="L21" i="69"/>
  <c r="M21" i="69"/>
  <c r="N21" i="69"/>
  <c r="O21" i="69"/>
  <c r="P21" i="69"/>
  <c r="Q21" i="69"/>
  <c r="R21" i="69"/>
  <c r="S21" i="69"/>
  <c r="T21" i="69"/>
  <c r="U21" i="69"/>
  <c r="V21" i="69"/>
  <c r="W21" i="69"/>
  <c r="X21" i="69"/>
  <c r="Y21" i="69"/>
  <c r="Z21" i="69"/>
  <c r="AA21" i="69"/>
  <c r="AB21" i="69"/>
  <c r="AC21" i="69"/>
  <c r="AD21" i="69"/>
  <c r="AE21" i="69"/>
  <c r="AF21" i="69"/>
  <c r="AG21" i="69"/>
  <c r="AH21" i="69"/>
  <c r="AI21" i="69"/>
  <c r="A22" i="69"/>
  <c r="B22" i="69"/>
  <c r="C22" i="69"/>
  <c r="D22" i="69"/>
  <c r="E22" i="69"/>
  <c r="F22" i="69"/>
  <c r="G22" i="69"/>
  <c r="H22" i="69"/>
  <c r="I22" i="69"/>
  <c r="J22" i="69"/>
  <c r="K22" i="69"/>
  <c r="L22" i="69"/>
  <c r="M22" i="69"/>
  <c r="N22" i="69"/>
  <c r="O22" i="69"/>
  <c r="P22" i="69"/>
  <c r="Q22" i="69"/>
  <c r="R22" i="69"/>
  <c r="S22" i="69"/>
  <c r="T22" i="69"/>
  <c r="U22" i="69"/>
  <c r="V22" i="69"/>
  <c r="W22" i="69"/>
  <c r="X22" i="69"/>
  <c r="Y22" i="69"/>
  <c r="Z22" i="69"/>
  <c r="AA22" i="69"/>
  <c r="AB22" i="69"/>
  <c r="AC22" i="69"/>
  <c r="AD22" i="69"/>
  <c r="AE22" i="69"/>
  <c r="AF22" i="69"/>
  <c r="AG22" i="69"/>
  <c r="AH22" i="69"/>
  <c r="AI22" i="69"/>
  <c r="A23" i="69"/>
  <c r="B23" i="69"/>
  <c r="C23" i="69"/>
  <c r="D23" i="69"/>
  <c r="E23" i="69"/>
  <c r="F23" i="69"/>
  <c r="G23" i="69"/>
  <c r="H23" i="69"/>
  <c r="I23" i="69"/>
  <c r="J23" i="69"/>
  <c r="K23" i="69"/>
  <c r="L23" i="69"/>
  <c r="M23" i="69"/>
  <c r="N23" i="69"/>
  <c r="O23" i="69"/>
  <c r="P23" i="69"/>
  <c r="Q23" i="69"/>
  <c r="R23" i="69"/>
  <c r="S23" i="69"/>
  <c r="T23" i="69"/>
  <c r="U23" i="69"/>
  <c r="V23" i="69"/>
  <c r="W23" i="69"/>
  <c r="X23" i="69"/>
  <c r="Y23" i="69"/>
  <c r="Z23" i="69"/>
  <c r="AA23" i="69"/>
  <c r="AB23" i="69"/>
  <c r="AC23" i="69"/>
  <c r="AD23" i="69"/>
  <c r="AE23" i="69"/>
  <c r="AF23" i="69"/>
  <c r="AG23" i="69"/>
  <c r="AH23" i="69"/>
  <c r="AI23" i="69"/>
  <c r="A24" i="69"/>
  <c r="B24" i="69"/>
  <c r="C24" i="69"/>
  <c r="D24" i="69"/>
  <c r="E24" i="69"/>
  <c r="F24" i="69"/>
  <c r="G24" i="69"/>
  <c r="H24" i="69"/>
  <c r="I24" i="69"/>
  <c r="J24" i="69"/>
  <c r="K24" i="69"/>
  <c r="L24" i="69"/>
  <c r="M24" i="69"/>
  <c r="N24" i="69"/>
  <c r="O24" i="69"/>
  <c r="P24" i="69"/>
  <c r="Q24" i="69"/>
  <c r="R24" i="69"/>
  <c r="S24" i="69"/>
  <c r="T24" i="69"/>
  <c r="U24" i="69"/>
  <c r="V24" i="69"/>
  <c r="W24" i="69"/>
  <c r="X24" i="69"/>
  <c r="Y24" i="69"/>
  <c r="Z24" i="69"/>
  <c r="AA24" i="69"/>
  <c r="AB24" i="69"/>
  <c r="AC24" i="69"/>
  <c r="AD24" i="69"/>
  <c r="AE24" i="69"/>
  <c r="AF24" i="69"/>
  <c r="AG24" i="69"/>
  <c r="AH24" i="69"/>
  <c r="AI24" i="69"/>
  <c r="A25" i="69"/>
  <c r="B25" i="69"/>
  <c r="C25" i="69"/>
  <c r="D25" i="69"/>
  <c r="E25" i="69"/>
  <c r="F25" i="69"/>
  <c r="G25" i="69"/>
  <c r="H25" i="69"/>
  <c r="I25" i="69"/>
  <c r="J25" i="69"/>
  <c r="K25" i="69"/>
  <c r="L25" i="69"/>
  <c r="M25" i="69"/>
  <c r="N25" i="69"/>
  <c r="O25" i="69"/>
  <c r="P25" i="69"/>
  <c r="Q25" i="69"/>
  <c r="R25" i="69"/>
  <c r="S25" i="69"/>
  <c r="T25" i="69"/>
  <c r="U25" i="69"/>
  <c r="V25" i="69"/>
  <c r="W25" i="69"/>
  <c r="X25" i="69"/>
  <c r="Y25" i="69"/>
  <c r="Z25" i="69"/>
  <c r="AA25" i="69"/>
  <c r="AB25" i="69"/>
  <c r="AC25" i="69"/>
  <c r="AD25" i="69"/>
  <c r="AE25" i="69"/>
  <c r="AF25" i="69"/>
  <c r="AG25" i="69"/>
  <c r="AH25" i="69"/>
  <c r="AI25" i="69"/>
  <c r="A26" i="69"/>
  <c r="B26" i="69"/>
  <c r="C26" i="69"/>
  <c r="D26" i="69"/>
  <c r="E26" i="69"/>
  <c r="F26" i="69"/>
  <c r="G26" i="69"/>
  <c r="H26" i="69"/>
  <c r="I26" i="69"/>
  <c r="J26" i="69"/>
  <c r="K26" i="69"/>
  <c r="L26" i="69"/>
  <c r="M26" i="69"/>
  <c r="N26" i="69"/>
  <c r="O26" i="69"/>
  <c r="P26" i="69"/>
  <c r="Q26" i="69"/>
  <c r="R26" i="69"/>
  <c r="S26" i="69"/>
  <c r="T26" i="69"/>
  <c r="U26" i="69"/>
  <c r="V26" i="69"/>
  <c r="W26" i="69"/>
  <c r="X26" i="69"/>
  <c r="Y26" i="69"/>
  <c r="Z26" i="69"/>
  <c r="AA26" i="69"/>
  <c r="AB26" i="69"/>
  <c r="AC26" i="69"/>
  <c r="AD26" i="69"/>
  <c r="AE26" i="69"/>
  <c r="AF26" i="69"/>
  <c r="AG26" i="69"/>
  <c r="AH26" i="69"/>
  <c r="AI26" i="69"/>
  <c r="A27" i="69"/>
  <c r="B27" i="69"/>
  <c r="C27" i="69"/>
  <c r="D27" i="69"/>
  <c r="E27" i="69"/>
  <c r="F27" i="69"/>
  <c r="G27" i="69"/>
  <c r="H27" i="69"/>
  <c r="I27" i="69"/>
  <c r="J27" i="69"/>
  <c r="K27" i="69"/>
  <c r="L27" i="69"/>
  <c r="M27" i="69"/>
  <c r="N27" i="69"/>
  <c r="O27" i="69"/>
  <c r="P27" i="69"/>
  <c r="Q27" i="69"/>
  <c r="R27" i="69"/>
  <c r="S27" i="69"/>
  <c r="T27" i="69"/>
  <c r="U27" i="69"/>
  <c r="V27" i="69"/>
  <c r="W27" i="69"/>
  <c r="X27" i="69"/>
  <c r="Y27" i="69"/>
  <c r="Z27" i="69"/>
  <c r="AA27" i="69"/>
  <c r="AB27" i="69"/>
  <c r="AC27" i="69"/>
  <c r="AD27" i="69"/>
  <c r="AE27" i="69"/>
  <c r="AF27" i="69"/>
  <c r="AG27" i="69"/>
  <c r="AH27" i="69"/>
  <c r="AI27" i="69"/>
  <c r="A29" i="69"/>
  <c r="A30" i="69"/>
  <c r="B30" i="69"/>
  <c r="C30" i="69"/>
  <c r="D30" i="69"/>
  <c r="E30" i="69"/>
  <c r="F30" i="69"/>
  <c r="G30" i="69"/>
  <c r="H30" i="69"/>
  <c r="I30" i="69"/>
  <c r="J30" i="69"/>
  <c r="K30" i="69"/>
  <c r="L30" i="69"/>
  <c r="M30" i="69"/>
  <c r="N30" i="69"/>
  <c r="O30" i="69"/>
  <c r="P30" i="69"/>
  <c r="Q30" i="69"/>
  <c r="R30" i="69"/>
  <c r="S30" i="69"/>
  <c r="T30" i="69"/>
  <c r="U30" i="69"/>
  <c r="V30" i="69"/>
  <c r="W30" i="69"/>
  <c r="X30" i="69"/>
  <c r="Y30" i="69"/>
  <c r="Z30" i="69"/>
  <c r="AA30" i="69"/>
  <c r="AB30" i="69"/>
  <c r="AC30" i="69"/>
  <c r="AD30" i="69"/>
  <c r="AE30" i="69"/>
  <c r="AF30" i="69"/>
  <c r="AG30" i="69"/>
  <c r="AH30" i="69"/>
  <c r="AI30" i="69"/>
  <c r="A31" i="69"/>
  <c r="B31" i="69"/>
  <c r="C31" i="69"/>
  <c r="D31" i="69"/>
  <c r="E31" i="69"/>
  <c r="F31" i="69"/>
  <c r="G31" i="69"/>
  <c r="H31" i="69"/>
  <c r="I31" i="69"/>
  <c r="J31" i="69"/>
  <c r="K31" i="69"/>
  <c r="L31" i="69"/>
  <c r="M31" i="69"/>
  <c r="N31" i="69"/>
  <c r="O31" i="69"/>
  <c r="P31" i="69"/>
  <c r="Q31" i="69"/>
  <c r="R31" i="69"/>
  <c r="S31" i="69"/>
  <c r="T31" i="69"/>
  <c r="U31" i="69"/>
  <c r="V31" i="69"/>
  <c r="W31" i="69"/>
  <c r="X31" i="69"/>
  <c r="Y31" i="69"/>
  <c r="Z31" i="69"/>
  <c r="AA31" i="69"/>
  <c r="AB31" i="69"/>
  <c r="AC31" i="69"/>
  <c r="AD31" i="69"/>
  <c r="AE31" i="69"/>
  <c r="AF31" i="69"/>
  <c r="AG31" i="69"/>
  <c r="AH31" i="69"/>
  <c r="AI31" i="69"/>
  <c r="A32" i="69"/>
  <c r="B32" i="69"/>
  <c r="C32" i="69"/>
  <c r="D32" i="69"/>
  <c r="E32" i="69"/>
  <c r="F32" i="69"/>
  <c r="G32" i="69"/>
  <c r="H32" i="69"/>
  <c r="I32" i="69"/>
  <c r="J32" i="69"/>
  <c r="K32" i="69"/>
  <c r="L32" i="69"/>
  <c r="M32" i="69"/>
  <c r="N32" i="69"/>
  <c r="O32" i="69"/>
  <c r="P32" i="69"/>
  <c r="Q32" i="69"/>
  <c r="R32" i="69"/>
  <c r="S32" i="69"/>
  <c r="T32" i="69"/>
  <c r="U32" i="69"/>
  <c r="V32" i="69"/>
  <c r="W32" i="69"/>
  <c r="X32" i="69"/>
  <c r="Y32" i="69"/>
  <c r="Z32" i="69"/>
  <c r="AA32" i="69"/>
  <c r="AB32" i="69"/>
  <c r="AC32" i="69"/>
  <c r="AD32" i="69"/>
  <c r="AE32" i="69"/>
  <c r="AF32" i="69"/>
  <c r="AG32" i="69"/>
  <c r="AH32" i="69"/>
  <c r="AI32" i="69"/>
  <c r="A33" i="69"/>
  <c r="B33" i="69"/>
  <c r="C33" i="69"/>
  <c r="D33" i="69"/>
  <c r="E33" i="69"/>
  <c r="F33" i="69"/>
  <c r="G33" i="69"/>
  <c r="H33" i="69"/>
  <c r="I33" i="69"/>
  <c r="J33" i="69"/>
  <c r="K33" i="69"/>
  <c r="L33" i="69"/>
  <c r="M33" i="69"/>
  <c r="N33" i="69"/>
  <c r="O33" i="69"/>
  <c r="P33" i="69"/>
  <c r="Q33" i="69"/>
  <c r="R33" i="69"/>
  <c r="S33" i="69"/>
  <c r="T33" i="69"/>
  <c r="U33" i="69"/>
  <c r="V33" i="69"/>
  <c r="W33" i="69"/>
  <c r="X33" i="69"/>
  <c r="Y33" i="69"/>
  <c r="Z33" i="69"/>
  <c r="AA33" i="69"/>
  <c r="AB33" i="69"/>
  <c r="AC33" i="69"/>
  <c r="AD33" i="69"/>
  <c r="AE33" i="69"/>
  <c r="AF33" i="69"/>
  <c r="AG33" i="69"/>
  <c r="AH33" i="69"/>
  <c r="AI33" i="69"/>
  <c r="A34" i="69"/>
  <c r="B34" i="69"/>
  <c r="C34" i="69"/>
  <c r="D34" i="69"/>
  <c r="E34" i="69"/>
  <c r="F34" i="69"/>
  <c r="G34" i="69"/>
  <c r="H34" i="69"/>
  <c r="I34" i="69"/>
  <c r="J34" i="69"/>
  <c r="K34" i="69"/>
  <c r="L34" i="69"/>
  <c r="M34" i="69"/>
  <c r="N34" i="69"/>
  <c r="O34" i="69"/>
  <c r="P34" i="69"/>
  <c r="Q34" i="69"/>
  <c r="R34" i="69"/>
  <c r="S34" i="69"/>
  <c r="T34" i="69"/>
  <c r="U34" i="69"/>
  <c r="V34" i="69"/>
  <c r="W34" i="69"/>
  <c r="X34" i="69"/>
  <c r="Y34" i="69"/>
  <c r="Z34" i="69"/>
  <c r="AA34" i="69"/>
  <c r="AB34" i="69"/>
  <c r="AC34" i="69"/>
  <c r="AD34" i="69"/>
  <c r="AE34" i="69"/>
  <c r="AF34" i="69"/>
  <c r="AG34" i="69"/>
  <c r="AH34" i="69"/>
  <c r="AI34" i="69"/>
  <c r="A35" i="69"/>
  <c r="B35" i="69"/>
  <c r="C35" i="69"/>
  <c r="D35" i="69"/>
  <c r="E35" i="69"/>
  <c r="F35" i="69"/>
  <c r="G35" i="69"/>
  <c r="H35" i="69"/>
  <c r="I35" i="69"/>
  <c r="J35" i="69"/>
  <c r="K35" i="69"/>
  <c r="L35" i="69"/>
  <c r="M35" i="69"/>
  <c r="N35" i="69"/>
  <c r="O35" i="69"/>
  <c r="P35" i="69"/>
  <c r="Q35" i="69"/>
  <c r="R35" i="69"/>
  <c r="S35" i="69"/>
  <c r="T35" i="69"/>
  <c r="U35" i="69"/>
  <c r="V35" i="69"/>
  <c r="W35" i="69"/>
  <c r="X35" i="69"/>
  <c r="Y35" i="69"/>
  <c r="Z35" i="69"/>
  <c r="AA35" i="69"/>
  <c r="AB35" i="69"/>
  <c r="AC35" i="69"/>
  <c r="AD35" i="69"/>
  <c r="AE35" i="69"/>
  <c r="AF35" i="69"/>
  <c r="AG35" i="69"/>
  <c r="AH35" i="69"/>
  <c r="AI35" i="69"/>
  <c r="A36" i="69"/>
  <c r="B36" i="69"/>
  <c r="C36" i="69"/>
  <c r="D36" i="69"/>
  <c r="E36" i="69"/>
  <c r="F36" i="69"/>
  <c r="G36" i="69"/>
  <c r="H36" i="69"/>
  <c r="I36" i="69"/>
  <c r="J36" i="69"/>
  <c r="K36" i="69"/>
  <c r="L36" i="69"/>
  <c r="M36" i="69"/>
  <c r="N36" i="69"/>
  <c r="O36" i="69"/>
  <c r="P36" i="69"/>
  <c r="Q36" i="69"/>
  <c r="R36" i="69"/>
  <c r="S36" i="69"/>
  <c r="T36" i="69"/>
  <c r="U36" i="69"/>
  <c r="V36" i="69"/>
  <c r="W36" i="69"/>
  <c r="X36" i="69"/>
  <c r="Y36" i="69"/>
  <c r="Z36" i="69"/>
  <c r="AA36" i="69"/>
  <c r="AB36" i="69"/>
  <c r="AC36" i="69"/>
  <c r="AD36" i="69"/>
  <c r="AE36" i="69"/>
  <c r="AF36" i="69"/>
  <c r="AG36" i="69"/>
  <c r="AH36" i="69"/>
  <c r="AI36" i="69"/>
  <c r="A37" i="69"/>
  <c r="B37" i="69"/>
  <c r="C37" i="69"/>
  <c r="D37" i="69"/>
  <c r="E37" i="69"/>
  <c r="F37" i="69"/>
  <c r="G37" i="69"/>
  <c r="H37" i="69"/>
  <c r="I37" i="69"/>
  <c r="J37" i="69"/>
  <c r="K37" i="69"/>
  <c r="L37" i="69"/>
  <c r="M37" i="69"/>
  <c r="N37" i="69"/>
  <c r="O37" i="69"/>
  <c r="P37" i="69"/>
  <c r="Q37" i="69"/>
  <c r="R37" i="69"/>
  <c r="S37" i="69"/>
  <c r="T37" i="69"/>
  <c r="U37" i="69"/>
  <c r="V37" i="69"/>
  <c r="W37" i="69"/>
  <c r="X37" i="69"/>
  <c r="Y37" i="69"/>
  <c r="Z37" i="69"/>
  <c r="AA37" i="69"/>
  <c r="AB37" i="69"/>
  <c r="AC37" i="69"/>
  <c r="AD37" i="69"/>
  <c r="AE37" i="69"/>
  <c r="AF37" i="69"/>
  <c r="AG37" i="69"/>
  <c r="AH37" i="69"/>
  <c r="AI37" i="69"/>
  <c r="A39" i="69"/>
  <c r="A40" i="69"/>
  <c r="B40" i="69"/>
  <c r="C40" i="69"/>
  <c r="D40" i="69"/>
  <c r="E40" i="69"/>
  <c r="F40" i="69"/>
  <c r="G40" i="69"/>
  <c r="H40" i="69"/>
  <c r="I40" i="69"/>
  <c r="J40" i="69"/>
  <c r="K40" i="69"/>
  <c r="L40" i="69"/>
  <c r="M40" i="69"/>
  <c r="N40" i="69"/>
  <c r="O40" i="69"/>
  <c r="P40" i="69"/>
  <c r="Q40" i="69"/>
  <c r="R40" i="69"/>
  <c r="S40" i="69"/>
  <c r="T40" i="69"/>
  <c r="U40" i="69"/>
  <c r="V40" i="69"/>
  <c r="W40" i="69"/>
  <c r="X40" i="69"/>
  <c r="Y40" i="69"/>
  <c r="Z40" i="69"/>
  <c r="AA40" i="69"/>
  <c r="AB40" i="69"/>
  <c r="AC40" i="69"/>
  <c r="AD40" i="69"/>
  <c r="AE40" i="69"/>
  <c r="AF40" i="69"/>
  <c r="AG40" i="69"/>
  <c r="AH40" i="69"/>
  <c r="AI40" i="69"/>
  <c r="A41" i="69"/>
  <c r="B41" i="69"/>
  <c r="C41" i="69"/>
  <c r="D41" i="69"/>
  <c r="E41" i="69"/>
  <c r="F41" i="69"/>
  <c r="G41" i="69"/>
  <c r="H41" i="69"/>
  <c r="I41" i="69"/>
  <c r="J41" i="69"/>
  <c r="K41" i="69"/>
  <c r="L41" i="69"/>
  <c r="M41" i="69"/>
  <c r="N41" i="69"/>
  <c r="O41" i="69"/>
  <c r="P41" i="69"/>
  <c r="Q41" i="69"/>
  <c r="R41" i="69"/>
  <c r="S41" i="69"/>
  <c r="T41" i="69"/>
  <c r="U41" i="69"/>
  <c r="V41" i="69"/>
  <c r="W41" i="69"/>
  <c r="X41" i="69"/>
  <c r="Y41" i="69"/>
  <c r="Z41" i="69"/>
  <c r="AA41" i="69"/>
  <c r="AB41" i="69"/>
  <c r="AC41" i="69"/>
  <c r="AD41" i="69"/>
  <c r="AE41" i="69"/>
  <c r="AF41" i="69"/>
  <c r="AG41" i="69"/>
  <c r="AH41" i="69"/>
  <c r="AI41" i="69"/>
  <c r="A42" i="69"/>
  <c r="B42" i="69"/>
  <c r="C42" i="69"/>
  <c r="D42" i="69"/>
  <c r="E42" i="69"/>
  <c r="F42" i="69"/>
  <c r="G42" i="69"/>
  <c r="H42" i="69"/>
  <c r="I42" i="69"/>
  <c r="J42" i="69"/>
  <c r="K42" i="69"/>
  <c r="L42" i="69"/>
  <c r="M42" i="69"/>
  <c r="N42" i="69"/>
  <c r="O42" i="69"/>
  <c r="P42" i="69"/>
  <c r="Q42" i="69"/>
  <c r="R42" i="69"/>
  <c r="S42" i="69"/>
  <c r="T42" i="69"/>
  <c r="U42" i="69"/>
  <c r="V42" i="69"/>
  <c r="W42" i="69"/>
  <c r="X42" i="69"/>
  <c r="Y42" i="69"/>
  <c r="Z42" i="69"/>
  <c r="AA42" i="69"/>
  <c r="AB42" i="69"/>
  <c r="AC42" i="69"/>
  <c r="AD42" i="69"/>
  <c r="AE42" i="69"/>
  <c r="AF42" i="69"/>
  <c r="AG42" i="69"/>
  <c r="AH42" i="69"/>
  <c r="AI42" i="69"/>
  <c r="A43" i="69"/>
  <c r="B43" i="69"/>
  <c r="C43" i="69"/>
  <c r="D43" i="69"/>
  <c r="E43" i="69"/>
  <c r="F43" i="69"/>
  <c r="G43" i="69"/>
  <c r="H43" i="69"/>
  <c r="I43" i="69"/>
  <c r="J43" i="69"/>
  <c r="K43" i="69"/>
  <c r="L43" i="69"/>
  <c r="M43" i="69"/>
  <c r="N43" i="69"/>
  <c r="O43" i="69"/>
  <c r="P43" i="69"/>
  <c r="Q43" i="69"/>
  <c r="R43" i="69"/>
  <c r="S43" i="69"/>
  <c r="T43" i="69"/>
  <c r="U43" i="69"/>
  <c r="V43" i="69"/>
  <c r="W43" i="69"/>
  <c r="X43" i="69"/>
  <c r="Y43" i="69"/>
  <c r="Z43" i="69"/>
  <c r="AA43" i="69"/>
  <c r="AB43" i="69"/>
  <c r="AC43" i="69"/>
  <c r="AD43" i="69"/>
  <c r="AE43" i="69"/>
  <c r="AF43" i="69"/>
  <c r="AG43" i="69"/>
  <c r="AH43" i="69"/>
  <c r="AI43" i="69"/>
  <c r="A44" i="69"/>
  <c r="B44" i="69"/>
  <c r="C44" i="69"/>
  <c r="D44" i="69"/>
  <c r="E44" i="69"/>
  <c r="F44" i="69"/>
  <c r="G44" i="69"/>
  <c r="H44" i="69"/>
  <c r="I44" i="69"/>
  <c r="J44" i="69"/>
  <c r="K44" i="69"/>
  <c r="L44" i="69"/>
  <c r="M44" i="69"/>
  <c r="N44" i="69"/>
  <c r="O44" i="69"/>
  <c r="P44" i="69"/>
  <c r="Q44" i="69"/>
  <c r="R44" i="69"/>
  <c r="S44" i="69"/>
  <c r="T44" i="69"/>
  <c r="U44" i="69"/>
  <c r="V44" i="69"/>
  <c r="W44" i="69"/>
  <c r="X44" i="69"/>
  <c r="Y44" i="69"/>
  <c r="Z44" i="69"/>
  <c r="AA44" i="69"/>
  <c r="AB44" i="69"/>
  <c r="AC44" i="69"/>
  <c r="AD44" i="69"/>
  <c r="AE44" i="69"/>
  <c r="AF44" i="69"/>
  <c r="AG44" i="69"/>
  <c r="AH44" i="69"/>
  <c r="AI44" i="69"/>
  <c r="A45" i="69"/>
  <c r="B45" i="69"/>
  <c r="C45" i="69"/>
  <c r="D45" i="69"/>
  <c r="E45" i="69"/>
  <c r="F45" i="69"/>
  <c r="G45" i="69"/>
  <c r="H45" i="69"/>
  <c r="I45" i="69"/>
  <c r="J45" i="69"/>
  <c r="K45" i="69"/>
  <c r="L45" i="69"/>
  <c r="M45" i="69"/>
  <c r="N45" i="69"/>
  <c r="O45" i="69"/>
  <c r="P45" i="69"/>
  <c r="Q45" i="69"/>
  <c r="R45" i="69"/>
  <c r="S45" i="69"/>
  <c r="T45" i="69"/>
  <c r="U45" i="69"/>
  <c r="V45" i="69"/>
  <c r="W45" i="69"/>
  <c r="X45" i="69"/>
  <c r="Y45" i="69"/>
  <c r="Z45" i="69"/>
  <c r="AA45" i="69"/>
  <c r="AB45" i="69"/>
  <c r="AC45" i="69"/>
  <c r="AD45" i="69"/>
  <c r="AE45" i="69"/>
  <c r="AF45" i="69"/>
  <c r="AG45" i="69"/>
  <c r="AH45" i="69"/>
  <c r="AI45" i="69"/>
  <c r="A46" i="69"/>
  <c r="B46" i="69"/>
  <c r="C46" i="69"/>
  <c r="D46" i="69"/>
  <c r="E46" i="69"/>
  <c r="F46" i="69"/>
  <c r="G46" i="69"/>
  <c r="H46" i="69"/>
  <c r="I46" i="69"/>
  <c r="J46" i="69"/>
  <c r="K46" i="69"/>
  <c r="L46" i="69"/>
  <c r="M46" i="69"/>
  <c r="N46" i="69"/>
  <c r="O46" i="69"/>
  <c r="P46" i="69"/>
  <c r="Q46" i="69"/>
  <c r="R46" i="69"/>
  <c r="S46" i="69"/>
  <c r="T46" i="69"/>
  <c r="U46" i="69"/>
  <c r="V46" i="69"/>
  <c r="W46" i="69"/>
  <c r="X46" i="69"/>
  <c r="Y46" i="69"/>
  <c r="Z46" i="69"/>
  <c r="AA46" i="69"/>
  <c r="AB46" i="69"/>
  <c r="AC46" i="69"/>
  <c r="AD46" i="69"/>
  <c r="AE46" i="69"/>
  <c r="AF46" i="69"/>
  <c r="AG46" i="69"/>
  <c r="AH46" i="69"/>
  <c r="AI46" i="69"/>
  <c r="A47" i="69"/>
  <c r="B47" i="69"/>
  <c r="C47" i="69"/>
  <c r="D47" i="69"/>
  <c r="E47" i="69"/>
  <c r="F47" i="69"/>
  <c r="G47" i="69"/>
  <c r="H47" i="69"/>
  <c r="I47" i="69"/>
  <c r="J47" i="69"/>
  <c r="K47" i="69"/>
  <c r="L47" i="69"/>
  <c r="M47" i="69"/>
  <c r="N47" i="69"/>
  <c r="O47" i="69"/>
  <c r="P47" i="69"/>
  <c r="Q47" i="69"/>
  <c r="R47" i="69"/>
  <c r="S47" i="69"/>
  <c r="T47" i="69"/>
  <c r="U47" i="69"/>
  <c r="V47" i="69"/>
  <c r="W47" i="69"/>
  <c r="X47" i="69"/>
  <c r="Y47" i="69"/>
  <c r="Z47" i="69"/>
  <c r="AA47" i="69"/>
  <c r="AB47" i="69"/>
  <c r="AC47" i="69"/>
  <c r="AD47" i="69"/>
  <c r="AE47" i="69"/>
  <c r="AF47" i="69"/>
  <c r="AG47" i="69"/>
  <c r="AH47" i="69"/>
  <c r="AI47" i="69"/>
  <c r="A8" i="69"/>
  <c r="A9" i="69"/>
  <c r="B9" i="69"/>
  <c r="C9" i="69"/>
  <c r="D9" i="69"/>
  <c r="E9" i="69"/>
  <c r="F9" i="69"/>
  <c r="G9" i="69"/>
  <c r="H9" i="69"/>
  <c r="I9" i="69"/>
  <c r="J9" i="69"/>
  <c r="K9" i="69"/>
  <c r="L9" i="69"/>
  <c r="M9" i="69"/>
  <c r="N9" i="69"/>
  <c r="O9" i="69"/>
  <c r="P9" i="69"/>
  <c r="Q9" i="69"/>
  <c r="R9" i="69"/>
  <c r="S9" i="69"/>
  <c r="T9" i="69"/>
  <c r="U9" i="69"/>
  <c r="V9" i="69"/>
  <c r="W9" i="69"/>
  <c r="X9" i="69"/>
  <c r="Y9" i="69"/>
  <c r="Z9" i="69"/>
  <c r="AA9" i="69"/>
  <c r="AB9" i="69"/>
  <c r="AC9" i="69"/>
  <c r="AD9" i="69"/>
  <c r="AE9" i="69"/>
  <c r="AF9" i="69"/>
  <c r="AG9" i="69"/>
  <c r="AH9" i="69"/>
  <c r="AI9" i="69"/>
  <c r="A10" i="69"/>
  <c r="B10" i="69"/>
  <c r="C10" i="69"/>
  <c r="D10" i="69"/>
  <c r="E10" i="69"/>
  <c r="F10" i="69"/>
  <c r="G10" i="69"/>
  <c r="H10" i="69"/>
  <c r="I10" i="69"/>
  <c r="J10" i="69"/>
  <c r="K10" i="69"/>
  <c r="L10" i="69"/>
  <c r="M10" i="69"/>
  <c r="N10" i="69"/>
  <c r="O10" i="69"/>
  <c r="P10" i="69"/>
  <c r="Q10" i="69"/>
  <c r="R10" i="69"/>
  <c r="S10" i="69"/>
  <c r="T10" i="69"/>
  <c r="U10" i="69"/>
  <c r="V10" i="69"/>
  <c r="W10" i="69"/>
  <c r="X10" i="69"/>
  <c r="Y10" i="69"/>
  <c r="Z10" i="69"/>
  <c r="AA10" i="69"/>
  <c r="AB10" i="69"/>
  <c r="AC10" i="69"/>
  <c r="AD10" i="69"/>
  <c r="AE10" i="69"/>
  <c r="AF10" i="69"/>
  <c r="AG10" i="69"/>
  <c r="AH10" i="69"/>
  <c r="AI10" i="69"/>
  <c r="A11" i="69"/>
  <c r="B11" i="69"/>
  <c r="C11" i="69"/>
  <c r="D11" i="69"/>
  <c r="E11" i="69"/>
  <c r="F11" i="69"/>
  <c r="G11" i="69"/>
  <c r="H11" i="69"/>
  <c r="I11" i="69"/>
  <c r="J11" i="69"/>
  <c r="K11" i="69"/>
  <c r="L11" i="69"/>
  <c r="M11" i="69"/>
  <c r="N11" i="69"/>
  <c r="O11" i="69"/>
  <c r="P11" i="69"/>
  <c r="Q11" i="69"/>
  <c r="R11" i="69"/>
  <c r="S11" i="69"/>
  <c r="T11" i="69"/>
  <c r="U11" i="69"/>
  <c r="V11" i="69"/>
  <c r="W11" i="69"/>
  <c r="X11" i="69"/>
  <c r="Y11" i="69"/>
  <c r="Z11" i="69"/>
  <c r="AA11" i="69"/>
  <c r="AB11" i="69"/>
  <c r="AC11" i="69"/>
  <c r="AD11" i="69"/>
  <c r="AE11" i="69"/>
  <c r="AF11" i="69"/>
  <c r="AG11" i="69"/>
  <c r="AH11" i="69"/>
  <c r="AI11" i="69"/>
  <c r="A12" i="69"/>
  <c r="B12" i="69"/>
  <c r="C12" i="69"/>
  <c r="D12" i="69"/>
  <c r="E12" i="69"/>
  <c r="F12" i="69"/>
  <c r="G12" i="69"/>
  <c r="H12" i="69"/>
  <c r="I12" i="69"/>
  <c r="J12" i="69"/>
  <c r="K12" i="69"/>
  <c r="L12" i="69"/>
  <c r="M12" i="69"/>
  <c r="N12" i="69"/>
  <c r="O12" i="69"/>
  <c r="P12" i="69"/>
  <c r="Q12" i="69"/>
  <c r="R12" i="69"/>
  <c r="S12" i="69"/>
  <c r="T12" i="69"/>
  <c r="U12" i="69"/>
  <c r="V12" i="69"/>
  <c r="W12" i="69"/>
  <c r="X12" i="69"/>
  <c r="Y12" i="69"/>
  <c r="Z12" i="69"/>
  <c r="AA12" i="69"/>
  <c r="AB12" i="69"/>
  <c r="AC12" i="69"/>
  <c r="AD12" i="69"/>
  <c r="AE12" i="69"/>
  <c r="AF12" i="69"/>
  <c r="AG12" i="69"/>
  <c r="AH12" i="69"/>
  <c r="AI12" i="69"/>
  <c r="A13" i="69"/>
  <c r="B13" i="69"/>
  <c r="C13" i="69"/>
  <c r="D13" i="69"/>
  <c r="E13" i="69"/>
  <c r="F13" i="69"/>
  <c r="G13" i="69"/>
  <c r="H13" i="69"/>
  <c r="I13" i="69"/>
  <c r="J13" i="69"/>
  <c r="K13" i="69"/>
  <c r="L13" i="69"/>
  <c r="M13" i="69"/>
  <c r="N13" i="69"/>
  <c r="O13" i="69"/>
  <c r="P13" i="69"/>
  <c r="Q13" i="69"/>
  <c r="R13" i="69"/>
  <c r="S13" i="69"/>
  <c r="T13" i="69"/>
  <c r="U13" i="69"/>
  <c r="V13" i="69"/>
  <c r="W13" i="69"/>
  <c r="X13" i="69"/>
  <c r="Y13" i="69"/>
  <c r="Z13" i="69"/>
  <c r="AA13" i="69"/>
  <c r="AB13" i="69"/>
  <c r="AC13" i="69"/>
  <c r="AD13" i="69"/>
  <c r="AE13" i="69"/>
  <c r="AF13" i="69"/>
  <c r="AG13" i="69"/>
  <c r="AH13" i="69"/>
  <c r="AI13" i="69"/>
  <c r="A14" i="69"/>
  <c r="B14" i="69"/>
  <c r="C14" i="69"/>
  <c r="D14" i="69"/>
  <c r="E14" i="69"/>
  <c r="F14" i="69"/>
  <c r="G14" i="69"/>
  <c r="H14" i="69"/>
  <c r="I14" i="69"/>
  <c r="J14" i="69"/>
  <c r="K14" i="69"/>
  <c r="L14" i="69"/>
  <c r="M14" i="69"/>
  <c r="N14" i="69"/>
  <c r="O14" i="69"/>
  <c r="P14" i="69"/>
  <c r="Q14" i="69"/>
  <c r="R14" i="69"/>
  <c r="S14" i="69"/>
  <c r="T14" i="69"/>
  <c r="U14" i="69"/>
  <c r="V14" i="69"/>
  <c r="W14" i="69"/>
  <c r="X14" i="69"/>
  <c r="Y14" i="69"/>
  <c r="Z14" i="69"/>
  <c r="AA14" i="69"/>
  <c r="AB14" i="69"/>
  <c r="AC14" i="69"/>
  <c r="AD14" i="69"/>
  <c r="AE14" i="69"/>
  <c r="AF14" i="69"/>
  <c r="AG14" i="69"/>
  <c r="AH14" i="69"/>
  <c r="AI14" i="69"/>
  <c r="A15" i="69"/>
  <c r="B15" i="69"/>
  <c r="C15" i="69"/>
  <c r="D15" i="69"/>
  <c r="E15" i="69"/>
  <c r="F15" i="69"/>
  <c r="G15" i="69"/>
  <c r="H15" i="69"/>
  <c r="I15" i="69"/>
  <c r="J15" i="69"/>
  <c r="K15" i="69"/>
  <c r="L15" i="69"/>
  <c r="M15" i="69"/>
  <c r="N15" i="69"/>
  <c r="O15" i="69"/>
  <c r="P15" i="69"/>
  <c r="Q15" i="69"/>
  <c r="R15" i="69"/>
  <c r="S15" i="69"/>
  <c r="T15" i="69"/>
  <c r="U15" i="69"/>
  <c r="V15" i="69"/>
  <c r="W15" i="69"/>
  <c r="X15" i="69"/>
  <c r="Y15" i="69"/>
  <c r="Z15" i="69"/>
  <c r="AA15" i="69"/>
  <c r="AB15" i="69"/>
  <c r="AC15" i="69"/>
  <c r="AD15" i="69"/>
  <c r="AE15" i="69"/>
  <c r="AF15" i="69"/>
  <c r="AG15" i="69"/>
  <c r="AH15" i="69"/>
  <c r="AI15" i="69"/>
  <c r="A16" i="69"/>
  <c r="B16" i="69"/>
  <c r="C16" i="69"/>
  <c r="D16" i="69"/>
  <c r="E16" i="69"/>
  <c r="F16" i="69"/>
  <c r="G16" i="69"/>
  <c r="H16" i="69"/>
  <c r="I16" i="69"/>
  <c r="J16" i="69"/>
  <c r="K16" i="69"/>
  <c r="L16" i="69"/>
  <c r="M16" i="69"/>
  <c r="N16" i="69"/>
  <c r="O16" i="69"/>
  <c r="P16" i="69"/>
  <c r="Q16" i="69"/>
  <c r="R16" i="69"/>
  <c r="S16" i="69"/>
  <c r="T16" i="69"/>
  <c r="U16" i="69"/>
  <c r="V16" i="69"/>
  <c r="W16" i="69"/>
  <c r="X16" i="69"/>
  <c r="Y16" i="69"/>
  <c r="Z16" i="69"/>
  <c r="AA16" i="69"/>
  <c r="AB16" i="69"/>
  <c r="AC16" i="69"/>
  <c r="AD16" i="69"/>
  <c r="AE16" i="69"/>
  <c r="AF16" i="69"/>
  <c r="AG16" i="69"/>
  <c r="AH16" i="69"/>
  <c r="AI16" i="69"/>
  <c r="A30" i="64"/>
  <c r="A31" i="64"/>
  <c r="B31" i="64"/>
  <c r="C31" i="64"/>
  <c r="D31" i="64"/>
  <c r="E31" i="64"/>
  <c r="F31" i="64"/>
  <c r="G31" i="64"/>
  <c r="H31" i="64"/>
  <c r="I31" i="64"/>
  <c r="J31" i="64"/>
  <c r="K31" i="64"/>
  <c r="L31" i="64"/>
  <c r="M31" i="64"/>
  <c r="N31" i="64"/>
  <c r="O31" i="64"/>
  <c r="P31" i="64"/>
  <c r="Q31" i="64"/>
  <c r="R31" i="64"/>
  <c r="S31" i="64"/>
  <c r="T31" i="64"/>
  <c r="U31" i="64"/>
  <c r="V31" i="64"/>
  <c r="W31" i="64"/>
  <c r="X31" i="64"/>
  <c r="Y31" i="64"/>
  <c r="Z31" i="64"/>
  <c r="AA31" i="64"/>
  <c r="AB31" i="64"/>
  <c r="AC31" i="64"/>
  <c r="AD31" i="64"/>
  <c r="AE31" i="64"/>
  <c r="AF31" i="64"/>
  <c r="AG31" i="64"/>
  <c r="AH31" i="64"/>
  <c r="AI31" i="64"/>
  <c r="A32" i="64"/>
  <c r="B32" i="64"/>
  <c r="C32" i="64"/>
  <c r="D32" i="64"/>
  <c r="E32" i="64"/>
  <c r="F32" i="64"/>
  <c r="G32" i="64"/>
  <c r="H32" i="64"/>
  <c r="I32" i="64"/>
  <c r="J32" i="64"/>
  <c r="K32" i="64"/>
  <c r="L32" i="64"/>
  <c r="M32" i="64"/>
  <c r="N32" i="64"/>
  <c r="O32" i="64"/>
  <c r="P32" i="64"/>
  <c r="Q32" i="64"/>
  <c r="R32" i="64"/>
  <c r="S32" i="64"/>
  <c r="T32" i="64"/>
  <c r="U32" i="64"/>
  <c r="V32" i="64"/>
  <c r="W32" i="64"/>
  <c r="X32" i="64"/>
  <c r="Y32" i="64"/>
  <c r="Z32" i="64"/>
  <c r="AA32" i="64"/>
  <c r="AB32" i="64"/>
  <c r="AC32" i="64"/>
  <c r="AD32" i="64"/>
  <c r="AE32" i="64"/>
  <c r="AF32" i="64"/>
  <c r="AG32" i="64"/>
  <c r="AH32" i="64"/>
  <c r="AI32" i="64"/>
  <c r="A33" i="64"/>
  <c r="B33" i="64"/>
  <c r="C33" i="64"/>
  <c r="D33" i="64"/>
  <c r="E33" i="64"/>
  <c r="F33" i="64"/>
  <c r="G33" i="64"/>
  <c r="H33" i="64"/>
  <c r="I33" i="64"/>
  <c r="J33" i="64"/>
  <c r="K33" i="64"/>
  <c r="L33" i="64"/>
  <c r="M33" i="64"/>
  <c r="N33" i="64"/>
  <c r="O33" i="64"/>
  <c r="P33" i="64"/>
  <c r="Q33" i="64"/>
  <c r="R33" i="64"/>
  <c r="S33" i="64"/>
  <c r="T33" i="64"/>
  <c r="U33" i="64"/>
  <c r="V33" i="64"/>
  <c r="W33" i="64"/>
  <c r="X33" i="64"/>
  <c r="Y33" i="64"/>
  <c r="Z33" i="64"/>
  <c r="AA33" i="64"/>
  <c r="AB33" i="64"/>
  <c r="AC33" i="64"/>
  <c r="AD33" i="64"/>
  <c r="AE33" i="64"/>
  <c r="AF33" i="64"/>
  <c r="AG33" i="64"/>
  <c r="AH33" i="64"/>
  <c r="AI33" i="64"/>
  <c r="A34" i="64"/>
  <c r="B34" i="64"/>
  <c r="C34" i="64"/>
  <c r="D34" i="64"/>
  <c r="E34" i="64"/>
  <c r="F34" i="64"/>
  <c r="G34" i="64"/>
  <c r="H34" i="64"/>
  <c r="I34" i="64"/>
  <c r="J34" i="64"/>
  <c r="K34" i="64"/>
  <c r="L34" i="64"/>
  <c r="M34" i="64"/>
  <c r="N34" i="64"/>
  <c r="O34" i="64"/>
  <c r="P34" i="64"/>
  <c r="Q34" i="64"/>
  <c r="R34" i="64"/>
  <c r="S34" i="64"/>
  <c r="T34" i="64"/>
  <c r="U34" i="64"/>
  <c r="V34" i="64"/>
  <c r="W34" i="64"/>
  <c r="X34" i="64"/>
  <c r="Y34" i="64"/>
  <c r="Z34" i="64"/>
  <c r="AA34" i="64"/>
  <c r="AB34" i="64"/>
  <c r="AC34" i="64"/>
  <c r="AD34" i="64"/>
  <c r="AE34" i="64"/>
  <c r="AF34" i="64"/>
  <c r="AG34" i="64"/>
  <c r="AH34" i="64"/>
  <c r="AI34" i="64"/>
  <c r="A35" i="64"/>
  <c r="B35" i="64"/>
  <c r="C35" i="64"/>
  <c r="D35" i="64"/>
  <c r="E35" i="64"/>
  <c r="F35" i="64"/>
  <c r="G35" i="64"/>
  <c r="H35" i="64"/>
  <c r="I35" i="64"/>
  <c r="J35" i="64"/>
  <c r="K35" i="64"/>
  <c r="L35" i="64"/>
  <c r="M35" i="64"/>
  <c r="N35" i="64"/>
  <c r="O35" i="64"/>
  <c r="P35" i="64"/>
  <c r="Q35" i="64"/>
  <c r="R35" i="64"/>
  <c r="S35" i="64"/>
  <c r="T35" i="64"/>
  <c r="U35" i="64"/>
  <c r="V35" i="64"/>
  <c r="W35" i="64"/>
  <c r="X35" i="64"/>
  <c r="Y35" i="64"/>
  <c r="Z35" i="64"/>
  <c r="AA35" i="64"/>
  <c r="AB35" i="64"/>
  <c r="AC35" i="64"/>
  <c r="AD35" i="64"/>
  <c r="AE35" i="64"/>
  <c r="AF35" i="64"/>
  <c r="AG35" i="64"/>
  <c r="AH35" i="64"/>
  <c r="AI35" i="64"/>
  <c r="A36" i="64"/>
  <c r="B36" i="64"/>
  <c r="C36" i="64"/>
  <c r="D36" i="64"/>
  <c r="E36" i="64"/>
  <c r="F36" i="64"/>
  <c r="G36" i="64"/>
  <c r="H36" i="64"/>
  <c r="I36" i="64"/>
  <c r="J36" i="64"/>
  <c r="K36" i="64"/>
  <c r="L36" i="64"/>
  <c r="M36" i="64"/>
  <c r="N36" i="64"/>
  <c r="O36" i="64"/>
  <c r="P36" i="64"/>
  <c r="Q36" i="64"/>
  <c r="R36" i="64"/>
  <c r="S36" i="64"/>
  <c r="T36" i="64"/>
  <c r="U36" i="64"/>
  <c r="V36" i="64"/>
  <c r="W36" i="64"/>
  <c r="X36" i="64"/>
  <c r="Y36" i="64"/>
  <c r="Z36" i="64"/>
  <c r="AA36" i="64"/>
  <c r="AB36" i="64"/>
  <c r="AC36" i="64"/>
  <c r="AD36" i="64"/>
  <c r="AE36" i="64"/>
  <c r="AF36" i="64"/>
  <c r="AG36" i="64"/>
  <c r="AH36" i="64"/>
  <c r="AI36" i="64"/>
  <c r="A37" i="64"/>
  <c r="B37" i="64"/>
  <c r="C37" i="64"/>
  <c r="D37" i="64"/>
  <c r="E37" i="64"/>
  <c r="F37" i="64"/>
  <c r="G37" i="64"/>
  <c r="H37" i="64"/>
  <c r="I37" i="64"/>
  <c r="J37" i="64"/>
  <c r="K37" i="64"/>
  <c r="L37" i="64"/>
  <c r="M37" i="64"/>
  <c r="N37" i="64"/>
  <c r="O37" i="64"/>
  <c r="P37" i="64"/>
  <c r="Q37" i="64"/>
  <c r="R37" i="64"/>
  <c r="S37" i="64"/>
  <c r="T37" i="64"/>
  <c r="U37" i="64"/>
  <c r="V37" i="64"/>
  <c r="W37" i="64"/>
  <c r="X37" i="64"/>
  <c r="Y37" i="64"/>
  <c r="Z37" i="64"/>
  <c r="AA37" i="64"/>
  <c r="AB37" i="64"/>
  <c r="AC37" i="64"/>
  <c r="AD37" i="64"/>
  <c r="AE37" i="64"/>
  <c r="AF37" i="64"/>
  <c r="AG37" i="64"/>
  <c r="AH37" i="64"/>
  <c r="AI37" i="64"/>
  <c r="A38" i="64"/>
  <c r="B38" i="64"/>
  <c r="C38" i="64"/>
  <c r="D38" i="64"/>
  <c r="E38" i="64"/>
  <c r="F38" i="64"/>
  <c r="G38" i="64"/>
  <c r="H38" i="64"/>
  <c r="I38" i="64"/>
  <c r="J38" i="64"/>
  <c r="K38" i="64"/>
  <c r="L38" i="64"/>
  <c r="M38" i="64"/>
  <c r="N38" i="64"/>
  <c r="O38" i="64"/>
  <c r="P38" i="64"/>
  <c r="Q38" i="64"/>
  <c r="R38" i="64"/>
  <c r="S38" i="64"/>
  <c r="T38" i="64"/>
  <c r="U38" i="64"/>
  <c r="V38" i="64"/>
  <c r="W38" i="64"/>
  <c r="X38" i="64"/>
  <c r="Y38" i="64"/>
  <c r="Z38" i="64"/>
  <c r="AA38" i="64"/>
  <c r="AB38" i="64"/>
  <c r="AC38" i="64"/>
  <c r="AD38" i="64"/>
  <c r="AE38" i="64"/>
  <c r="AF38" i="64"/>
  <c r="AG38" i="64"/>
  <c r="AH38" i="64"/>
  <c r="AI38" i="64"/>
  <c r="H16" i="84" l="1"/>
  <c r="G163" i="84"/>
  <c r="E10" i="21" s="1"/>
  <c r="H11" i="84"/>
  <c r="G30" i="84"/>
  <c r="E7" i="18" s="1"/>
  <c r="G95" i="84"/>
  <c r="E7" i="74" s="1"/>
  <c r="H12" i="84"/>
  <c r="G160" i="84"/>
  <c r="E7" i="21" s="1"/>
  <c r="H15" i="84"/>
  <c r="G33" i="84"/>
  <c r="E10" i="18" s="1"/>
  <c r="G98" i="84"/>
  <c r="E10" i="74" s="1"/>
  <c r="E68" i="66"/>
  <c r="AA209" i="84"/>
  <c r="Y4" i="17" s="1"/>
  <c r="AA157" i="84"/>
  <c r="Y4" i="21" s="1"/>
  <c r="AA170" i="84"/>
  <c r="Y4" i="14" s="1"/>
  <c r="AA196" i="84"/>
  <c r="Y4" i="16" s="1"/>
  <c r="AA183" i="84"/>
  <c r="Y4" i="15" s="1"/>
  <c r="V196" i="84"/>
  <c r="T4" i="16" s="1"/>
  <c r="V157" i="84"/>
  <c r="T4" i="21" s="1"/>
  <c r="V170" i="84"/>
  <c r="T4" i="14" s="1"/>
  <c r="V209" i="84"/>
  <c r="T4" i="17" s="1"/>
  <c r="V183" i="84"/>
  <c r="T4" i="15" s="1"/>
  <c r="S183" i="84"/>
  <c r="Q4" i="15" s="1"/>
  <c r="S209" i="84"/>
  <c r="Q4" i="17" s="1"/>
  <c r="S170" i="84"/>
  <c r="Q4" i="14" s="1"/>
  <c r="S157" i="84"/>
  <c r="Q4" i="21" s="1"/>
  <c r="S196" i="84"/>
  <c r="Q4" i="16" s="1"/>
  <c r="Y209" i="84"/>
  <c r="W4" i="17" s="1"/>
  <c r="Y157" i="84"/>
  <c r="W4" i="21" s="1"/>
  <c r="Y170" i="84"/>
  <c r="W4" i="14" s="1"/>
  <c r="Y183" i="84"/>
  <c r="W4" i="15" s="1"/>
  <c r="Y196" i="84"/>
  <c r="W4" i="16" s="1"/>
  <c r="AD183" i="84"/>
  <c r="AB4" i="15" s="1"/>
  <c r="AD196" i="84"/>
  <c r="AB4" i="16" s="1"/>
  <c r="AD170" i="84"/>
  <c r="AB4" i="14" s="1"/>
  <c r="AD209" i="84"/>
  <c r="AB4" i="17" s="1"/>
  <c r="AD157" i="84"/>
  <c r="AB4" i="21" s="1"/>
  <c r="X170" i="84"/>
  <c r="V4" i="14" s="1"/>
  <c r="X183" i="84"/>
  <c r="V4" i="15" s="1"/>
  <c r="X157" i="84"/>
  <c r="V4" i="21" s="1"/>
  <c r="X196" i="84"/>
  <c r="V4" i="16" s="1"/>
  <c r="X209" i="84"/>
  <c r="V4" i="17" s="1"/>
  <c r="AF183" i="84"/>
  <c r="AD4" i="15" s="1"/>
  <c r="AF196" i="84"/>
  <c r="AD4" i="16" s="1"/>
  <c r="AF170" i="84"/>
  <c r="AD4" i="14" s="1"/>
  <c r="AF209" i="84"/>
  <c r="AD4" i="17" s="1"/>
  <c r="AF157" i="84"/>
  <c r="AD4" i="21" s="1"/>
  <c r="U209" i="84"/>
  <c r="S4" i="17" s="1"/>
  <c r="U170" i="84"/>
  <c r="S4" i="14" s="1"/>
  <c r="U157" i="84"/>
  <c r="S4" i="21" s="1"/>
  <c r="U196" i="84"/>
  <c r="S4" i="16" s="1"/>
  <c r="U183" i="84"/>
  <c r="S4" i="15" s="1"/>
  <c r="Z209" i="84"/>
  <c r="X4" i="17" s="1"/>
  <c r="Z196" i="84"/>
  <c r="X4" i="16" s="1"/>
  <c r="Z170" i="84"/>
  <c r="X4" i="14" s="1"/>
  <c r="Z183" i="84"/>
  <c r="X4" i="15" s="1"/>
  <c r="Z157" i="84"/>
  <c r="X4" i="21" s="1"/>
  <c r="T170" i="84"/>
  <c r="R4" i="14" s="1"/>
  <c r="T157" i="84"/>
  <c r="R4" i="21" s="1"/>
  <c r="T196" i="84"/>
  <c r="R4" i="16" s="1"/>
  <c r="T183" i="84"/>
  <c r="R4" i="15" s="1"/>
  <c r="T209" i="84"/>
  <c r="R4" i="17" s="1"/>
  <c r="AH196" i="84"/>
  <c r="AF4" i="16" s="1"/>
  <c r="AH183" i="84"/>
  <c r="AF4" i="15" s="1"/>
  <c r="AH157" i="84"/>
  <c r="AF4" i="21" s="1"/>
  <c r="AH209" i="84"/>
  <c r="AF4" i="17" s="1"/>
  <c r="AH170" i="84"/>
  <c r="AF4" i="14" s="1"/>
  <c r="AC209" i="84"/>
  <c r="AA4" i="17" s="1"/>
  <c r="AC157" i="84"/>
  <c r="AA4" i="21" s="1"/>
  <c r="AC196" i="84"/>
  <c r="AA4" i="16" s="1"/>
  <c r="AC183" i="84"/>
  <c r="AA4" i="15" s="1"/>
  <c r="AC170" i="84"/>
  <c r="AA4" i="14" s="1"/>
  <c r="AI209" i="84"/>
  <c r="AG4" i="17" s="1"/>
  <c r="AI170" i="84"/>
  <c r="AG4" i="14" s="1"/>
  <c r="AI196" i="84"/>
  <c r="AG4" i="16" s="1"/>
  <c r="AI183" i="84"/>
  <c r="AG4" i="15" s="1"/>
  <c r="AI157" i="84"/>
  <c r="AG4" i="21" s="1"/>
  <c r="W209" i="84"/>
  <c r="U4" i="17" s="1"/>
  <c r="W157" i="84"/>
  <c r="U4" i="21" s="1"/>
  <c r="W196" i="84"/>
  <c r="U4" i="16" s="1"/>
  <c r="W170" i="84"/>
  <c r="U4" i="14" s="1"/>
  <c r="W183" i="84"/>
  <c r="U4" i="15" s="1"/>
  <c r="Q170" i="84"/>
  <c r="O4" i="14" s="1"/>
  <c r="Q183" i="84"/>
  <c r="O4" i="15" s="1"/>
  <c r="Q209" i="84"/>
  <c r="O4" i="17" s="1"/>
  <c r="Q157" i="84"/>
  <c r="O4" i="21" s="1"/>
  <c r="Q196" i="84"/>
  <c r="O4" i="16" s="1"/>
  <c r="D157" i="84"/>
  <c r="B4" i="21" s="1"/>
  <c r="D209" i="84"/>
  <c r="B4" i="17" s="1"/>
  <c r="D170" i="84"/>
  <c r="B4" i="14" s="1"/>
  <c r="D196" i="84"/>
  <c r="B4" i="16" s="1"/>
  <c r="D183" i="84"/>
  <c r="B4" i="15" s="1"/>
  <c r="AE196" i="84"/>
  <c r="AC4" i="16" s="1"/>
  <c r="AE183" i="84"/>
  <c r="AC4" i="15" s="1"/>
  <c r="AE209" i="84"/>
  <c r="AC4" i="17" s="1"/>
  <c r="AE157" i="84"/>
  <c r="AC4" i="21" s="1"/>
  <c r="AE170" i="84"/>
  <c r="AC4" i="14" s="1"/>
  <c r="AB196" i="84"/>
  <c r="Z4" i="16" s="1"/>
  <c r="AB183" i="84"/>
  <c r="Z4" i="15" s="1"/>
  <c r="AB209" i="84"/>
  <c r="Z4" i="17" s="1"/>
  <c r="AB157" i="84"/>
  <c r="Z4" i="21" s="1"/>
  <c r="AB170" i="84"/>
  <c r="Z4" i="14" s="1"/>
  <c r="R170" i="84"/>
  <c r="P4" i="14" s="1"/>
  <c r="R196" i="84"/>
  <c r="P4" i="16" s="1"/>
  <c r="R209" i="84"/>
  <c r="P4" i="17" s="1"/>
  <c r="R157" i="84"/>
  <c r="P4" i="21" s="1"/>
  <c r="R183" i="84"/>
  <c r="P4" i="15" s="1"/>
  <c r="AG170" i="84"/>
  <c r="AE4" i="14" s="1"/>
  <c r="AG209" i="84"/>
  <c r="AE4" i="17" s="1"/>
  <c r="AG157" i="84"/>
  <c r="AE4" i="21" s="1"/>
  <c r="AG196" i="84"/>
  <c r="AE4" i="16" s="1"/>
  <c r="AG183" i="84"/>
  <c r="AE4" i="15" s="1"/>
  <c r="P209" i="84"/>
  <c r="N4" i="17" s="1"/>
  <c r="P170" i="84"/>
  <c r="N4" i="14" s="1"/>
  <c r="P157" i="84"/>
  <c r="N4" i="21" s="1"/>
  <c r="P183" i="84"/>
  <c r="N4" i="15" s="1"/>
  <c r="P196" i="84"/>
  <c r="N4" i="16" s="1"/>
  <c r="X207" i="84"/>
  <c r="V2" i="17" s="1"/>
  <c r="X194" i="84"/>
  <c r="V2" i="16" s="1"/>
  <c r="X181" i="84"/>
  <c r="V2" i="15" s="1"/>
  <c r="X168" i="84"/>
  <c r="V2" i="14" s="1"/>
  <c r="X155" i="84"/>
  <c r="V2" i="21" s="1"/>
  <c r="AG194" i="84"/>
  <c r="AE2" i="16" s="1"/>
  <c r="AG207" i="84"/>
  <c r="AE2" i="17" s="1"/>
  <c r="AG181" i="84"/>
  <c r="AE2" i="15" s="1"/>
  <c r="AG168" i="84"/>
  <c r="AE2" i="14" s="1"/>
  <c r="AG155" i="84"/>
  <c r="AE2" i="21" s="1"/>
  <c r="H142" i="84"/>
  <c r="F2" i="73" s="1"/>
  <c r="H25" i="84"/>
  <c r="F2" i="18" s="1"/>
  <c r="H77" i="84"/>
  <c r="F2" i="13" s="1"/>
  <c r="H90" i="84"/>
  <c r="F2" i="74" s="1"/>
  <c r="H51" i="84"/>
  <c r="F2" i="11" s="1"/>
  <c r="H116" i="84"/>
  <c r="F2" i="71" s="1"/>
  <c r="H129" i="84"/>
  <c r="F2" i="72" s="1"/>
  <c r="H38" i="84"/>
  <c r="F2" i="20" s="1"/>
  <c r="H64" i="84"/>
  <c r="F2" i="12" s="1"/>
  <c r="H103" i="84"/>
  <c r="F2" i="70" s="1"/>
  <c r="T207" i="84"/>
  <c r="R2" i="17" s="1"/>
  <c r="T194" i="84"/>
  <c r="R2" i="16" s="1"/>
  <c r="T181" i="84"/>
  <c r="R2" i="15" s="1"/>
  <c r="T155" i="84"/>
  <c r="R2" i="21" s="1"/>
  <c r="T168" i="84"/>
  <c r="R2" i="14" s="1"/>
  <c r="AF207" i="84"/>
  <c r="AD2" i="17" s="1"/>
  <c r="AF155" i="84"/>
  <c r="AD2" i="21" s="1"/>
  <c r="AF194" i="84"/>
  <c r="AD2" i="16" s="1"/>
  <c r="AF181" i="84"/>
  <c r="AD2" i="15" s="1"/>
  <c r="AF168" i="84"/>
  <c r="AD2" i="14" s="1"/>
  <c r="K129" i="84"/>
  <c r="I2" i="72" s="1"/>
  <c r="K77" i="84"/>
  <c r="I2" i="13" s="1"/>
  <c r="K38" i="84"/>
  <c r="I2" i="20" s="1"/>
  <c r="K64" i="84"/>
  <c r="I2" i="12" s="1"/>
  <c r="K25" i="84"/>
  <c r="I2" i="18" s="1"/>
  <c r="K103" i="84"/>
  <c r="I2" i="70" s="1"/>
  <c r="K142" i="84"/>
  <c r="I2" i="73" s="1"/>
  <c r="K90" i="84"/>
  <c r="I2" i="74" s="1"/>
  <c r="K116" i="84"/>
  <c r="I2" i="71" s="1"/>
  <c r="K51" i="84"/>
  <c r="I2" i="11" s="1"/>
  <c r="V194" i="84"/>
  <c r="T2" i="16" s="1"/>
  <c r="V181" i="84"/>
  <c r="T2" i="15" s="1"/>
  <c r="V168" i="84"/>
  <c r="T2" i="14" s="1"/>
  <c r="V207" i="84"/>
  <c r="T2" i="17" s="1"/>
  <c r="V155" i="84"/>
  <c r="T2" i="21" s="1"/>
  <c r="W194" i="84"/>
  <c r="U2" i="16" s="1"/>
  <c r="W155" i="84"/>
  <c r="U2" i="21" s="1"/>
  <c r="W168" i="84"/>
  <c r="U2" i="14" s="1"/>
  <c r="W181" i="84"/>
  <c r="U2" i="15" s="1"/>
  <c r="W207" i="84"/>
  <c r="U2" i="17" s="1"/>
  <c r="AI194" i="84"/>
  <c r="AG2" i="16" s="1"/>
  <c r="AI155" i="84"/>
  <c r="AG2" i="21" s="1"/>
  <c r="AI168" i="84"/>
  <c r="AG2" i="14" s="1"/>
  <c r="AI181" i="84"/>
  <c r="AG2" i="15" s="1"/>
  <c r="AI207" i="84"/>
  <c r="AG2" i="17" s="1"/>
  <c r="L64" i="84"/>
  <c r="J2" i="12" s="1"/>
  <c r="L51" i="84"/>
  <c r="J2" i="11" s="1"/>
  <c r="L116" i="84"/>
  <c r="J2" i="71" s="1"/>
  <c r="L129" i="84"/>
  <c r="J2" i="72" s="1"/>
  <c r="L38" i="84"/>
  <c r="J2" i="20" s="1"/>
  <c r="L90" i="84"/>
  <c r="J2" i="74" s="1"/>
  <c r="L103" i="84"/>
  <c r="J2" i="70" s="1"/>
  <c r="L77" i="84"/>
  <c r="J2" i="13" s="1"/>
  <c r="L25" i="84"/>
  <c r="J2" i="18" s="1"/>
  <c r="L142" i="84"/>
  <c r="J2" i="73" s="1"/>
  <c r="Z168" i="84"/>
  <c r="X2" i="14" s="1"/>
  <c r="Z181" i="84"/>
  <c r="X2" i="15" s="1"/>
  <c r="Z155" i="84"/>
  <c r="X2" i="21" s="1"/>
  <c r="Z207" i="84"/>
  <c r="X2" i="17" s="1"/>
  <c r="Z194" i="84"/>
  <c r="X2" i="16" s="1"/>
  <c r="U168" i="84"/>
  <c r="S2" i="14" s="1"/>
  <c r="U155" i="84"/>
  <c r="S2" i="21" s="1"/>
  <c r="U207" i="84"/>
  <c r="S2" i="17" s="1"/>
  <c r="U181" i="84"/>
  <c r="S2" i="15" s="1"/>
  <c r="U194" i="84"/>
  <c r="S2" i="16" s="1"/>
  <c r="S168" i="84"/>
  <c r="Q2" i="14" s="1"/>
  <c r="S155" i="84"/>
  <c r="Q2" i="21" s="1"/>
  <c r="S194" i="84"/>
  <c r="Q2" i="16" s="1"/>
  <c r="S181" i="84"/>
  <c r="Q2" i="15" s="1"/>
  <c r="S207" i="84"/>
  <c r="Q2" i="17" s="1"/>
  <c r="E51" i="84"/>
  <c r="C2" i="11" s="1"/>
  <c r="E25" i="84"/>
  <c r="C2" i="18" s="1"/>
  <c r="E129" i="84"/>
  <c r="C2" i="72" s="1"/>
  <c r="E77" i="84"/>
  <c r="C2" i="13" s="1"/>
  <c r="E90" i="84"/>
  <c r="C2" i="74" s="1"/>
  <c r="E64" i="84"/>
  <c r="C2" i="12" s="1"/>
  <c r="E116" i="84"/>
  <c r="C2" i="71" s="1"/>
  <c r="E38" i="84"/>
  <c r="C2" i="20" s="1"/>
  <c r="E103" i="84"/>
  <c r="C2" i="70" s="1"/>
  <c r="E142" i="84"/>
  <c r="C2" i="73" s="1"/>
  <c r="AE168" i="84"/>
  <c r="AC2" i="14" s="1"/>
  <c r="AE155" i="84"/>
  <c r="AC2" i="21" s="1"/>
  <c r="AE207" i="84"/>
  <c r="AC2" i="17" s="1"/>
  <c r="AE194" i="84"/>
  <c r="AC2" i="16" s="1"/>
  <c r="AE181" i="84"/>
  <c r="AC2" i="15" s="1"/>
  <c r="AA155" i="84"/>
  <c r="Y2" i="21" s="1"/>
  <c r="AA207" i="84"/>
  <c r="Y2" i="17" s="1"/>
  <c r="AA181" i="84"/>
  <c r="Y2" i="15" s="1"/>
  <c r="AA168" i="84"/>
  <c r="Y2" i="14" s="1"/>
  <c r="AA194" i="84"/>
  <c r="Y2" i="16" s="1"/>
  <c r="Q207" i="84"/>
  <c r="O2" i="17" s="1"/>
  <c r="Q181" i="84"/>
  <c r="O2" i="15" s="1"/>
  <c r="Q155" i="84"/>
  <c r="O2" i="21" s="1"/>
  <c r="Q194" i="84"/>
  <c r="O2" i="16" s="1"/>
  <c r="Q168" i="84"/>
  <c r="O2" i="14" s="1"/>
  <c r="I77" i="84"/>
  <c r="G2" i="13" s="1"/>
  <c r="I90" i="84"/>
  <c r="G2" i="74" s="1"/>
  <c r="I116" i="84"/>
  <c r="G2" i="71" s="1"/>
  <c r="I38" i="84"/>
  <c r="G2" i="20" s="1"/>
  <c r="I51" i="84"/>
  <c r="G2" i="11" s="1"/>
  <c r="I25" i="84"/>
  <c r="G2" i="18" s="1"/>
  <c r="I129" i="84"/>
  <c r="G2" i="72" s="1"/>
  <c r="I64" i="84"/>
  <c r="G2" i="12" s="1"/>
  <c r="I103" i="84"/>
  <c r="G2" i="70" s="1"/>
  <c r="I142" i="84"/>
  <c r="G2" i="73" s="1"/>
  <c r="M77" i="84"/>
  <c r="K2" i="13" s="1"/>
  <c r="M116" i="84"/>
  <c r="K2" i="71" s="1"/>
  <c r="M129" i="84"/>
  <c r="K2" i="72" s="1"/>
  <c r="M90" i="84"/>
  <c r="K2" i="74" s="1"/>
  <c r="M103" i="84"/>
  <c r="K2" i="70" s="1"/>
  <c r="M25" i="84"/>
  <c r="K2" i="18" s="1"/>
  <c r="M142" i="84"/>
  <c r="K2" i="73" s="1"/>
  <c r="M64" i="84"/>
  <c r="K2" i="12" s="1"/>
  <c r="M51" i="84"/>
  <c r="K2" i="11" s="1"/>
  <c r="M38" i="84"/>
  <c r="K2" i="20" s="1"/>
  <c r="AC181" i="84"/>
  <c r="AA2" i="15" s="1"/>
  <c r="AC207" i="84"/>
  <c r="AA2" i="17" s="1"/>
  <c r="AC194" i="84"/>
  <c r="AA2" i="16" s="1"/>
  <c r="AC168" i="84"/>
  <c r="AA2" i="14" s="1"/>
  <c r="AC155" i="84"/>
  <c r="AA2" i="21" s="1"/>
  <c r="P155" i="84"/>
  <c r="N2" i="21" s="1"/>
  <c r="P194" i="84"/>
  <c r="N2" i="16" s="1"/>
  <c r="P181" i="84"/>
  <c r="N2" i="15" s="1"/>
  <c r="P168" i="84"/>
  <c r="N2" i="14" s="1"/>
  <c r="P207" i="84"/>
  <c r="N2" i="17" s="1"/>
  <c r="G142" i="84"/>
  <c r="E2" i="73" s="1"/>
  <c r="G38" i="84"/>
  <c r="E2" i="20" s="1"/>
  <c r="G77" i="84"/>
  <c r="E2" i="13" s="1"/>
  <c r="G90" i="84"/>
  <c r="E2" i="74" s="1"/>
  <c r="G51" i="84"/>
  <c r="E2" i="11" s="1"/>
  <c r="G116" i="84"/>
  <c r="E2" i="71" s="1"/>
  <c r="G129" i="84"/>
  <c r="E2" i="72" s="1"/>
  <c r="G25" i="84"/>
  <c r="E2" i="18" s="1"/>
  <c r="G103" i="84"/>
  <c r="E2" i="70" s="1"/>
  <c r="G64" i="84"/>
  <c r="E2" i="12" s="1"/>
  <c r="F25" i="84"/>
  <c r="D2" i="18" s="1"/>
  <c r="F103" i="84"/>
  <c r="D2" i="70" s="1"/>
  <c r="F64" i="84"/>
  <c r="D2" i="12" s="1"/>
  <c r="F142" i="84"/>
  <c r="D2" i="73" s="1"/>
  <c r="F77" i="84"/>
  <c r="D2" i="13" s="1"/>
  <c r="F90" i="84"/>
  <c r="D2" i="74" s="1"/>
  <c r="F51" i="84"/>
  <c r="D2" i="11" s="1"/>
  <c r="F38" i="84"/>
  <c r="D2" i="20" s="1"/>
  <c r="F116" i="84"/>
  <c r="D2" i="71" s="1"/>
  <c r="F129" i="84"/>
  <c r="D2" i="72" s="1"/>
  <c r="AB207" i="84"/>
  <c r="Z2" i="17" s="1"/>
  <c r="AB168" i="84"/>
  <c r="Z2" i="14" s="1"/>
  <c r="AB194" i="84"/>
  <c r="Z2" i="16" s="1"/>
  <c r="AB155" i="84"/>
  <c r="Z2" i="21" s="1"/>
  <c r="AB181" i="84"/>
  <c r="Z2" i="15" s="1"/>
  <c r="AH155" i="84"/>
  <c r="AF2" i="21" s="1"/>
  <c r="AH168" i="84"/>
  <c r="AF2" i="14" s="1"/>
  <c r="AH194" i="84"/>
  <c r="AF2" i="16" s="1"/>
  <c r="AH207" i="84"/>
  <c r="AF2" i="17" s="1"/>
  <c r="AH181" i="84"/>
  <c r="AF2" i="15" s="1"/>
  <c r="Y155" i="84"/>
  <c r="W2" i="21" s="1"/>
  <c r="Y168" i="84"/>
  <c r="W2" i="14" s="1"/>
  <c r="Y194" i="84"/>
  <c r="W2" i="16" s="1"/>
  <c r="Y207" i="84"/>
  <c r="W2" i="17" s="1"/>
  <c r="Y181" i="84"/>
  <c r="W2" i="15" s="1"/>
  <c r="O25" i="84"/>
  <c r="M2" i="18" s="1"/>
  <c r="O142" i="84"/>
  <c r="M2" i="73" s="1"/>
  <c r="O77" i="84"/>
  <c r="M2" i="13" s="1"/>
  <c r="O90" i="84"/>
  <c r="M2" i="74" s="1"/>
  <c r="O51" i="84"/>
  <c r="M2" i="11" s="1"/>
  <c r="O116" i="84"/>
  <c r="M2" i="71" s="1"/>
  <c r="O38" i="84"/>
  <c r="M2" i="20" s="1"/>
  <c r="O129" i="84"/>
  <c r="M2" i="72" s="1"/>
  <c r="O103" i="84"/>
  <c r="M2" i="70" s="1"/>
  <c r="O64" i="84"/>
  <c r="M2" i="12" s="1"/>
  <c r="N103" i="84"/>
  <c r="L2" i="70" s="1"/>
  <c r="N38" i="84"/>
  <c r="L2" i="20" s="1"/>
  <c r="N64" i="84"/>
  <c r="L2" i="12" s="1"/>
  <c r="N142" i="84"/>
  <c r="L2" i="73" s="1"/>
  <c r="N51" i="84"/>
  <c r="L2" i="11" s="1"/>
  <c r="N90" i="84"/>
  <c r="L2" i="74" s="1"/>
  <c r="N116" i="84"/>
  <c r="L2" i="71" s="1"/>
  <c r="N129" i="84"/>
  <c r="L2" i="72" s="1"/>
  <c r="N25" i="84"/>
  <c r="L2" i="18" s="1"/>
  <c r="N77" i="84"/>
  <c r="L2" i="13" s="1"/>
  <c r="D194" i="84"/>
  <c r="B2" i="16" s="1"/>
  <c r="D207" i="84"/>
  <c r="B2" i="17" s="1"/>
  <c r="D168" i="84"/>
  <c r="B2" i="14" s="1"/>
  <c r="D181" i="84"/>
  <c r="B2" i="15" s="1"/>
  <c r="D155" i="84"/>
  <c r="B2" i="21" s="1"/>
  <c r="R207" i="84"/>
  <c r="P2" i="17" s="1"/>
  <c r="R155" i="84"/>
  <c r="P2" i="21" s="1"/>
  <c r="R194" i="84"/>
  <c r="P2" i="16" s="1"/>
  <c r="R181" i="84"/>
  <c r="P2" i="15" s="1"/>
  <c r="R168" i="84"/>
  <c r="P2" i="14" s="1"/>
  <c r="AD168" i="84"/>
  <c r="AB2" i="14" s="1"/>
  <c r="AD207" i="84"/>
  <c r="AB2" i="17" s="1"/>
  <c r="AD194" i="84"/>
  <c r="AB2" i="16" s="1"/>
  <c r="AD181" i="84"/>
  <c r="AB2" i="15" s="1"/>
  <c r="AD155" i="84"/>
  <c r="AB2" i="21" s="1"/>
  <c r="J51" i="84"/>
  <c r="H2" i="11" s="1"/>
  <c r="J129" i="84"/>
  <c r="H2" i="72" s="1"/>
  <c r="J64" i="84"/>
  <c r="H2" i="12" s="1"/>
  <c r="J38" i="84"/>
  <c r="H2" i="20" s="1"/>
  <c r="J25" i="84"/>
  <c r="H2" i="18" s="1"/>
  <c r="J103" i="84"/>
  <c r="H2" i="70" s="1"/>
  <c r="J142" i="84"/>
  <c r="H2" i="73" s="1"/>
  <c r="J77" i="84"/>
  <c r="H2" i="13" s="1"/>
  <c r="J90" i="84"/>
  <c r="H2" i="74" s="1"/>
  <c r="J116" i="84"/>
  <c r="H2" i="71" s="1"/>
  <c r="D103" i="84"/>
  <c r="B2" i="70" s="1"/>
  <c r="D142" i="84"/>
  <c r="B2" i="73" s="1"/>
  <c r="D116" i="84"/>
  <c r="B2" i="71" s="1"/>
  <c r="D38" i="84"/>
  <c r="B2" i="20" s="1"/>
  <c r="D64" i="84"/>
  <c r="B2" i="12" s="1"/>
  <c r="D51" i="84"/>
  <c r="B2" i="11" s="1"/>
  <c r="D90" i="84"/>
  <c r="B2" i="74" s="1"/>
  <c r="D77" i="84"/>
  <c r="B2" i="13" s="1"/>
  <c r="D129" i="84"/>
  <c r="B2" i="72" s="1"/>
  <c r="D25" i="84"/>
  <c r="B2" i="18" s="1"/>
  <c r="A186" i="84"/>
  <c r="AB185" i="84"/>
  <c r="Z6" i="15" s="1"/>
  <c r="T185" i="84"/>
  <c r="R6" i="15" s="1"/>
  <c r="L185" i="84"/>
  <c r="J6" i="15" s="1"/>
  <c r="D185" i="84"/>
  <c r="B6" i="15" s="1"/>
  <c r="AI185" i="84"/>
  <c r="AG6" i="15" s="1"/>
  <c r="AA185" i="84"/>
  <c r="Y6" i="15" s="1"/>
  <c r="S185" i="84"/>
  <c r="Q6" i="15" s="1"/>
  <c r="K185" i="84"/>
  <c r="I6" i="15" s="1"/>
  <c r="AH185" i="84"/>
  <c r="AF6" i="15" s="1"/>
  <c r="Z185" i="84"/>
  <c r="X6" i="15" s="1"/>
  <c r="R185" i="84"/>
  <c r="P6" i="15" s="1"/>
  <c r="J185" i="84"/>
  <c r="H6" i="15" s="1"/>
  <c r="AG185" i="84"/>
  <c r="AE6" i="15" s="1"/>
  <c r="Y185" i="84"/>
  <c r="W6" i="15" s="1"/>
  <c r="Q185" i="84"/>
  <c r="O6" i="15" s="1"/>
  <c r="I185" i="84"/>
  <c r="G6" i="15" s="1"/>
  <c r="AF185" i="84"/>
  <c r="AD6" i="15" s="1"/>
  <c r="X185" i="84"/>
  <c r="V6" i="15" s="1"/>
  <c r="P185" i="84"/>
  <c r="N6" i="15" s="1"/>
  <c r="H185" i="84"/>
  <c r="F6" i="15" s="1"/>
  <c r="V185" i="84"/>
  <c r="T6" i="15" s="1"/>
  <c r="U185" i="84"/>
  <c r="S6" i="15" s="1"/>
  <c r="O185" i="84"/>
  <c r="M6" i="15" s="1"/>
  <c r="N185" i="84"/>
  <c r="L6" i="15" s="1"/>
  <c r="AE185" i="84"/>
  <c r="AC6" i="15" s="1"/>
  <c r="M185" i="84"/>
  <c r="K6" i="15" s="1"/>
  <c r="W185" i="84"/>
  <c r="U6" i="15" s="1"/>
  <c r="G185" i="84"/>
  <c r="E6" i="15" s="1"/>
  <c r="AC185" i="84"/>
  <c r="AA6" i="15" s="1"/>
  <c r="F185" i="84"/>
  <c r="D6" i="15" s="1"/>
  <c r="E185" i="84"/>
  <c r="C6" i="15" s="1"/>
  <c r="AD185" i="84"/>
  <c r="AB6" i="15" s="1"/>
  <c r="A173" i="84"/>
  <c r="AI172" i="84"/>
  <c r="AG6" i="14" s="1"/>
  <c r="AA172" i="84"/>
  <c r="Y6" i="14" s="1"/>
  <c r="S172" i="84"/>
  <c r="Q6" i="14" s="1"/>
  <c r="K172" i="84"/>
  <c r="I6" i="14" s="1"/>
  <c r="AH172" i="84"/>
  <c r="AF6" i="14" s="1"/>
  <c r="Z172" i="84"/>
  <c r="X6" i="14" s="1"/>
  <c r="R172" i="84"/>
  <c r="P6" i="14" s="1"/>
  <c r="J172" i="84"/>
  <c r="H6" i="14" s="1"/>
  <c r="Y172" i="84"/>
  <c r="W6" i="14" s="1"/>
  <c r="O172" i="84"/>
  <c r="M6" i="14" s="1"/>
  <c r="E172" i="84"/>
  <c r="C6" i="14" s="1"/>
  <c r="X172" i="84"/>
  <c r="V6" i="14" s="1"/>
  <c r="N172" i="84"/>
  <c r="L6" i="14" s="1"/>
  <c r="D172" i="84"/>
  <c r="B6" i="14" s="1"/>
  <c r="AG172" i="84"/>
  <c r="AE6" i="14" s="1"/>
  <c r="W172" i="84"/>
  <c r="U6" i="14" s="1"/>
  <c r="M172" i="84"/>
  <c r="K6" i="14" s="1"/>
  <c r="AF172" i="84"/>
  <c r="AD6" i="14" s="1"/>
  <c r="V172" i="84"/>
  <c r="T6" i="14" s="1"/>
  <c r="L172" i="84"/>
  <c r="J6" i="14" s="1"/>
  <c r="AE172" i="84"/>
  <c r="AC6" i="14" s="1"/>
  <c r="U172" i="84"/>
  <c r="S6" i="14" s="1"/>
  <c r="I172" i="84"/>
  <c r="G6" i="14" s="1"/>
  <c r="AC172" i="84"/>
  <c r="AA6" i="14" s="1"/>
  <c r="AB172" i="84"/>
  <c r="Z6" i="14" s="1"/>
  <c r="T172" i="84"/>
  <c r="R6" i="14" s="1"/>
  <c r="Q172" i="84"/>
  <c r="O6" i="14" s="1"/>
  <c r="P172" i="84"/>
  <c r="N6" i="14" s="1"/>
  <c r="AD172" i="84"/>
  <c r="AB6" i="14" s="1"/>
  <c r="F172" i="84"/>
  <c r="D6" i="14" s="1"/>
  <c r="H172" i="84"/>
  <c r="F6" i="14" s="1"/>
  <c r="G172" i="84"/>
  <c r="E6" i="14" s="1"/>
  <c r="A212" i="84"/>
  <c r="AF211" i="84"/>
  <c r="AD6" i="17" s="1"/>
  <c r="X211" i="84"/>
  <c r="V6" i="17" s="1"/>
  <c r="P211" i="84"/>
  <c r="N6" i="17" s="1"/>
  <c r="H211" i="84"/>
  <c r="F6" i="17" s="1"/>
  <c r="AE211" i="84"/>
  <c r="AC6" i="17" s="1"/>
  <c r="W211" i="84"/>
  <c r="U6" i="17" s="1"/>
  <c r="O211" i="84"/>
  <c r="M6" i="17" s="1"/>
  <c r="G211" i="84"/>
  <c r="E6" i="17" s="1"/>
  <c r="AD211" i="84"/>
  <c r="AB6" i="17" s="1"/>
  <c r="V211" i="84"/>
  <c r="T6" i="17" s="1"/>
  <c r="N211" i="84"/>
  <c r="L6" i="17" s="1"/>
  <c r="F211" i="84"/>
  <c r="D6" i="17" s="1"/>
  <c r="AC211" i="84"/>
  <c r="AA6" i="17" s="1"/>
  <c r="U211" i="84"/>
  <c r="S6" i="17" s="1"/>
  <c r="M211" i="84"/>
  <c r="K6" i="17" s="1"/>
  <c r="E211" i="84"/>
  <c r="C6" i="17" s="1"/>
  <c r="AB211" i="84"/>
  <c r="Z6" i="17" s="1"/>
  <c r="T211" i="84"/>
  <c r="R6" i="17" s="1"/>
  <c r="L211" i="84"/>
  <c r="J6" i="17" s="1"/>
  <c r="D211" i="84"/>
  <c r="B6" i="17" s="1"/>
  <c r="AI211" i="84"/>
  <c r="AG6" i="17" s="1"/>
  <c r="AA211" i="84"/>
  <c r="Y6" i="17" s="1"/>
  <c r="S211" i="84"/>
  <c r="Q6" i="17" s="1"/>
  <c r="K211" i="84"/>
  <c r="I6" i="17" s="1"/>
  <c r="J211" i="84"/>
  <c r="H6" i="17" s="1"/>
  <c r="I211" i="84"/>
  <c r="G6" i="17" s="1"/>
  <c r="AH211" i="84"/>
  <c r="AF6" i="17" s="1"/>
  <c r="AG211" i="84"/>
  <c r="AE6" i="17" s="1"/>
  <c r="Z211" i="84"/>
  <c r="X6" i="17" s="1"/>
  <c r="Y211" i="84"/>
  <c r="W6" i="17" s="1"/>
  <c r="R211" i="84"/>
  <c r="P6" i="17" s="1"/>
  <c r="Q211" i="84"/>
  <c r="O6" i="17" s="1"/>
  <c r="A160" i="84"/>
  <c r="AI159" i="84"/>
  <c r="AG6" i="21" s="1"/>
  <c r="AA159" i="84"/>
  <c r="Y6" i="21" s="1"/>
  <c r="S159" i="84"/>
  <c r="Q6" i="21" s="1"/>
  <c r="K159" i="84"/>
  <c r="I6" i="21" s="1"/>
  <c r="AH159" i="84"/>
  <c r="AF6" i="21" s="1"/>
  <c r="Z159" i="84"/>
  <c r="X6" i="21" s="1"/>
  <c r="R159" i="84"/>
  <c r="P6" i="21" s="1"/>
  <c r="J159" i="84"/>
  <c r="H6" i="21" s="1"/>
  <c r="AG159" i="84"/>
  <c r="AE6" i="21" s="1"/>
  <c r="Y159" i="84"/>
  <c r="W6" i="21" s="1"/>
  <c r="Q159" i="84"/>
  <c r="O6" i="21" s="1"/>
  <c r="I159" i="84"/>
  <c r="G6" i="21" s="1"/>
  <c r="AF159" i="84"/>
  <c r="AD6" i="21" s="1"/>
  <c r="X159" i="84"/>
  <c r="V6" i="21" s="1"/>
  <c r="P159" i="84"/>
  <c r="N6" i="21" s="1"/>
  <c r="H159" i="84"/>
  <c r="F6" i="21" s="1"/>
  <c r="AD159" i="84"/>
  <c r="AB6" i="21" s="1"/>
  <c r="N159" i="84"/>
  <c r="L6" i="21" s="1"/>
  <c r="AC159" i="84"/>
  <c r="AA6" i="21" s="1"/>
  <c r="M159" i="84"/>
  <c r="K6" i="21" s="1"/>
  <c r="AE159" i="84"/>
  <c r="AC6" i="21" s="1"/>
  <c r="O159" i="84"/>
  <c r="M6" i="21" s="1"/>
  <c r="AB159" i="84"/>
  <c r="Z6" i="21" s="1"/>
  <c r="L159" i="84"/>
  <c r="J6" i="21" s="1"/>
  <c r="W159" i="84"/>
  <c r="U6" i="21" s="1"/>
  <c r="G159" i="84"/>
  <c r="E6" i="21" s="1"/>
  <c r="T159" i="84"/>
  <c r="R6" i="21" s="1"/>
  <c r="D159" i="84"/>
  <c r="B6" i="21" s="1"/>
  <c r="V159" i="84"/>
  <c r="T6" i="21" s="1"/>
  <c r="F159" i="84"/>
  <c r="D6" i="21" s="1"/>
  <c r="U159" i="84"/>
  <c r="S6" i="21" s="1"/>
  <c r="E159" i="84"/>
  <c r="C6" i="21" s="1"/>
  <c r="A199" i="84"/>
  <c r="AB198" i="84"/>
  <c r="Z6" i="16" s="1"/>
  <c r="T198" i="84"/>
  <c r="R6" i="16" s="1"/>
  <c r="L198" i="84"/>
  <c r="J6" i="16" s="1"/>
  <c r="D198" i="84"/>
  <c r="B6" i="16" s="1"/>
  <c r="AI198" i="84"/>
  <c r="AG6" i="16" s="1"/>
  <c r="AA198" i="84"/>
  <c r="Y6" i="16" s="1"/>
  <c r="S198" i="84"/>
  <c r="Q6" i="16" s="1"/>
  <c r="K198" i="84"/>
  <c r="I6" i="16" s="1"/>
  <c r="AH198" i="84"/>
  <c r="AF6" i="16" s="1"/>
  <c r="Z198" i="84"/>
  <c r="X6" i="16" s="1"/>
  <c r="R198" i="84"/>
  <c r="P6" i="16" s="1"/>
  <c r="J198" i="84"/>
  <c r="H6" i="16" s="1"/>
  <c r="AF198" i="84"/>
  <c r="AD6" i="16" s="1"/>
  <c r="X198" i="84"/>
  <c r="V6" i="16" s="1"/>
  <c r="P198" i="84"/>
  <c r="N6" i="16" s="1"/>
  <c r="H198" i="84"/>
  <c r="F6" i="16" s="1"/>
  <c r="AE198" i="84"/>
  <c r="AC6" i="16" s="1"/>
  <c r="O198" i="84"/>
  <c r="M6" i="16" s="1"/>
  <c r="AD198" i="84"/>
  <c r="AB6" i="16" s="1"/>
  <c r="N198" i="84"/>
  <c r="L6" i="16" s="1"/>
  <c r="AC198" i="84"/>
  <c r="AA6" i="16" s="1"/>
  <c r="M198" i="84"/>
  <c r="K6" i="16" s="1"/>
  <c r="Y198" i="84"/>
  <c r="W6" i="16" s="1"/>
  <c r="I198" i="84"/>
  <c r="G6" i="16" s="1"/>
  <c r="W198" i="84"/>
  <c r="U6" i="16" s="1"/>
  <c r="G198" i="84"/>
  <c r="E6" i="16" s="1"/>
  <c r="V198" i="84"/>
  <c r="T6" i="16" s="1"/>
  <c r="F198" i="84"/>
  <c r="D6" i="16" s="1"/>
  <c r="AG198" i="84"/>
  <c r="AE6" i="16" s="1"/>
  <c r="U198" i="84"/>
  <c r="S6" i="16" s="1"/>
  <c r="Q198" i="84"/>
  <c r="O6" i="16" s="1"/>
  <c r="E198" i="84"/>
  <c r="C6" i="16" s="1"/>
  <c r="A47" i="84"/>
  <c r="G46" i="84"/>
  <c r="E10" i="20" s="1"/>
  <c r="D46" i="84"/>
  <c r="B10" i="20" s="1"/>
  <c r="F46" i="84"/>
  <c r="D10" i="20" s="1"/>
  <c r="E46" i="84"/>
  <c r="C10" i="20" s="1"/>
  <c r="A151" i="84"/>
  <c r="G150" i="84"/>
  <c r="E10" i="73" s="1"/>
  <c r="F150" i="84"/>
  <c r="D10" i="73" s="1"/>
  <c r="E150" i="84"/>
  <c r="C10" i="73" s="1"/>
  <c r="D150" i="84"/>
  <c r="B10" i="73" s="1"/>
  <c r="A86" i="84"/>
  <c r="D85" i="84"/>
  <c r="B10" i="13" s="1"/>
  <c r="G85" i="84"/>
  <c r="E10" i="13" s="1"/>
  <c r="F85" i="84"/>
  <c r="D10" i="13" s="1"/>
  <c r="E85" i="84"/>
  <c r="C10" i="13" s="1"/>
  <c r="A125" i="84"/>
  <c r="G124" i="84"/>
  <c r="E10" i="71" s="1"/>
  <c r="F124" i="84"/>
  <c r="D10" i="71" s="1"/>
  <c r="E124" i="84"/>
  <c r="C10" i="71" s="1"/>
  <c r="D124" i="84"/>
  <c r="B10" i="71" s="1"/>
  <c r="A60" i="84"/>
  <c r="D59" i="84"/>
  <c r="B10" i="11" s="1"/>
  <c r="G59" i="84"/>
  <c r="E10" i="11" s="1"/>
  <c r="F59" i="84"/>
  <c r="D10" i="11" s="1"/>
  <c r="E59" i="84"/>
  <c r="C10" i="11" s="1"/>
  <c r="A112" i="84"/>
  <c r="H111" i="84"/>
  <c r="F10" i="70" s="1"/>
  <c r="G111" i="84"/>
  <c r="E10" i="70" s="1"/>
  <c r="F111" i="84"/>
  <c r="D10" i="70" s="1"/>
  <c r="E111" i="84"/>
  <c r="C10" i="70" s="1"/>
  <c r="D111" i="84"/>
  <c r="B10" i="70" s="1"/>
  <c r="A138" i="84"/>
  <c r="G137" i="84"/>
  <c r="E10" i="72" s="1"/>
  <c r="F137" i="84"/>
  <c r="D10" i="72" s="1"/>
  <c r="E137" i="84"/>
  <c r="C10" i="72" s="1"/>
  <c r="D137" i="84"/>
  <c r="B10" i="72" s="1"/>
  <c r="A34" i="84"/>
  <c r="A73" i="84"/>
  <c r="D72" i="84"/>
  <c r="B10" i="12" s="1"/>
  <c r="G72" i="84"/>
  <c r="E10" i="12" s="1"/>
  <c r="F72" i="84"/>
  <c r="D10" i="12" s="1"/>
  <c r="E72" i="84"/>
  <c r="C10" i="12" s="1"/>
  <c r="A99" i="84"/>
  <c r="B6" i="69"/>
  <c r="AE4" i="69"/>
  <c r="W4" i="69"/>
  <c r="O4" i="69"/>
  <c r="G4" i="69"/>
  <c r="R4" i="69"/>
  <c r="H4" i="69"/>
  <c r="AD4" i="69"/>
  <c r="V4" i="69"/>
  <c r="N4" i="69"/>
  <c r="F4" i="69"/>
  <c r="Z4" i="69"/>
  <c r="P4" i="69"/>
  <c r="AC4" i="69"/>
  <c r="U4" i="69"/>
  <c r="M4" i="69"/>
  <c r="E4" i="69"/>
  <c r="AH4" i="69"/>
  <c r="B4" i="69"/>
  <c r="AB4" i="69"/>
  <c r="T4" i="69"/>
  <c r="L4" i="69"/>
  <c r="J4" i="69"/>
  <c r="B10" i="64"/>
  <c r="AI4" i="69"/>
  <c r="AA4" i="69"/>
  <c r="S4" i="69"/>
  <c r="K4" i="69"/>
  <c r="C4" i="69"/>
  <c r="AG4" i="69"/>
  <c r="Y4" i="69"/>
  <c r="Q4" i="69"/>
  <c r="I4" i="69"/>
  <c r="AF4" i="69"/>
  <c r="X4" i="69"/>
  <c r="A21" i="64"/>
  <c r="A22" i="64"/>
  <c r="B22" i="64"/>
  <c r="C22" i="64"/>
  <c r="D22" i="64"/>
  <c r="E22" i="64"/>
  <c r="F22" i="64"/>
  <c r="G22" i="64"/>
  <c r="H22" i="64"/>
  <c r="I22" i="64"/>
  <c r="J22" i="64"/>
  <c r="K22" i="64"/>
  <c r="L22" i="64"/>
  <c r="M22" i="64"/>
  <c r="N22" i="64"/>
  <c r="O22" i="64"/>
  <c r="P22" i="64"/>
  <c r="Q22" i="64"/>
  <c r="R22" i="64"/>
  <c r="S22" i="64"/>
  <c r="T22" i="64"/>
  <c r="U22" i="64"/>
  <c r="V22" i="64"/>
  <c r="W22" i="64"/>
  <c r="X22" i="64"/>
  <c r="Y22" i="64"/>
  <c r="Z22" i="64"/>
  <c r="AA22" i="64"/>
  <c r="AB22" i="64"/>
  <c r="AC22" i="64"/>
  <c r="AD22" i="64"/>
  <c r="AE22" i="64"/>
  <c r="AF22" i="64"/>
  <c r="AG22" i="64"/>
  <c r="AH22" i="64"/>
  <c r="AI22" i="64"/>
  <c r="A23" i="64"/>
  <c r="B23" i="64"/>
  <c r="C23" i="64"/>
  <c r="D23" i="64"/>
  <c r="E23" i="64"/>
  <c r="F23" i="64"/>
  <c r="G23" i="64"/>
  <c r="H23" i="64"/>
  <c r="I23" i="64"/>
  <c r="J23" i="64"/>
  <c r="K23" i="64"/>
  <c r="L23" i="64"/>
  <c r="M23" i="64"/>
  <c r="N23" i="64"/>
  <c r="O23" i="64"/>
  <c r="P23" i="64"/>
  <c r="Q23" i="64"/>
  <c r="R23" i="64"/>
  <c r="S23" i="64"/>
  <c r="T23" i="64"/>
  <c r="U23" i="64"/>
  <c r="V23" i="64"/>
  <c r="W23" i="64"/>
  <c r="X23" i="64"/>
  <c r="Y23" i="64"/>
  <c r="Z23" i="64"/>
  <c r="AA23" i="64"/>
  <c r="AB23" i="64"/>
  <c r="AC23" i="64"/>
  <c r="AD23" i="64"/>
  <c r="AE23" i="64"/>
  <c r="AF23" i="64"/>
  <c r="AG23" i="64"/>
  <c r="AH23" i="64"/>
  <c r="AI23" i="64"/>
  <c r="A24" i="64"/>
  <c r="B24" i="64"/>
  <c r="C24" i="64"/>
  <c r="D24" i="64"/>
  <c r="E24" i="64"/>
  <c r="F24" i="64"/>
  <c r="G24" i="64"/>
  <c r="H24" i="64"/>
  <c r="I24" i="64"/>
  <c r="J24" i="64"/>
  <c r="K24" i="64"/>
  <c r="L24" i="64"/>
  <c r="M24" i="64"/>
  <c r="N24" i="64"/>
  <c r="O24" i="64"/>
  <c r="P24" i="64"/>
  <c r="Q24" i="64"/>
  <c r="R24" i="64"/>
  <c r="S24" i="64"/>
  <c r="T24" i="64"/>
  <c r="U24" i="64"/>
  <c r="V24" i="64"/>
  <c r="W24" i="64"/>
  <c r="X24" i="64"/>
  <c r="Y24" i="64"/>
  <c r="Z24" i="64"/>
  <c r="AA24" i="64"/>
  <c r="AB24" i="64"/>
  <c r="AC24" i="64"/>
  <c r="AD24" i="64"/>
  <c r="AE24" i="64"/>
  <c r="AF24" i="64"/>
  <c r="AG24" i="64"/>
  <c r="AH24" i="64"/>
  <c r="AI24" i="64"/>
  <c r="A25" i="64"/>
  <c r="B25" i="64"/>
  <c r="C25" i="64"/>
  <c r="D25" i="64"/>
  <c r="E25" i="64"/>
  <c r="F25" i="64"/>
  <c r="G25" i="64"/>
  <c r="H25" i="64"/>
  <c r="I25" i="64"/>
  <c r="J25" i="64"/>
  <c r="K25" i="64"/>
  <c r="L25" i="64"/>
  <c r="M25" i="64"/>
  <c r="N25" i="64"/>
  <c r="O25" i="64"/>
  <c r="P25" i="64"/>
  <c r="Q25" i="64"/>
  <c r="R25" i="64"/>
  <c r="S25" i="64"/>
  <c r="T25" i="64"/>
  <c r="U25" i="64"/>
  <c r="V25" i="64"/>
  <c r="W25" i="64"/>
  <c r="X25" i="64"/>
  <c r="Y25" i="64"/>
  <c r="Z25" i="64"/>
  <c r="AA25" i="64"/>
  <c r="AB25" i="64"/>
  <c r="AC25" i="64"/>
  <c r="AD25" i="64"/>
  <c r="AE25" i="64"/>
  <c r="AF25" i="64"/>
  <c r="AG25" i="64"/>
  <c r="AH25" i="64"/>
  <c r="AI25" i="64"/>
  <c r="A26" i="64"/>
  <c r="B26" i="64"/>
  <c r="C26" i="64"/>
  <c r="D26" i="64"/>
  <c r="E26" i="64"/>
  <c r="F26" i="64"/>
  <c r="G26" i="64"/>
  <c r="H26" i="64"/>
  <c r="I26" i="64"/>
  <c r="J26" i="64"/>
  <c r="K26" i="64"/>
  <c r="L26" i="64"/>
  <c r="M26" i="64"/>
  <c r="N26" i="64"/>
  <c r="O26" i="64"/>
  <c r="P26" i="64"/>
  <c r="Q26" i="64"/>
  <c r="R26" i="64"/>
  <c r="S26" i="64"/>
  <c r="T26" i="64"/>
  <c r="U26" i="64"/>
  <c r="V26" i="64"/>
  <c r="W26" i="64"/>
  <c r="X26" i="64"/>
  <c r="Y26" i="64"/>
  <c r="Z26" i="64"/>
  <c r="AA26" i="64"/>
  <c r="AB26" i="64"/>
  <c r="AC26" i="64"/>
  <c r="AD26" i="64"/>
  <c r="AE26" i="64"/>
  <c r="AF26" i="64"/>
  <c r="AG26" i="64"/>
  <c r="AH26" i="64"/>
  <c r="AI26" i="64"/>
  <c r="A27" i="64"/>
  <c r="B27" i="64"/>
  <c r="C27" i="64"/>
  <c r="D27" i="64"/>
  <c r="E27" i="64"/>
  <c r="F27" i="64"/>
  <c r="G27" i="64"/>
  <c r="H27" i="64"/>
  <c r="I27" i="64"/>
  <c r="J27" i="64"/>
  <c r="K27" i="64"/>
  <c r="L27" i="64"/>
  <c r="M27" i="64"/>
  <c r="N27" i="64"/>
  <c r="O27" i="64"/>
  <c r="P27" i="64"/>
  <c r="Q27" i="64"/>
  <c r="R27" i="64"/>
  <c r="S27" i="64"/>
  <c r="T27" i="64"/>
  <c r="U27" i="64"/>
  <c r="V27" i="64"/>
  <c r="W27" i="64"/>
  <c r="X27" i="64"/>
  <c r="Y27" i="64"/>
  <c r="Z27" i="64"/>
  <c r="AA27" i="64"/>
  <c r="AB27" i="64"/>
  <c r="AC27" i="64"/>
  <c r="AD27" i="64"/>
  <c r="AE27" i="64"/>
  <c r="AF27" i="64"/>
  <c r="AG27" i="64"/>
  <c r="AH27" i="64"/>
  <c r="AI27" i="64"/>
  <c r="A28" i="64"/>
  <c r="B28" i="64"/>
  <c r="C28" i="64"/>
  <c r="D28" i="64"/>
  <c r="E28" i="64"/>
  <c r="F28" i="64"/>
  <c r="G28" i="64"/>
  <c r="H28" i="64"/>
  <c r="I28" i="64"/>
  <c r="J28" i="64"/>
  <c r="K28" i="64"/>
  <c r="L28" i="64"/>
  <c r="M28" i="64"/>
  <c r="N28" i="64"/>
  <c r="O28" i="64"/>
  <c r="P28" i="64"/>
  <c r="Q28" i="64"/>
  <c r="R28" i="64"/>
  <c r="S28" i="64"/>
  <c r="T28" i="64"/>
  <c r="U28" i="64"/>
  <c r="V28" i="64"/>
  <c r="W28" i="64"/>
  <c r="X28" i="64"/>
  <c r="Y28" i="64"/>
  <c r="Z28" i="64"/>
  <c r="AA28" i="64"/>
  <c r="AB28" i="64"/>
  <c r="AC28" i="64"/>
  <c r="AD28" i="64"/>
  <c r="AE28" i="64"/>
  <c r="AF28" i="64"/>
  <c r="AG28" i="64"/>
  <c r="AH28" i="64"/>
  <c r="AI28" i="64"/>
  <c r="A12" i="64"/>
  <c r="A13" i="64"/>
  <c r="B13" i="64"/>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AF13" i="64"/>
  <c r="AG13" i="64"/>
  <c r="AH13" i="64"/>
  <c r="AI13" i="64"/>
  <c r="A14" i="64"/>
  <c r="B14" i="64"/>
  <c r="B7" i="64" s="1"/>
  <c r="C14" i="64"/>
  <c r="D14" i="64"/>
  <c r="E14" i="64"/>
  <c r="F14" i="64"/>
  <c r="G14" i="64"/>
  <c r="H14" i="64"/>
  <c r="I14" i="64"/>
  <c r="J14" i="64"/>
  <c r="K14" i="64"/>
  <c r="L14" i="64"/>
  <c r="M14" i="64"/>
  <c r="N14" i="64"/>
  <c r="O14" i="64"/>
  <c r="P14" i="64"/>
  <c r="Q14" i="64"/>
  <c r="R14" i="64"/>
  <c r="S14" i="64"/>
  <c r="T14" i="64"/>
  <c r="U14" i="64"/>
  <c r="V14" i="64"/>
  <c r="W14" i="64"/>
  <c r="X14" i="64"/>
  <c r="Y14" i="64"/>
  <c r="Z14" i="64"/>
  <c r="AA14" i="64"/>
  <c r="AB14" i="64"/>
  <c r="AC14" i="64"/>
  <c r="AD14" i="64"/>
  <c r="AE14" i="64"/>
  <c r="AF14" i="64"/>
  <c r="AG14" i="64"/>
  <c r="AH14" i="64"/>
  <c r="AI14" i="64"/>
  <c r="A15" i="64"/>
  <c r="B15" i="64"/>
  <c r="C15" i="64"/>
  <c r="D15" i="64"/>
  <c r="E15" i="64"/>
  <c r="F15" i="64"/>
  <c r="G15" i="64"/>
  <c r="H15" i="64"/>
  <c r="I15" i="64"/>
  <c r="J15" i="64"/>
  <c r="K15" i="64"/>
  <c r="L15" i="64"/>
  <c r="M15" i="64"/>
  <c r="N15" i="64"/>
  <c r="O15" i="64"/>
  <c r="P15" i="64"/>
  <c r="Q15" i="64"/>
  <c r="R15" i="64"/>
  <c r="S15" i="64"/>
  <c r="T15" i="64"/>
  <c r="U15" i="64"/>
  <c r="V15" i="64"/>
  <c r="W15" i="64"/>
  <c r="X15" i="64"/>
  <c r="Y15" i="64"/>
  <c r="Z15" i="64"/>
  <c r="AA15" i="64"/>
  <c r="AB15" i="64"/>
  <c r="AC15" i="64"/>
  <c r="AD15" i="64"/>
  <c r="AE15" i="64"/>
  <c r="AF15" i="64"/>
  <c r="AG15" i="64"/>
  <c r="AH15" i="64"/>
  <c r="AI15" i="64"/>
  <c r="A16" i="64"/>
  <c r="B16" i="64"/>
  <c r="C16" i="64"/>
  <c r="D16" i="64"/>
  <c r="E16" i="64"/>
  <c r="F16" i="64"/>
  <c r="G16" i="64"/>
  <c r="H16" i="64"/>
  <c r="I16" i="64"/>
  <c r="J16" i="64"/>
  <c r="K16" i="64"/>
  <c r="L16" i="64"/>
  <c r="M16" i="64"/>
  <c r="N16" i="64"/>
  <c r="O16" i="64"/>
  <c r="P16" i="64"/>
  <c r="Q16" i="64"/>
  <c r="R16" i="64"/>
  <c r="S16" i="64"/>
  <c r="T16" i="64"/>
  <c r="U16" i="64"/>
  <c r="V16" i="64"/>
  <c r="W16" i="64"/>
  <c r="X16" i="64"/>
  <c r="Y16" i="64"/>
  <c r="Z16" i="64"/>
  <c r="AA16" i="64"/>
  <c r="AB16" i="64"/>
  <c r="AC16" i="64"/>
  <c r="AD16" i="64"/>
  <c r="AE16" i="64"/>
  <c r="AF16" i="64"/>
  <c r="AG16" i="64"/>
  <c r="AH16" i="64"/>
  <c r="AI16" i="64"/>
  <c r="A17" i="64"/>
  <c r="B17" i="64"/>
  <c r="C17" i="64"/>
  <c r="D17" i="64"/>
  <c r="E17" i="64"/>
  <c r="F17" i="64"/>
  <c r="G17" i="64"/>
  <c r="H17" i="64"/>
  <c r="I17" i="64"/>
  <c r="J17" i="64"/>
  <c r="K17" i="64"/>
  <c r="L17" i="64"/>
  <c r="M17" i="64"/>
  <c r="N17" i="64"/>
  <c r="O17" i="64"/>
  <c r="P17" i="64"/>
  <c r="Q17" i="64"/>
  <c r="R17" i="64"/>
  <c r="S17" i="64"/>
  <c r="T17" i="64"/>
  <c r="U17" i="64"/>
  <c r="V17" i="64"/>
  <c r="W17" i="64"/>
  <c r="X17" i="64"/>
  <c r="Y17" i="64"/>
  <c r="Z17" i="64"/>
  <c r="AA17" i="64"/>
  <c r="AB17" i="64"/>
  <c r="AC17" i="64"/>
  <c r="AD17" i="64"/>
  <c r="AE17" i="64"/>
  <c r="AF17" i="64"/>
  <c r="AG17" i="64"/>
  <c r="AH17" i="64"/>
  <c r="AI17" i="64"/>
  <c r="A18" i="64"/>
  <c r="B18" i="64"/>
  <c r="C18" i="64"/>
  <c r="D18" i="64"/>
  <c r="E18" i="64"/>
  <c r="F18" i="64"/>
  <c r="G18" i="64"/>
  <c r="H18" i="64"/>
  <c r="I18" i="64"/>
  <c r="J18" i="64"/>
  <c r="K18" i="64"/>
  <c r="L18" i="64"/>
  <c r="M18" i="64"/>
  <c r="N18" i="64"/>
  <c r="O18" i="64"/>
  <c r="P18" i="64"/>
  <c r="Q18" i="64"/>
  <c r="R18" i="64"/>
  <c r="S18" i="64"/>
  <c r="T18" i="64"/>
  <c r="U18" i="64"/>
  <c r="V18" i="64"/>
  <c r="W18" i="64"/>
  <c r="X18" i="64"/>
  <c r="Y18" i="64"/>
  <c r="Z18" i="64"/>
  <c r="AA18" i="64"/>
  <c r="AB18" i="64"/>
  <c r="AC18" i="64"/>
  <c r="AD18" i="64"/>
  <c r="AE18" i="64"/>
  <c r="AF18" i="64"/>
  <c r="AG18" i="64"/>
  <c r="AH18" i="64"/>
  <c r="AI18" i="64"/>
  <c r="A19" i="64"/>
  <c r="B19" i="64"/>
  <c r="C19" i="64"/>
  <c r="D19" i="64"/>
  <c r="E19" i="64"/>
  <c r="F19" i="64"/>
  <c r="G19" i="64"/>
  <c r="H19" i="64"/>
  <c r="I19" i="64"/>
  <c r="J19" i="64"/>
  <c r="K19" i="64"/>
  <c r="L19" i="64"/>
  <c r="M19" i="64"/>
  <c r="N19" i="64"/>
  <c r="O19" i="64"/>
  <c r="P19" i="64"/>
  <c r="Q19" i="64"/>
  <c r="R19" i="64"/>
  <c r="S19" i="64"/>
  <c r="T19" i="64"/>
  <c r="U19" i="64"/>
  <c r="V19" i="64"/>
  <c r="W19" i="64"/>
  <c r="X19" i="64"/>
  <c r="Y19" i="64"/>
  <c r="Z19" i="64"/>
  <c r="AA19" i="64"/>
  <c r="AB19" i="64"/>
  <c r="AC19" i="64"/>
  <c r="AD19" i="64"/>
  <c r="AE19" i="64"/>
  <c r="AF19" i="64"/>
  <c r="AG19" i="64"/>
  <c r="AH19" i="64"/>
  <c r="AI19" i="64"/>
  <c r="I15" i="84" l="1"/>
  <c r="H33" i="84"/>
  <c r="F10" i="18" s="1"/>
  <c r="H98" i="84"/>
  <c r="F10" i="74" s="1"/>
  <c r="H124" i="84"/>
  <c r="F10" i="71" s="1"/>
  <c r="I12" i="84"/>
  <c r="H160" i="84"/>
  <c r="F7" i="21" s="1"/>
  <c r="H150" i="84"/>
  <c r="F10" i="73" s="1"/>
  <c r="H59" i="84"/>
  <c r="F10" i="11" s="1"/>
  <c r="H72" i="84"/>
  <c r="F10" i="12" s="1"/>
  <c r="I11" i="84"/>
  <c r="H30" i="84"/>
  <c r="F7" i="18" s="1"/>
  <c r="H95" i="84"/>
  <c r="F7" i="74" s="1"/>
  <c r="H134" i="84"/>
  <c r="F7" i="72" s="1"/>
  <c r="H43" i="84"/>
  <c r="F7" i="20" s="1"/>
  <c r="H108" i="84"/>
  <c r="F7" i="70" s="1"/>
  <c r="H69" i="84"/>
  <c r="F7" i="12" s="1"/>
  <c r="H56" i="84"/>
  <c r="F7" i="11" s="1"/>
  <c r="H121" i="84"/>
  <c r="F7" i="71" s="1"/>
  <c r="H82" i="84"/>
  <c r="F7" i="13" s="1"/>
  <c r="H147" i="84"/>
  <c r="F7" i="73" s="1"/>
  <c r="H46" i="84"/>
  <c r="F10" i="20" s="1"/>
  <c r="H137" i="84"/>
  <c r="F10" i="72" s="1"/>
  <c r="H85" i="84"/>
  <c r="F10" i="13" s="1"/>
  <c r="I16" i="84"/>
  <c r="H163" i="84"/>
  <c r="F10" i="21" s="1"/>
  <c r="Y129" i="84"/>
  <c r="W2" i="72" s="1"/>
  <c r="Y77" i="84"/>
  <c r="W2" i="13" s="1"/>
  <c r="Y116" i="84"/>
  <c r="W2" i="71" s="1"/>
  <c r="Y142" i="84"/>
  <c r="W2" i="73" s="1"/>
  <c r="Y38" i="84"/>
  <c r="W2" i="20" s="1"/>
  <c r="Y25" i="84"/>
  <c r="W2" i="18" s="1"/>
  <c r="Y51" i="84"/>
  <c r="W2" i="11" s="1"/>
  <c r="Y103" i="84"/>
  <c r="W2" i="70" s="1"/>
  <c r="Y90" i="84"/>
  <c r="W2" i="74" s="1"/>
  <c r="Y64" i="84"/>
  <c r="W2" i="12" s="1"/>
  <c r="U51" i="84"/>
  <c r="S2" i="11" s="1"/>
  <c r="U142" i="84"/>
  <c r="S2" i="73" s="1"/>
  <c r="U77" i="84"/>
  <c r="S2" i="13" s="1"/>
  <c r="U116" i="84"/>
  <c r="S2" i="71" s="1"/>
  <c r="U103" i="84"/>
  <c r="S2" i="70" s="1"/>
  <c r="U64" i="84"/>
  <c r="S2" i="12" s="1"/>
  <c r="U38" i="84"/>
  <c r="S2" i="20" s="1"/>
  <c r="U90" i="84"/>
  <c r="S2" i="74" s="1"/>
  <c r="U129" i="84"/>
  <c r="S2" i="72" s="1"/>
  <c r="U25" i="84"/>
  <c r="S2" i="18" s="1"/>
  <c r="V64" i="84"/>
  <c r="T2" i="12" s="1"/>
  <c r="V116" i="84"/>
  <c r="T2" i="71" s="1"/>
  <c r="V142" i="84"/>
  <c r="T2" i="73" s="1"/>
  <c r="V38" i="84"/>
  <c r="T2" i="20" s="1"/>
  <c r="V129" i="84"/>
  <c r="T2" i="72" s="1"/>
  <c r="V25" i="84"/>
  <c r="T2" i="18" s="1"/>
  <c r="V103" i="84"/>
  <c r="T2" i="70" s="1"/>
  <c r="V77" i="84"/>
  <c r="T2" i="13" s="1"/>
  <c r="V90" i="84"/>
  <c r="T2" i="74" s="1"/>
  <c r="V51" i="84"/>
  <c r="T2" i="11" s="1"/>
  <c r="S103" i="84"/>
  <c r="Q2" i="70" s="1"/>
  <c r="S90" i="84"/>
  <c r="Q2" i="74" s="1"/>
  <c r="S116" i="84"/>
  <c r="Q2" i="71" s="1"/>
  <c r="S64" i="84"/>
  <c r="Q2" i="12" s="1"/>
  <c r="S51" i="84"/>
  <c r="Q2" i="11" s="1"/>
  <c r="S129" i="84"/>
  <c r="Q2" i="72" s="1"/>
  <c r="S77" i="84"/>
  <c r="Q2" i="13" s="1"/>
  <c r="S38" i="84"/>
  <c r="Q2" i="20" s="1"/>
  <c r="S25" i="84"/>
  <c r="Q2" i="18" s="1"/>
  <c r="S142" i="84"/>
  <c r="Q2" i="73" s="1"/>
  <c r="AA38" i="84"/>
  <c r="Y2" i="20" s="1"/>
  <c r="AA77" i="84"/>
  <c r="Y2" i="13" s="1"/>
  <c r="AA129" i="84"/>
  <c r="Y2" i="72" s="1"/>
  <c r="AA116" i="84"/>
  <c r="Y2" i="71" s="1"/>
  <c r="AA142" i="84"/>
  <c r="Y2" i="73" s="1"/>
  <c r="AA64" i="84"/>
  <c r="Y2" i="12" s="1"/>
  <c r="AA103" i="84"/>
  <c r="Y2" i="70" s="1"/>
  <c r="AA51" i="84"/>
  <c r="Y2" i="11" s="1"/>
  <c r="AA25" i="84"/>
  <c r="Y2" i="18" s="1"/>
  <c r="AA90" i="84"/>
  <c r="Y2" i="74" s="1"/>
  <c r="Q51" i="84"/>
  <c r="O2" i="11" s="1"/>
  <c r="Q103" i="84"/>
  <c r="O2" i="70" s="1"/>
  <c r="Q77" i="84"/>
  <c r="O2" i="13" s="1"/>
  <c r="Q129" i="84"/>
  <c r="O2" i="72" s="1"/>
  <c r="Q90" i="84"/>
  <c r="O2" i="74" s="1"/>
  <c r="Q142" i="84"/>
  <c r="O2" i="73" s="1"/>
  <c r="Q38" i="84"/>
  <c r="O2" i="20" s="1"/>
  <c r="Q25" i="84"/>
  <c r="O2" i="18" s="1"/>
  <c r="Q64" i="84"/>
  <c r="O2" i="12" s="1"/>
  <c r="Q116" i="84"/>
  <c r="O2" i="71" s="1"/>
  <c r="T25" i="84"/>
  <c r="R2" i="18" s="1"/>
  <c r="T64" i="84"/>
  <c r="R2" i="12" s="1"/>
  <c r="T116" i="84"/>
  <c r="R2" i="71" s="1"/>
  <c r="T77" i="84"/>
  <c r="R2" i="13" s="1"/>
  <c r="T142" i="84"/>
  <c r="R2" i="73" s="1"/>
  <c r="T38" i="84"/>
  <c r="R2" i="20" s="1"/>
  <c r="T103" i="84"/>
  <c r="R2" i="70" s="1"/>
  <c r="T129" i="84"/>
  <c r="R2" i="72" s="1"/>
  <c r="T51" i="84"/>
  <c r="R2" i="11" s="1"/>
  <c r="T90" i="84"/>
  <c r="R2" i="74" s="1"/>
  <c r="AH38" i="84"/>
  <c r="AF2" i="20" s="1"/>
  <c r="AH103" i="84"/>
  <c r="AF2" i="70" s="1"/>
  <c r="AH90" i="84"/>
  <c r="AF2" i="74" s="1"/>
  <c r="AH142" i="84"/>
  <c r="AF2" i="73" s="1"/>
  <c r="AH116" i="84"/>
  <c r="AF2" i="71" s="1"/>
  <c r="AH77" i="84"/>
  <c r="AF2" i="13" s="1"/>
  <c r="AH25" i="84"/>
  <c r="AF2" i="18" s="1"/>
  <c r="AH64" i="84"/>
  <c r="AF2" i="12" s="1"/>
  <c r="AH129" i="84"/>
  <c r="AF2" i="72" s="1"/>
  <c r="AH51" i="84"/>
  <c r="AF2" i="11" s="1"/>
  <c r="X90" i="84"/>
  <c r="V2" i="74" s="1"/>
  <c r="X116" i="84"/>
  <c r="V2" i="71" s="1"/>
  <c r="X51" i="84"/>
  <c r="V2" i="11" s="1"/>
  <c r="X25" i="84"/>
  <c r="V2" i="18" s="1"/>
  <c r="X142" i="84"/>
  <c r="V2" i="73" s="1"/>
  <c r="X64" i="84"/>
  <c r="V2" i="12" s="1"/>
  <c r="X77" i="84"/>
  <c r="V2" i="13" s="1"/>
  <c r="X103" i="84"/>
  <c r="V2" i="70" s="1"/>
  <c r="X129" i="84"/>
  <c r="V2" i="72" s="1"/>
  <c r="X38" i="84"/>
  <c r="V2" i="20" s="1"/>
  <c r="R38" i="84"/>
  <c r="P2" i="20" s="1"/>
  <c r="R51" i="84"/>
  <c r="P2" i="11" s="1"/>
  <c r="R129" i="84"/>
  <c r="P2" i="72" s="1"/>
  <c r="R77" i="84"/>
  <c r="P2" i="13" s="1"/>
  <c r="R90" i="84"/>
  <c r="P2" i="74" s="1"/>
  <c r="R25" i="84"/>
  <c r="P2" i="18" s="1"/>
  <c r="R142" i="84"/>
  <c r="P2" i="73" s="1"/>
  <c r="R64" i="84"/>
  <c r="P2" i="12" s="1"/>
  <c r="R116" i="84"/>
  <c r="P2" i="71" s="1"/>
  <c r="R103" i="84"/>
  <c r="P2" i="70" s="1"/>
  <c r="Z90" i="84"/>
  <c r="X2" i="74" s="1"/>
  <c r="Z129" i="84"/>
  <c r="X2" i="72" s="1"/>
  <c r="Z103" i="84"/>
  <c r="X2" i="70" s="1"/>
  <c r="Z116" i="84"/>
  <c r="X2" i="71" s="1"/>
  <c r="Z51" i="84"/>
  <c r="X2" i="11" s="1"/>
  <c r="Z142" i="84"/>
  <c r="X2" i="73" s="1"/>
  <c r="Z64" i="84"/>
  <c r="X2" i="12" s="1"/>
  <c r="Z77" i="84"/>
  <c r="X2" i="13" s="1"/>
  <c r="Z38" i="84"/>
  <c r="X2" i="20" s="1"/>
  <c r="Z25" i="84"/>
  <c r="X2" i="18" s="1"/>
  <c r="AE129" i="84"/>
  <c r="AC2" i="72" s="1"/>
  <c r="AE103" i="84"/>
  <c r="AC2" i="70" s="1"/>
  <c r="AE25" i="84"/>
  <c r="AC2" i="18" s="1"/>
  <c r="AE64" i="84"/>
  <c r="AC2" i="12" s="1"/>
  <c r="AE51" i="84"/>
  <c r="AC2" i="11" s="1"/>
  <c r="AE116" i="84"/>
  <c r="AC2" i="71" s="1"/>
  <c r="AE142" i="84"/>
  <c r="AC2" i="73" s="1"/>
  <c r="AE77" i="84"/>
  <c r="AC2" i="13" s="1"/>
  <c r="AE38" i="84"/>
  <c r="AC2" i="20" s="1"/>
  <c r="AE90" i="84"/>
  <c r="AC2" i="74" s="1"/>
  <c r="P142" i="84"/>
  <c r="N2" i="73" s="1"/>
  <c r="P103" i="84"/>
  <c r="N2" i="70" s="1"/>
  <c r="P64" i="84"/>
  <c r="N2" i="12" s="1"/>
  <c r="P25" i="84"/>
  <c r="N2" i="18" s="1"/>
  <c r="P129" i="84"/>
  <c r="N2" i="72" s="1"/>
  <c r="P116" i="84"/>
  <c r="N2" i="71" s="1"/>
  <c r="P38" i="84"/>
  <c r="N2" i="20" s="1"/>
  <c r="P90" i="84"/>
  <c r="N2" i="74" s="1"/>
  <c r="P51" i="84"/>
  <c r="N2" i="11" s="1"/>
  <c r="P77" i="84"/>
  <c r="N2" i="13" s="1"/>
  <c r="AF38" i="84"/>
  <c r="AD2" i="20" s="1"/>
  <c r="AF103" i="84"/>
  <c r="AD2" i="70" s="1"/>
  <c r="AF142" i="84"/>
  <c r="AD2" i="73" s="1"/>
  <c r="AF90" i="84"/>
  <c r="AD2" i="74" s="1"/>
  <c r="AF116" i="84"/>
  <c r="AD2" i="71" s="1"/>
  <c r="AF77" i="84"/>
  <c r="AD2" i="13" s="1"/>
  <c r="AF51" i="84"/>
  <c r="AD2" i="11" s="1"/>
  <c r="AF64" i="84"/>
  <c r="AD2" i="12" s="1"/>
  <c r="AF129" i="84"/>
  <c r="AD2" i="72" s="1"/>
  <c r="AF25" i="84"/>
  <c r="AD2" i="18" s="1"/>
  <c r="AB25" i="84"/>
  <c r="Z2" i="18" s="1"/>
  <c r="AB64" i="84"/>
  <c r="Z2" i="12" s="1"/>
  <c r="AB90" i="84"/>
  <c r="Z2" i="74" s="1"/>
  <c r="AB51" i="84"/>
  <c r="Z2" i="11" s="1"/>
  <c r="AB38" i="84"/>
  <c r="Z2" i="20" s="1"/>
  <c r="AB77" i="84"/>
  <c r="Z2" i="13" s="1"/>
  <c r="AB116" i="84"/>
  <c r="Z2" i="71" s="1"/>
  <c r="AB103" i="84"/>
  <c r="Z2" i="70" s="1"/>
  <c r="AB142" i="84"/>
  <c r="Z2" i="73" s="1"/>
  <c r="AB129" i="84"/>
  <c r="Z2" i="72" s="1"/>
  <c r="AC103" i="84"/>
  <c r="AA2" i="70" s="1"/>
  <c r="AC38" i="84"/>
  <c r="AA2" i="20" s="1"/>
  <c r="AC25" i="84"/>
  <c r="AA2" i="18" s="1"/>
  <c r="AC51" i="84"/>
  <c r="AA2" i="11" s="1"/>
  <c r="AC64" i="84"/>
  <c r="AA2" i="12" s="1"/>
  <c r="AC116" i="84"/>
  <c r="AA2" i="71" s="1"/>
  <c r="AC77" i="84"/>
  <c r="AA2" i="13" s="1"/>
  <c r="AC142" i="84"/>
  <c r="AA2" i="73" s="1"/>
  <c r="AC129" i="84"/>
  <c r="AA2" i="72" s="1"/>
  <c r="AC90" i="84"/>
  <c r="AA2" i="74" s="1"/>
  <c r="W51" i="84"/>
  <c r="U2" i="11" s="1"/>
  <c r="W64" i="84"/>
  <c r="U2" i="12" s="1"/>
  <c r="W90" i="84"/>
  <c r="U2" i="74" s="1"/>
  <c r="W77" i="84"/>
  <c r="U2" i="13" s="1"/>
  <c r="W25" i="84"/>
  <c r="U2" i="18" s="1"/>
  <c r="W129" i="84"/>
  <c r="U2" i="72" s="1"/>
  <c r="W142" i="84"/>
  <c r="U2" i="73" s="1"/>
  <c r="W103" i="84"/>
  <c r="U2" i="70" s="1"/>
  <c r="W38" i="84"/>
  <c r="U2" i="20" s="1"/>
  <c r="W116" i="84"/>
  <c r="U2" i="71" s="1"/>
  <c r="AI129" i="84"/>
  <c r="AG2" i="72" s="1"/>
  <c r="AI77" i="84"/>
  <c r="AG2" i="13" s="1"/>
  <c r="AI90" i="84"/>
  <c r="AG2" i="74" s="1"/>
  <c r="AI38" i="84"/>
  <c r="AG2" i="20" s="1"/>
  <c r="AI51" i="84"/>
  <c r="AG2" i="11" s="1"/>
  <c r="AI64" i="84"/>
  <c r="AG2" i="12" s="1"/>
  <c r="AI103" i="84"/>
  <c r="AG2" i="70" s="1"/>
  <c r="AI25" i="84"/>
  <c r="AG2" i="18" s="1"/>
  <c r="AI116" i="84"/>
  <c r="AG2" i="71" s="1"/>
  <c r="AI142" i="84"/>
  <c r="AG2" i="73" s="1"/>
  <c r="AD90" i="84"/>
  <c r="AB2" i="74" s="1"/>
  <c r="AD64" i="84"/>
  <c r="AB2" i="12" s="1"/>
  <c r="AD103" i="84"/>
  <c r="AB2" i="70" s="1"/>
  <c r="AD116" i="84"/>
  <c r="AB2" i="71" s="1"/>
  <c r="AD25" i="84"/>
  <c r="AB2" i="18" s="1"/>
  <c r="AD142" i="84"/>
  <c r="AB2" i="73" s="1"/>
  <c r="AD51" i="84"/>
  <c r="AB2" i="11" s="1"/>
  <c r="AD129" i="84"/>
  <c r="AB2" i="72" s="1"/>
  <c r="AD77" i="84"/>
  <c r="AB2" i="13" s="1"/>
  <c r="AD38" i="84"/>
  <c r="AB2" i="20" s="1"/>
  <c r="AG129" i="84"/>
  <c r="AE2" i="72" s="1"/>
  <c r="AG38" i="84"/>
  <c r="AE2" i="20" s="1"/>
  <c r="AG64" i="84"/>
  <c r="AE2" i="12" s="1"/>
  <c r="AG51" i="84"/>
  <c r="AE2" i="11" s="1"/>
  <c r="AG116" i="84"/>
  <c r="AE2" i="71" s="1"/>
  <c r="AG142" i="84"/>
  <c r="AE2" i="73" s="1"/>
  <c r="AG77" i="84"/>
  <c r="AE2" i="13" s="1"/>
  <c r="AG103" i="84"/>
  <c r="AE2" i="70" s="1"/>
  <c r="AG25" i="84"/>
  <c r="AE2" i="18" s="1"/>
  <c r="AG90" i="84"/>
  <c r="AE2" i="74" s="1"/>
  <c r="A200" i="84"/>
  <c r="D199" i="84"/>
  <c r="B7" i="16" s="1"/>
  <c r="H199" i="84"/>
  <c r="F7" i="16" s="1"/>
  <c r="I199" i="84"/>
  <c r="G7" i="16" s="1"/>
  <c r="G199" i="84"/>
  <c r="E7" i="16" s="1"/>
  <c r="F199" i="84"/>
  <c r="D7" i="16" s="1"/>
  <c r="E199" i="84"/>
  <c r="C7" i="16" s="1"/>
  <c r="A161" i="84"/>
  <c r="A213" i="84"/>
  <c r="H212" i="84"/>
  <c r="F7" i="17" s="1"/>
  <c r="G212" i="84"/>
  <c r="E7" i="17" s="1"/>
  <c r="F212" i="84"/>
  <c r="D7" i="17" s="1"/>
  <c r="E212" i="84"/>
  <c r="C7" i="17" s="1"/>
  <c r="D212" i="84"/>
  <c r="B7" i="17" s="1"/>
  <c r="I212" i="84"/>
  <c r="G7" i="17" s="1"/>
  <c r="A174" i="84"/>
  <c r="E173" i="84"/>
  <c r="C7" i="14" s="1"/>
  <c r="D173" i="84"/>
  <c r="B7" i="14" s="1"/>
  <c r="I173" i="84"/>
  <c r="G7" i="14" s="1"/>
  <c r="H173" i="84"/>
  <c r="F7" i="14" s="1"/>
  <c r="F173" i="84"/>
  <c r="D7" i="14" s="1"/>
  <c r="G173" i="84"/>
  <c r="E7" i="14" s="1"/>
  <c r="A187" i="84"/>
  <c r="D186" i="84"/>
  <c r="B7" i="15" s="1"/>
  <c r="I186" i="84"/>
  <c r="G7" i="15" s="1"/>
  <c r="H186" i="84"/>
  <c r="F7" i="15" s="1"/>
  <c r="G186" i="84"/>
  <c r="E7" i="15" s="1"/>
  <c r="F186" i="84"/>
  <c r="D7" i="15" s="1"/>
  <c r="E186" i="84"/>
  <c r="C7" i="15" s="1"/>
  <c r="A6" i="62"/>
  <c r="B5" i="62"/>
  <c r="C5" i="62"/>
  <c r="D5" i="62"/>
  <c r="E5" i="62"/>
  <c r="F5" i="62"/>
  <c r="G5" i="62"/>
  <c r="H5" i="62"/>
  <c r="I5" i="62"/>
  <c r="J5" i="62"/>
  <c r="K5" i="62"/>
  <c r="L5" i="62"/>
  <c r="M5" i="62"/>
  <c r="N5" i="62"/>
  <c r="O5" i="62"/>
  <c r="P5" i="62"/>
  <c r="Q5" i="62"/>
  <c r="R5" i="62"/>
  <c r="S5" i="62"/>
  <c r="T5" i="62"/>
  <c r="U5" i="62"/>
  <c r="V5" i="62"/>
  <c r="W5" i="62"/>
  <c r="X5" i="62"/>
  <c r="Y5" i="62"/>
  <c r="Z5" i="62"/>
  <c r="AA5" i="62"/>
  <c r="AB5" i="62"/>
  <c r="AC5" i="62"/>
  <c r="AD5" i="62"/>
  <c r="AE5" i="62"/>
  <c r="AF5" i="62"/>
  <c r="AG5" i="62"/>
  <c r="AH5" i="62"/>
  <c r="AI5" i="62"/>
  <c r="A7" i="62"/>
  <c r="A8" i="62"/>
  <c r="A9" i="62"/>
  <c r="A10" i="62"/>
  <c r="A11" i="62"/>
  <c r="A12" i="62"/>
  <c r="A13" i="62"/>
  <c r="A14" i="62"/>
  <c r="A19" i="62"/>
  <c r="A20" i="62"/>
  <c r="A21" i="62"/>
  <c r="A22" i="62"/>
  <c r="A23" i="62"/>
  <c r="A24" i="62"/>
  <c r="A25" i="62"/>
  <c r="A26" i="62"/>
  <c r="A27" i="62"/>
  <c r="A31" i="62"/>
  <c r="A32" i="62"/>
  <c r="A33" i="62"/>
  <c r="A34" i="62"/>
  <c r="A35" i="62"/>
  <c r="A36" i="62"/>
  <c r="A37" i="62"/>
  <c r="A38" i="62"/>
  <c r="A39" i="62"/>
  <c r="J16" i="84" l="1"/>
  <c r="I163" i="84"/>
  <c r="G10" i="21" s="1"/>
  <c r="J12" i="84"/>
  <c r="I160" i="84"/>
  <c r="G7" i="21" s="1"/>
  <c r="J11" i="84"/>
  <c r="I30" i="84"/>
  <c r="G7" i="18" s="1"/>
  <c r="I95" i="84"/>
  <c r="G7" i="74" s="1"/>
  <c r="I82" i="84"/>
  <c r="G7" i="13" s="1"/>
  <c r="I147" i="84"/>
  <c r="G7" i="73" s="1"/>
  <c r="I56" i="84"/>
  <c r="G7" i="11" s="1"/>
  <c r="I69" i="84"/>
  <c r="G7" i="12" s="1"/>
  <c r="I43" i="84"/>
  <c r="G7" i="20" s="1"/>
  <c r="I121" i="84"/>
  <c r="G7" i="71" s="1"/>
  <c r="I134" i="84"/>
  <c r="G7" i="72" s="1"/>
  <c r="I108" i="84"/>
  <c r="G7" i="70" s="1"/>
  <c r="J15" i="84"/>
  <c r="I33" i="84"/>
  <c r="G10" i="18" s="1"/>
  <c r="I98" i="84"/>
  <c r="G10" i="74" s="1"/>
  <c r="I150" i="84"/>
  <c r="G10" i="73" s="1"/>
  <c r="I124" i="84"/>
  <c r="G10" i="71" s="1"/>
  <c r="I72" i="84"/>
  <c r="G10" i="12" s="1"/>
  <c r="I46" i="84"/>
  <c r="G10" i="20" s="1"/>
  <c r="I59" i="84"/>
  <c r="G10" i="11" s="1"/>
  <c r="I111" i="84"/>
  <c r="G10" i="70" s="1"/>
  <c r="I85" i="84"/>
  <c r="G10" i="13" s="1"/>
  <c r="I137" i="84"/>
  <c r="G10" i="72" s="1"/>
  <c r="A188" i="84"/>
  <c r="AH187" i="84"/>
  <c r="AF8" i="15" s="1"/>
  <c r="Z187" i="84"/>
  <c r="X8" i="15" s="1"/>
  <c r="R187" i="84"/>
  <c r="P8" i="15" s="1"/>
  <c r="AG187" i="84"/>
  <c r="AE8" i="15" s="1"/>
  <c r="Y187" i="84"/>
  <c r="W8" i="15" s="1"/>
  <c r="AD187" i="84"/>
  <c r="AB8" i="15" s="1"/>
  <c r="V187" i="84"/>
  <c r="T8" i="15" s="1"/>
  <c r="N187" i="84"/>
  <c r="L8" i="15" s="1"/>
  <c r="W187" i="84"/>
  <c r="U8" i="15" s="1"/>
  <c r="L187" i="84"/>
  <c r="J8" i="15" s="1"/>
  <c r="D187" i="84"/>
  <c r="B8" i="15" s="1"/>
  <c r="AI187" i="84"/>
  <c r="AG8" i="15" s="1"/>
  <c r="U187" i="84"/>
  <c r="S8" i="15" s="1"/>
  <c r="K187" i="84"/>
  <c r="I8" i="15" s="1"/>
  <c r="AF187" i="84"/>
  <c r="AD8" i="15" s="1"/>
  <c r="T187" i="84"/>
  <c r="R8" i="15" s="1"/>
  <c r="J187" i="84"/>
  <c r="H8" i="15" s="1"/>
  <c r="AE187" i="84"/>
  <c r="AC8" i="15" s="1"/>
  <c r="S187" i="84"/>
  <c r="Q8" i="15" s="1"/>
  <c r="I187" i="84"/>
  <c r="G8" i="15" s="1"/>
  <c r="AC187" i="84"/>
  <c r="AA8" i="15" s="1"/>
  <c r="Q187" i="84"/>
  <c r="O8" i="15" s="1"/>
  <c r="H187" i="84"/>
  <c r="F8" i="15" s="1"/>
  <c r="AA187" i="84"/>
  <c r="Y8" i="15" s="1"/>
  <c r="X187" i="84"/>
  <c r="V8" i="15" s="1"/>
  <c r="P187" i="84"/>
  <c r="N8" i="15" s="1"/>
  <c r="O187" i="84"/>
  <c r="M8" i="15" s="1"/>
  <c r="M187" i="84"/>
  <c r="K8" i="15" s="1"/>
  <c r="G187" i="84"/>
  <c r="E8" i="15" s="1"/>
  <c r="F187" i="84"/>
  <c r="D8" i="15" s="1"/>
  <c r="E187" i="84"/>
  <c r="C8" i="15" s="1"/>
  <c r="AB187" i="84"/>
  <c r="Z8" i="15" s="1"/>
  <c r="A175" i="84"/>
  <c r="AI174" i="84"/>
  <c r="AG8" i="14" s="1"/>
  <c r="AA174" i="84"/>
  <c r="Y8" i="14" s="1"/>
  <c r="S174" i="84"/>
  <c r="Q8" i="14" s="1"/>
  <c r="K174" i="84"/>
  <c r="I8" i="14" s="1"/>
  <c r="AH174" i="84"/>
  <c r="AF8" i="14" s="1"/>
  <c r="Z174" i="84"/>
  <c r="X8" i="14" s="1"/>
  <c r="R174" i="84"/>
  <c r="P8" i="14" s="1"/>
  <c r="J174" i="84"/>
  <c r="H8" i="14" s="1"/>
  <c r="AG174" i="84"/>
  <c r="AE8" i="14" s="1"/>
  <c r="Y174" i="84"/>
  <c r="W8" i="14" s="1"/>
  <c r="O174" i="84"/>
  <c r="M8" i="14" s="1"/>
  <c r="E174" i="84"/>
  <c r="C8" i="14" s="1"/>
  <c r="X174" i="84"/>
  <c r="V8" i="14" s="1"/>
  <c r="N174" i="84"/>
  <c r="L8" i="14" s="1"/>
  <c r="D174" i="84"/>
  <c r="B8" i="14" s="1"/>
  <c r="W174" i="84"/>
  <c r="U8" i="14" s="1"/>
  <c r="M174" i="84"/>
  <c r="K8" i="14" s="1"/>
  <c r="AF174" i="84"/>
  <c r="AD8" i="14" s="1"/>
  <c r="V174" i="84"/>
  <c r="T8" i="14" s="1"/>
  <c r="L174" i="84"/>
  <c r="J8" i="14" s="1"/>
  <c r="AE174" i="84"/>
  <c r="AC8" i="14" s="1"/>
  <c r="U174" i="84"/>
  <c r="S8" i="14" s="1"/>
  <c r="I174" i="84"/>
  <c r="G8" i="14" s="1"/>
  <c r="T174" i="84"/>
  <c r="R8" i="14" s="1"/>
  <c r="Q174" i="84"/>
  <c r="O8" i="14" s="1"/>
  <c r="P174" i="84"/>
  <c r="N8" i="14" s="1"/>
  <c r="H174" i="84"/>
  <c r="F8" i="14" s="1"/>
  <c r="G174" i="84"/>
  <c r="E8" i="14" s="1"/>
  <c r="AC174" i="84"/>
  <c r="AA8" i="14" s="1"/>
  <c r="AB174" i="84"/>
  <c r="Z8" i="14" s="1"/>
  <c r="AD174" i="84"/>
  <c r="AB8" i="14" s="1"/>
  <c r="F174" i="84"/>
  <c r="D8" i="14" s="1"/>
  <c r="A214" i="84"/>
  <c r="AF213" i="84"/>
  <c r="AD8" i="17" s="1"/>
  <c r="X213" i="84"/>
  <c r="V8" i="17" s="1"/>
  <c r="P213" i="84"/>
  <c r="N8" i="17" s="1"/>
  <c r="H213" i="84"/>
  <c r="F8" i="17" s="1"/>
  <c r="AE213" i="84"/>
  <c r="AC8" i="17" s="1"/>
  <c r="W213" i="84"/>
  <c r="U8" i="17" s="1"/>
  <c r="O213" i="84"/>
  <c r="M8" i="17" s="1"/>
  <c r="G213" i="84"/>
  <c r="E8" i="17" s="1"/>
  <c r="AD213" i="84"/>
  <c r="AB8" i="17" s="1"/>
  <c r="V213" i="84"/>
  <c r="T8" i="17" s="1"/>
  <c r="N213" i="84"/>
  <c r="L8" i="17" s="1"/>
  <c r="F213" i="84"/>
  <c r="D8" i="17" s="1"/>
  <c r="AC213" i="84"/>
  <c r="AA8" i="17" s="1"/>
  <c r="U213" i="84"/>
  <c r="S8" i="17" s="1"/>
  <c r="M213" i="84"/>
  <c r="K8" i="17" s="1"/>
  <c r="E213" i="84"/>
  <c r="C8" i="17" s="1"/>
  <c r="AB213" i="84"/>
  <c r="Z8" i="17" s="1"/>
  <c r="T213" i="84"/>
  <c r="R8" i="17" s="1"/>
  <c r="L213" i="84"/>
  <c r="J8" i="17" s="1"/>
  <c r="D213" i="84"/>
  <c r="B8" i="17" s="1"/>
  <c r="AI213" i="84"/>
  <c r="AG8" i="17" s="1"/>
  <c r="AA213" i="84"/>
  <c r="Y8" i="17" s="1"/>
  <c r="S213" i="84"/>
  <c r="Q8" i="17" s="1"/>
  <c r="K213" i="84"/>
  <c r="I8" i="17" s="1"/>
  <c r="J213" i="84"/>
  <c r="H8" i="17" s="1"/>
  <c r="I213" i="84"/>
  <c r="G8" i="17" s="1"/>
  <c r="AH213" i="84"/>
  <c r="AF8" i="17" s="1"/>
  <c r="AG213" i="84"/>
  <c r="AE8" i="17" s="1"/>
  <c r="Z213" i="84"/>
  <c r="X8" i="17" s="1"/>
  <c r="Y213" i="84"/>
  <c r="W8" i="17" s="1"/>
  <c r="R213" i="84"/>
  <c r="P8" i="17" s="1"/>
  <c r="Q213" i="84"/>
  <c r="O8" i="17" s="1"/>
  <c r="A162" i="84"/>
  <c r="AI161" i="84"/>
  <c r="AG8" i="21" s="1"/>
  <c r="AA161" i="84"/>
  <c r="Y8" i="21" s="1"/>
  <c r="S161" i="84"/>
  <c r="Q8" i="21" s="1"/>
  <c r="K161" i="84"/>
  <c r="I8" i="21" s="1"/>
  <c r="AH161" i="84"/>
  <c r="AF8" i="21" s="1"/>
  <c r="Z161" i="84"/>
  <c r="X8" i="21" s="1"/>
  <c r="R161" i="84"/>
  <c r="P8" i="21" s="1"/>
  <c r="J161" i="84"/>
  <c r="H8" i="21" s="1"/>
  <c r="AG161" i="84"/>
  <c r="AE8" i="21" s="1"/>
  <c r="Y161" i="84"/>
  <c r="W8" i="21" s="1"/>
  <c r="Q161" i="84"/>
  <c r="O8" i="21" s="1"/>
  <c r="I161" i="84"/>
  <c r="G8" i="21" s="1"/>
  <c r="AF161" i="84"/>
  <c r="AD8" i="21" s="1"/>
  <c r="X161" i="84"/>
  <c r="V8" i="21" s="1"/>
  <c r="P161" i="84"/>
  <c r="N8" i="21" s="1"/>
  <c r="H161" i="84"/>
  <c r="F8" i="21" s="1"/>
  <c r="AD161" i="84"/>
  <c r="AB8" i="21" s="1"/>
  <c r="N161" i="84"/>
  <c r="L8" i="21" s="1"/>
  <c r="AC161" i="84"/>
  <c r="AA8" i="21" s="1"/>
  <c r="M161" i="84"/>
  <c r="K8" i="21" s="1"/>
  <c r="AE161" i="84"/>
  <c r="AC8" i="21" s="1"/>
  <c r="O161" i="84"/>
  <c r="M8" i="21" s="1"/>
  <c r="AB161" i="84"/>
  <c r="Z8" i="21" s="1"/>
  <c r="L161" i="84"/>
  <c r="J8" i="21" s="1"/>
  <c r="W161" i="84"/>
  <c r="U8" i="21" s="1"/>
  <c r="G161" i="84"/>
  <c r="E8" i="21" s="1"/>
  <c r="T161" i="84"/>
  <c r="R8" i="21" s="1"/>
  <c r="V161" i="84"/>
  <c r="T8" i="21" s="1"/>
  <c r="F161" i="84"/>
  <c r="D8" i="21" s="1"/>
  <c r="D161" i="84"/>
  <c r="B8" i="21" s="1"/>
  <c r="U161" i="84"/>
  <c r="S8" i="21" s="1"/>
  <c r="E161" i="84"/>
  <c r="C8" i="21" s="1"/>
  <c r="A201" i="84"/>
  <c r="AC200" i="84"/>
  <c r="AA8" i="16" s="1"/>
  <c r="U200" i="84"/>
  <c r="S8" i="16" s="1"/>
  <c r="M200" i="84"/>
  <c r="K8" i="16" s="1"/>
  <c r="E200" i="84"/>
  <c r="C8" i="16" s="1"/>
  <c r="AB200" i="84"/>
  <c r="Z8" i="16" s="1"/>
  <c r="T200" i="84"/>
  <c r="R8" i="16" s="1"/>
  <c r="L200" i="84"/>
  <c r="J8" i="16" s="1"/>
  <c r="D200" i="84"/>
  <c r="B8" i="16" s="1"/>
  <c r="AI200" i="84"/>
  <c r="AG8" i="16" s="1"/>
  <c r="AA200" i="84"/>
  <c r="Y8" i="16" s="1"/>
  <c r="S200" i="84"/>
  <c r="Q8" i="16" s="1"/>
  <c r="K200" i="84"/>
  <c r="I8" i="16" s="1"/>
  <c r="AH200" i="84"/>
  <c r="AF8" i="16" s="1"/>
  <c r="Z200" i="84"/>
  <c r="X8" i="16" s="1"/>
  <c r="R200" i="84"/>
  <c r="P8" i="16" s="1"/>
  <c r="J200" i="84"/>
  <c r="H8" i="16" s="1"/>
  <c r="AG200" i="84"/>
  <c r="AE8" i="16" s="1"/>
  <c r="Y200" i="84"/>
  <c r="W8" i="16" s="1"/>
  <c r="Q200" i="84"/>
  <c r="O8" i="16" s="1"/>
  <c r="I200" i="84"/>
  <c r="G8" i="16" s="1"/>
  <c r="AF200" i="84"/>
  <c r="AD8" i="16" s="1"/>
  <c r="X200" i="84"/>
  <c r="V8" i="16" s="1"/>
  <c r="P200" i="84"/>
  <c r="N8" i="16" s="1"/>
  <c r="H200" i="84"/>
  <c r="F8" i="16" s="1"/>
  <c r="O200" i="84"/>
  <c r="M8" i="16" s="1"/>
  <c r="N200" i="84"/>
  <c r="L8" i="16" s="1"/>
  <c r="G200" i="84"/>
  <c r="E8" i="16" s="1"/>
  <c r="F200" i="84"/>
  <c r="D8" i="16" s="1"/>
  <c r="AE200" i="84"/>
  <c r="AC8" i="16" s="1"/>
  <c r="AD200" i="84"/>
  <c r="AB8" i="16" s="1"/>
  <c r="W200" i="84"/>
  <c r="U8" i="16" s="1"/>
  <c r="V200" i="84"/>
  <c r="T8" i="16" s="1"/>
  <c r="D35" i="62"/>
  <c r="N33" i="62"/>
  <c r="AG38" i="62"/>
  <c r="AE38" i="62"/>
  <c r="F33" i="62"/>
  <c r="AH37" i="62"/>
  <c r="AF37" i="62"/>
  <c r="B7" i="62"/>
  <c r="AI36" i="62"/>
  <c r="B38" i="62"/>
  <c r="AA36" i="62"/>
  <c r="AF39" i="62"/>
  <c r="L35" i="62"/>
  <c r="AD39" i="62"/>
  <c r="Z37" i="62"/>
  <c r="V39" i="62"/>
  <c r="W38" i="62"/>
  <c r="X37" i="62"/>
  <c r="S36" i="62"/>
  <c r="U34" i="62"/>
  <c r="W32" i="62"/>
  <c r="Y38" i="62"/>
  <c r="B23" i="62"/>
  <c r="P39" i="62"/>
  <c r="Q38" i="62"/>
  <c r="R37" i="62"/>
  <c r="K36" i="62"/>
  <c r="M34" i="62"/>
  <c r="O32" i="62"/>
  <c r="X39" i="62"/>
  <c r="AE32" i="62"/>
  <c r="B21" i="62"/>
  <c r="N39" i="62"/>
  <c r="O38" i="62"/>
  <c r="P37" i="62"/>
  <c r="C36" i="62"/>
  <c r="E34" i="62"/>
  <c r="G32" i="62"/>
  <c r="C7" i="62"/>
  <c r="K7" i="62"/>
  <c r="S7" i="62"/>
  <c r="AA7" i="62"/>
  <c r="AI7" i="62"/>
  <c r="J8" i="62"/>
  <c r="R8" i="62"/>
  <c r="Z8" i="62"/>
  <c r="AH8" i="62"/>
  <c r="I9" i="62"/>
  <c r="Q9" i="62"/>
  <c r="Y9" i="62"/>
  <c r="AG9" i="62"/>
  <c r="H10" i="62"/>
  <c r="P10" i="62"/>
  <c r="X10" i="62"/>
  <c r="AF10" i="62"/>
  <c r="G11" i="62"/>
  <c r="O11" i="62"/>
  <c r="W11" i="62"/>
  <c r="AE11" i="62"/>
  <c r="F12" i="62"/>
  <c r="N12" i="62"/>
  <c r="V12" i="62"/>
  <c r="AD12" i="62"/>
  <c r="E13" i="62"/>
  <c r="M13" i="62"/>
  <c r="U13" i="62"/>
  <c r="AC13" i="62"/>
  <c r="D14" i="62"/>
  <c r="L14" i="62"/>
  <c r="T14" i="62"/>
  <c r="AB14" i="62"/>
  <c r="I20" i="62"/>
  <c r="Q20" i="62"/>
  <c r="Y20" i="62"/>
  <c r="AG20" i="62"/>
  <c r="H21" i="62"/>
  <c r="P21" i="62"/>
  <c r="X21" i="62"/>
  <c r="AF21" i="62"/>
  <c r="G22" i="62"/>
  <c r="O22" i="62"/>
  <c r="W22" i="62"/>
  <c r="AE22" i="62"/>
  <c r="F23" i="62"/>
  <c r="N23" i="62"/>
  <c r="V23" i="62"/>
  <c r="AD23" i="62"/>
  <c r="E24" i="62"/>
  <c r="M24" i="62"/>
  <c r="U24" i="62"/>
  <c r="AC24" i="62"/>
  <c r="D25" i="62"/>
  <c r="L25" i="62"/>
  <c r="T25" i="62"/>
  <c r="AB25" i="62"/>
  <c r="C26" i="62"/>
  <c r="K26" i="62"/>
  <c r="D7" i="62"/>
  <c r="L7" i="62"/>
  <c r="T7" i="62"/>
  <c r="AB7" i="62"/>
  <c r="C8" i="62"/>
  <c r="K8" i="62"/>
  <c r="S8" i="62"/>
  <c r="AA8" i="62"/>
  <c r="AI8" i="62"/>
  <c r="J9" i="62"/>
  <c r="R9" i="62"/>
  <c r="Z9" i="62"/>
  <c r="AH9" i="62"/>
  <c r="I10" i="62"/>
  <c r="Q10" i="62"/>
  <c r="Y10" i="62"/>
  <c r="AG10" i="62"/>
  <c r="H11" i="62"/>
  <c r="P11" i="62"/>
  <c r="X11" i="62"/>
  <c r="AF11" i="62"/>
  <c r="G12" i="62"/>
  <c r="O12" i="62"/>
  <c r="W12" i="62"/>
  <c r="AE12" i="62"/>
  <c r="F13" i="62"/>
  <c r="N13" i="62"/>
  <c r="V13" i="62"/>
  <c r="AD13" i="62"/>
  <c r="E14" i="62"/>
  <c r="M14" i="62"/>
  <c r="U14" i="62"/>
  <c r="AC14" i="62"/>
  <c r="J20" i="62"/>
  <c r="R20" i="62"/>
  <c r="Z20" i="62"/>
  <c r="AH20" i="62"/>
  <c r="I21" i="62"/>
  <c r="Q21" i="62"/>
  <c r="Y21" i="62"/>
  <c r="AG21" i="62"/>
  <c r="H22" i="62"/>
  <c r="P22" i="62"/>
  <c r="X22" i="62"/>
  <c r="AF22" i="62"/>
  <c r="G23" i="62"/>
  <c r="O23" i="62"/>
  <c r="W23" i="62"/>
  <c r="AE23" i="62"/>
  <c r="F24" i="62"/>
  <c r="N24" i="62"/>
  <c r="V24" i="62"/>
  <c r="AD24" i="62"/>
  <c r="E25" i="62"/>
  <c r="M25" i="62"/>
  <c r="U25" i="62"/>
  <c r="AC25" i="62"/>
  <c r="D26" i="62"/>
  <c r="L26" i="62"/>
  <c r="E7" i="62"/>
  <c r="M7" i="62"/>
  <c r="U7" i="62"/>
  <c r="AC7" i="62"/>
  <c r="D8" i="62"/>
  <c r="L8" i="62"/>
  <c r="T8" i="62"/>
  <c r="AB8" i="62"/>
  <c r="C9" i="62"/>
  <c r="K9" i="62"/>
  <c r="S9" i="62"/>
  <c r="AA9" i="62"/>
  <c r="AI9" i="62"/>
  <c r="J10" i="62"/>
  <c r="R10" i="62"/>
  <c r="Z10" i="62"/>
  <c r="AH10" i="62"/>
  <c r="I11" i="62"/>
  <c r="Q11" i="62"/>
  <c r="Y11" i="62"/>
  <c r="AG11" i="62"/>
  <c r="H12" i="62"/>
  <c r="P12" i="62"/>
  <c r="X12" i="62"/>
  <c r="AF12" i="62"/>
  <c r="G13" i="62"/>
  <c r="O13" i="62"/>
  <c r="W13" i="62"/>
  <c r="AE13" i="62"/>
  <c r="F14" i="62"/>
  <c r="N14" i="62"/>
  <c r="V14" i="62"/>
  <c r="AD14" i="62"/>
  <c r="C20" i="62"/>
  <c r="K20" i="62"/>
  <c r="S20" i="62"/>
  <c r="AA20" i="62"/>
  <c r="AI20" i="62"/>
  <c r="J21" i="62"/>
  <c r="R21" i="62"/>
  <c r="Z21" i="62"/>
  <c r="AH21" i="62"/>
  <c r="I22" i="62"/>
  <c r="Q22" i="62"/>
  <c r="Y22" i="62"/>
  <c r="AG22" i="62"/>
  <c r="H23" i="62"/>
  <c r="P23" i="62"/>
  <c r="X23" i="62"/>
  <c r="AF23" i="62"/>
  <c r="G24" i="62"/>
  <c r="O24" i="62"/>
  <c r="W24" i="62"/>
  <c r="AE24" i="62"/>
  <c r="F25" i="62"/>
  <c r="N25" i="62"/>
  <c r="V25" i="62"/>
  <c r="AD25" i="62"/>
  <c r="E26" i="62"/>
  <c r="F7" i="62"/>
  <c r="N7" i="62"/>
  <c r="V7" i="62"/>
  <c r="AD7" i="62"/>
  <c r="E8" i="62"/>
  <c r="M8" i="62"/>
  <c r="U8" i="62"/>
  <c r="AC8" i="62"/>
  <c r="D9" i="62"/>
  <c r="L9" i="62"/>
  <c r="T9" i="62"/>
  <c r="AB9" i="62"/>
  <c r="C10" i="62"/>
  <c r="K10" i="62"/>
  <c r="S10" i="62"/>
  <c r="AA10" i="62"/>
  <c r="AI10" i="62"/>
  <c r="J11" i="62"/>
  <c r="R11" i="62"/>
  <c r="Z11" i="62"/>
  <c r="AH11" i="62"/>
  <c r="I12" i="62"/>
  <c r="Q12" i="62"/>
  <c r="Y12" i="62"/>
  <c r="AG12" i="62"/>
  <c r="H13" i="62"/>
  <c r="P13" i="62"/>
  <c r="X13" i="62"/>
  <c r="AF13" i="62"/>
  <c r="G14" i="62"/>
  <c r="O14" i="62"/>
  <c r="W14" i="62"/>
  <c r="AE14" i="62"/>
  <c r="D20" i="62"/>
  <c r="L20" i="62"/>
  <c r="T20" i="62"/>
  <c r="AB20" i="62"/>
  <c r="C21" i="62"/>
  <c r="K21" i="62"/>
  <c r="S21" i="62"/>
  <c r="AA21" i="62"/>
  <c r="AI21" i="62"/>
  <c r="J22" i="62"/>
  <c r="R22" i="62"/>
  <c r="Z22" i="62"/>
  <c r="AH22" i="62"/>
  <c r="I23" i="62"/>
  <c r="Q23" i="62"/>
  <c r="Y23" i="62"/>
  <c r="AG23" i="62"/>
  <c r="H24" i="62"/>
  <c r="P24" i="62"/>
  <c r="X24" i="62"/>
  <c r="AF24" i="62"/>
  <c r="G25" i="62"/>
  <c r="O25" i="62"/>
  <c r="W25" i="62"/>
  <c r="AE25" i="62"/>
  <c r="F26" i="62"/>
  <c r="N26" i="62"/>
  <c r="G7" i="62"/>
  <c r="O7" i="62"/>
  <c r="W7" i="62"/>
  <c r="AE7" i="62"/>
  <c r="F8" i="62"/>
  <c r="N8" i="62"/>
  <c r="V8" i="62"/>
  <c r="AD8" i="62"/>
  <c r="E9" i="62"/>
  <c r="M9" i="62"/>
  <c r="U9" i="62"/>
  <c r="AC9" i="62"/>
  <c r="D10" i="62"/>
  <c r="L10" i="62"/>
  <c r="T10" i="62"/>
  <c r="AB10" i="62"/>
  <c r="C11" i="62"/>
  <c r="K11" i="62"/>
  <c r="S11" i="62"/>
  <c r="AA11" i="62"/>
  <c r="AI11" i="62"/>
  <c r="J12" i="62"/>
  <c r="R12" i="62"/>
  <c r="Z12" i="62"/>
  <c r="AH12" i="62"/>
  <c r="I13" i="62"/>
  <c r="Q13" i="62"/>
  <c r="Y13" i="62"/>
  <c r="AG13" i="62"/>
  <c r="H14" i="62"/>
  <c r="P14" i="62"/>
  <c r="X14" i="62"/>
  <c r="AF14" i="62"/>
  <c r="E20" i="62"/>
  <c r="M20" i="62"/>
  <c r="U20" i="62"/>
  <c r="AC20" i="62"/>
  <c r="D21" i="62"/>
  <c r="L21" i="62"/>
  <c r="T21" i="62"/>
  <c r="AB21" i="62"/>
  <c r="C22" i="62"/>
  <c r="K22" i="62"/>
  <c r="S22" i="62"/>
  <c r="AA22" i="62"/>
  <c r="AI22" i="62"/>
  <c r="J23" i="62"/>
  <c r="R23" i="62"/>
  <c r="Z23" i="62"/>
  <c r="AH23" i="62"/>
  <c r="I24" i="62"/>
  <c r="Q24" i="62"/>
  <c r="Y24" i="62"/>
  <c r="AG24" i="62"/>
  <c r="H25" i="62"/>
  <c r="P25" i="62"/>
  <c r="X25" i="62"/>
  <c r="AF25" i="62"/>
  <c r="G26" i="62"/>
  <c r="O26" i="62"/>
  <c r="H7" i="62"/>
  <c r="P7" i="62"/>
  <c r="X7" i="62"/>
  <c r="AF7" i="62"/>
  <c r="G8" i="62"/>
  <c r="O8" i="62"/>
  <c r="W8" i="62"/>
  <c r="AE8" i="62"/>
  <c r="F9" i="62"/>
  <c r="N9" i="62"/>
  <c r="V9" i="62"/>
  <c r="AD9" i="62"/>
  <c r="E10" i="62"/>
  <c r="M10" i="62"/>
  <c r="U10" i="62"/>
  <c r="AC10" i="62"/>
  <c r="D11" i="62"/>
  <c r="L11" i="62"/>
  <c r="T11" i="62"/>
  <c r="AB11" i="62"/>
  <c r="C12" i="62"/>
  <c r="K12" i="62"/>
  <c r="S12" i="62"/>
  <c r="AA12" i="62"/>
  <c r="AI12" i="62"/>
  <c r="J13" i="62"/>
  <c r="R13" i="62"/>
  <c r="Z13" i="62"/>
  <c r="AH13" i="62"/>
  <c r="I14" i="62"/>
  <c r="Q14" i="62"/>
  <c r="Y14" i="62"/>
  <c r="AG14" i="62"/>
  <c r="F20" i="62"/>
  <c r="N20" i="62"/>
  <c r="V20" i="62"/>
  <c r="AD20" i="62"/>
  <c r="E21" i="62"/>
  <c r="M21" i="62"/>
  <c r="U21" i="62"/>
  <c r="AC21" i="62"/>
  <c r="D22" i="62"/>
  <c r="L22" i="62"/>
  <c r="T22" i="62"/>
  <c r="AB22" i="62"/>
  <c r="C23" i="62"/>
  <c r="K23" i="62"/>
  <c r="S23" i="62"/>
  <c r="AA23" i="62"/>
  <c r="AI23" i="62"/>
  <c r="J24" i="62"/>
  <c r="R24" i="62"/>
  <c r="Z24" i="62"/>
  <c r="AH24" i="62"/>
  <c r="I25" i="62"/>
  <c r="Q25" i="62"/>
  <c r="Y25" i="62"/>
  <c r="AG25" i="62"/>
  <c r="H26" i="62"/>
  <c r="P26" i="62"/>
  <c r="I7" i="62"/>
  <c r="Q7" i="62"/>
  <c r="Y7" i="62"/>
  <c r="AG7" i="62"/>
  <c r="H8" i="62"/>
  <c r="P8" i="62"/>
  <c r="X8" i="62"/>
  <c r="AF8" i="62"/>
  <c r="G9" i="62"/>
  <c r="O9" i="62"/>
  <c r="W9" i="62"/>
  <c r="AE9" i="62"/>
  <c r="F10" i="62"/>
  <c r="N10" i="62"/>
  <c r="V10" i="62"/>
  <c r="AD10" i="62"/>
  <c r="E11" i="62"/>
  <c r="M11" i="62"/>
  <c r="U11" i="62"/>
  <c r="AC11" i="62"/>
  <c r="D12" i="62"/>
  <c r="L12" i="62"/>
  <c r="T12" i="62"/>
  <c r="AB12" i="62"/>
  <c r="C13" i="62"/>
  <c r="K13" i="62"/>
  <c r="S13" i="62"/>
  <c r="AA13" i="62"/>
  <c r="AI13" i="62"/>
  <c r="J14" i="62"/>
  <c r="R14" i="62"/>
  <c r="Z14" i="62"/>
  <c r="AH14" i="62"/>
  <c r="G20" i="62"/>
  <c r="O20" i="62"/>
  <c r="W20" i="62"/>
  <c r="AE20" i="62"/>
  <c r="F21" i="62"/>
  <c r="N21" i="62"/>
  <c r="V21" i="62"/>
  <c r="AD21" i="62"/>
  <c r="E22" i="62"/>
  <c r="M22" i="62"/>
  <c r="U22" i="62"/>
  <c r="AC22" i="62"/>
  <c r="D23" i="62"/>
  <c r="L23" i="62"/>
  <c r="T23" i="62"/>
  <c r="AB23" i="62"/>
  <c r="C24" i="62"/>
  <c r="K24" i="62"/>
  <c r="S24" i="62"/>
  <c r="AA24" i="62"/>
  <c r="AI24" i="62"/>
  <c r="J25" i="62"/>
  <c r="R25" i="62"/>
  <c r="Z25" i="62"/>
  <c r="AH25" i="62"/>
  <c r="I26" i="62"/>
  <c r="Q26" i="62"/>
  <c r="AG8" i="62"/>
  <c r="AE10" i="62"/>
  <c r="AC12" i="62"/>
  <c r="AC17" i="62" s="1"/>
  <c r="AA14" i="62"/>
  <c r="W21" i="62"/>
  <c r="U23" i="62"/>
  <c r="S25" i="62"/>
  <c r="U26" i="62"/>
  <c r="AC26" i="62"/>
  <c r="D27" i="62"/>
  <c r="L27" i="62"/>
  <c r="T27" i="62"/>
  <c r="AB27" i="62"/>
  <c r="H32" i="62"/>
  <c r="P32" i="62"/>
  <c r="X32" i="62"/>
  <c r="AF32" i="62"/>
  <c r="G33" i="62"/>
  <c r="O33" i="62"/>
  <c r="W33" i="62"/>
  <c r="AE33" i="62"/>
  <c r="F34" i="62"/>
  <c r="N34" i="62"/>
  <c r="V34" i="62"/>
  <c r="AD34" i="62"/>
  <c r="E35" i="62"/>
  <c r="M35" i="62"/>
  <c r="U35" i="62"/>
  <c r="AC35" i="62"/>
  <c r="D36" i="62"/>
  <c r="L36" i="62"/>
  <c r="T36" i="62"/>
  <c r="AB36" i="62"/>
  <c r="C37" i="62"/>
  <c r="K37" i="62"/>
  <c r="S37" i="62"/>
  <c r="AA37" i="62"/>
  <c r="AI37" i="62"/>
  <c r="J38" i="62"/>
  <c r="R38" i="62"/>
  <c r="Z38" i="62"/>
  <c r="AH38" i="62"/>
  <c r="I39" i="62"/>
  <c r="Q39" i="62"/>
  <c r="Y39" i="62"/>
  <c r="AG39" i="62"/>
  <c r="B13" i="62"/>
  <c r="B24" i="62"/>
  <c r="B33" i="62"/>
  <c r="R26" i="62"/>
  <c r="D33" i="62"/>
  <c r="C34" i="62"/>
  <c r="J35" i="62"/>
  <c r="Q36" i="62"/>
  <c r="J7" i="62"/>
  <c r="H9" i="62"/>
  <c r="F11" i="62"/>
  <c r="D13" i="62"/>
  <c r="AI14" i="62"/>
  <c r="AE21" i="62"/>
  <c r="AC23" i="62"/>
  <c r="AA25" i="62"/>
  <c r="V26" i="62"/>
  <c r="AD26" i="62"/>
  <c r="E27" i="62"/>
  <c r="M27" i="62"/>
  <c r="U27" i="62"/>
  <c r="AC27" i="62"/>
  <c r="I32" i="62"/>
  <c r="Q32" i="62"/>
  <c r="Y32" i="62"/>
  <c r="AG32" i="62"/>
  <c r="H33" i="62"/>
  <c r="P33" i="62"/>
  <c r="X33" i="62"/>
  <c r="AF33" i="62"/>
  <c r="G34" i="62"/>
  <c r="O34" i="62"/>
  <c r="W34" i="62"/>
  <c r="AE34" i="62"/>
  <c r="F35" i="62"/>
  <c r="N35" i="62"/>
  <c r="V35" i="62"/>
  <c r="AD35" i="62"/>
  <c r="E36" i="62"/>
  <c r="M36" i="62"/>
  <c r="U36" i="62"/>
  <c r="AC36" i="62"/>
  <c r="D37" i="62"/>
  <c r="L37" i="62"/>
  <c r="T37" i="62"/>
  <c r="AB37" i="62"/>
  <c r="C38" i="62"/>
  <c r="K38" i="62"/>
  <c r="S38" i="62"/>
  <c r="AA38" i="62"/>
  <c r="AI38" i="62"/>
  <c r="J39" i="62"/>
  <c r="R39" i="62"/>
  <c r="Z39" i="62"/>
  <c r="AH39" i="62"/>
  <c r="B14" i="62"/>
  <c r="B25" i="62"/>
  <c r="B34" i="62"/>
  <c r="G10" i="62"/>
  <c r="AB24" i="62"/>
  <c r="Q27" i="62"/>
  <c r="U32" i="62"/>
  <c r="AB33" i="62"/>
  <c r="AI34" i="62"/>
  <c r="R7" i="62"/>
  <c r="P9" i="62"/>
  <c r="N11" i="62"/>
  <c r="L13" i="62"/>
  <c r="H20" i="62"/>
  <c r="F22" i="62"/>
  <c r="D24" i="62"/>
  <c r="AI25" i="62"/>
  <c r="W26" i="62"/>
  <c r="AE26" i="62"/>
  <c r="F27" i="62"/>
  <c r="N27" i="62"/>
  <c r="V27" i="62"/>
  <c r="AD27" i="62"/>
  <c r="J32" i="62"/>
  <c r="R32" i="62"/>
  <c r="Z32" i="62"/>
  <c r="AH32" i="62"/>
  <c r="I33" i="62"/>
  <c r="Q33" i="62"/>
  <c r="Y33" i="62"/>
  <c r="AG33" i="62"/>
  <c r="H34" i="62"/>
  <c r="P34" i="62"/>
  <c r="X34" i="62"/>
  <c r="AF34" i="62"/>
  <c r="G35" i="62"/>
  <c r="O35" i="62"/>
  <c r="W35" i="62"/>
  <c r="AE35" i="62"/>
  <c r="F36" i="62"/>
  <c r="N36" i="62"/>
  <c r="V36" i="62"/>
  <c r="AD36" i="62"/>
  <c r="E37" i="62"/>
  <c r="M37" i="62"/>
  <c r="U37" i="62"/>
  <c r="AC37" i="62"/>
  <c r="D38" i="62"/>
  <c r="L38" i="62"/>
  <c r="T38" i="62"/>
  <c r="AB38" i="62"/>
  <c r="C39" i="62"/>
  <c r="K39" i="62"/>
  <c r="S39" i="62"/>
  <c r="AA39" i="62"/>
  <c r="AI39" i="62"/>
  <c r="B26" i="62"/>
  <c r="B35" i="62"/>
  <c r="I8" i="62"/>
  <c r="C14" i="62"/>
  <c r="AF20" i="62"/>
  <c r="AD22" i="62"/>
  <c r="AH26" i="62"/>
  <c r="I27" i="62"/>
  <c r="AG27" i="62"/>
  <c r="M32" i="62"/>
  <c r="T33" i="62"/>
  <c r="AA34" i="62"/>
  <c r="AH35" i="62"/>
  <c r="Z7" i="62"/>
  <c r="X9" i="62"/>
  <c r="V11" i="62"/>
  <c r="T13" i="62"/>
  <c r="P20" i="62"/>
  <c r="N22" i="62"/>
  <c r="L24" i="62"/>
  <c r="J26" i="62"/>
  <c r="X26" i="62"/>
  <c r="AF26" i="62"/>
  <c r="G27" i="62"/>
  <c r="O27" i="62"/>
  <c r="W27" i="62"/>
  <c r="AE27" i="62"/>
  <c r="C32" i="62"/>
  <c r="K32" i="62"/>
  <c r="S32" i="62"/>
  <c r="AA32" i="62"/>
  <c r="AI32" i="62"/>
  <c r="J33" i="62"/>
  <c r="R33" i="62"/>
  <c r="Z33" i="62"/>
  <c r="AH33" i="62"/>
  <c r="I34" i="62"/>
  <c r="Q34" i="62"/>
  <c r="Y34" i="62"/>
  <c r="AG34" i="62"/>
  <c r="H35" i="62"/>
  <c r="P35" i="62"/>
  <c r="X35" i="62"/>
  <c r="AF35" i="62"/>
  <c r="G36" i="62"/>
  <c r="O36" i="62"/>
  <c r="W36" i="62"/>
  <c r="AE36" i="62"/>
  <c r="F37" i="62"/>
  <c r="N37" i="62"/>
  <c r="V37" i="62"/>
  <c r="AD37" i="62"/>
  <c r="E38" i="62"/>
  <c r="M38" i="62"/>
  <c r="U38" i="62"/>
  <c r="AC38" i="62"/>
  <c r="D39" i="62"/>
  <c r="L39" i="62"/>
  <c r="T39" i="62"/>
  <c r="AB39" i="62"/>
  <c r="B8" i="62"/>
  <c r="B27" i="62"/>
  <c r="B36" i="62"/>
  <c r="Z26" i="62"/>
  <c r="E32" i="62"/>
  <c r="L33" i="62"/>
  <c r="S34" i="62"/>
  <c r="Z35" i="62"/>
  <c r="AG36" i="62"/>
  <c r="AH7" i="62"/>
  <c r="AF9" i="62"/>
  <c r="AD11" i="62"/>
  <c r="AB13" i="62"/>
  <c r="X20" i="62"/>
  <c r="V22" i="62"/>
  <c r="T24" i="62"/>
  <c r="M26" i="62"/>
  <c r="Y26" i="62"/>
  <c r="AG26" i="62"/>
  <c r="H27" i="62"/>
  <c r="P27" i="62"/>
  <c r="X27" i="62"/>
  <c r="AF27" i="62"/>
  <c r="D32" i="62"/>
  <c r="L32" i="62"/>
  <c r="T32" i="62"/>
  <c r="AB32" i="62"/>
  <c r="C33" i="62"/>
  <c r="K33" i="62"/>
  <c r="S33" i="62"/>
  <c r="AA33" i="62"/>
  <c r="AI33" i="62"/>
  <c r="J34" i="62"/>
  <c r="R34" i="62"/>
  <c r="Z34" i="62"/>
  <c r="AH34" i="62"/>
  <c r="I35" i="62"/>
  <c r="Q35" i="62"/>
  <c r="Y35" i="62"/>
  <c r="AG35" i="62"/>
  <c r="H36" i="62"/>
  <c r="P36" i="62"/>
  <c r="X36" i="62"/>
  <c r="AF36" i="62"/>
  <c r="G37" i="62"/>
  <c r="O37" i="62"/>
  <c r="W37" i="62"/>
  <c r="AE37" i="62"/>
  <c r="F38" i="62"/>
  <c r="N38" i="62"/>
  <c r="V38" i="62"/>
  <c r="AD38" i="62"/>
  <c r="E39" i="62"/>
  <c r="M39" i="62"/>
  <c r="U39" i="62"/>
  <c r="AC39" i="62"/>
  <c r="B9" i="62"/>
  <c r="B20" i="62"/>
  <c r="B37" i="62"/>
  <c r="E12" i="62"/>
  <c r="Y27" i="62"/>
  <c r="AC32" i="62"/>
  <c r="K34" i="62"/>
  <c r="R35" i="62"/>
  <c r="I36" i="62"/>
  <c r="Q8" i="62"/>
  <c r="O10" i="62"/>
  <c r="M12" i="62"/>
  <c r="K14" i="62"/>
  <c r="G21" i="62"/>
  <c r="E23" i="62"/>
  <c r="C25" i="62"/>
  <c r="S26" i="62"/>
  <c r="AA26" i="62"/>
  <c r="AI26" i="62"/>
  <c r="J27" i="62"/>
  <c r="R27" i="62"/>
  <c r="Z27" i="62"/>
  <c r="AH27" i="62"/>
  <c r="F32" i="62"/>
  <c r="N32" i="62"/>
  <c r="V32" i="62"/>
  <c r="AD32" i="62"/>
  <c r="E33" i="62"/>
  <c r="M33" i="62"/>
  <c r="U33" i="62"/>
  <c r="AC33" i="62"/>
  <c r="D34" i="62"/>
  <c r="L34" i="62"/>
  <c r="T34" i="62"/>
  <c r="AB34" i="62"/>
  <c r="C35" i="62"/>
  <c r="K35" i="62"/>
  <c r="S35" i="62"/>
  <c r="AA35" i="62"/>
  <c r="AI35" i="62"/>
  <c r="J36" i="62"/>
  <c r="R36" i="62"/>
  <c r="Z36" i="62"/>
  <c r="AH36" i="62"/>
  <c r="I37" i="62"/>
  <c r="Q37" i="62"/>
  <c r="Y37" i="62"/>
  <c r="AG37" i="62"/>
  <c r="H38" i="62"/>
  <c r="P38" i="62"/>
  <c r="X38" i="62"/>
  <c r="AF38" i="62"/>
  <c r="G39" i="62"/>
  <c r="O39" i="62"/>
  <c r="W39" i="62"/>
  <c r="AE39" i="62"/>
  <c r="B11" i="62"/>
  <c r="B22" i="62"/>
  <c r="B39" i="62"/>
  <c r="Y8" i="62"/>
  <c r="W10" i="62"/>
  <c r="U12" i="62"/>
  <c r="S14" i="62"/>
  <c r="O21" i="62"/>
  <c r="M23" i="62"/>
  <c r="K25" i="62"/>
  <c r="T26" i="62"/>
  <c r="AB26" i="62"/>
  <c r="C27" i="62"/>
  <c r="K27" i="62"/>
  <c r="S27" i="62"/>
  <c r="AA27" i="62"/>
  <c r="AI27" i="62"/>
  <c r="B32" i="62"/>
  <c r="Y36" i="62"/>
  <c r="B12" i="62"/>
  <c r="B17" i="62" s="1"/>
  <c r="H39" i="62"/>
  <c r="I38" i="62"/>
  <c r="J37" i="62"/>
  <c r="AB35" i="62"/>
  <c r="AD33" i="62"/>
  <c r="AC34" i="62"/>
  <c r="B10" i="62"/>
  <c r="F39" i="62"/>
  <c r="G38" i="62"/>
  <c r="H37" i="62"/>
  <c r="T35" i="62"/>
  <c r="V33" i="62"/>
  <c r="K15" i="84" l="1"/>
  <c r="J33" i="84"/>
  <c r="H10" i="18" s="1"/>
  <c r="J98" i="84"/>
  <c r="H10" i="74" s="1"/>
  <c r="J85" i="84"/>
  <c r="H10" i="13" s="1"/>
  <c r="J137" i="84"/>
  <c r="H10" i="72" s="1"/>
  <c r="J72" i="84"/>
  <c r="H10" i="12" s="1"/>
  <c r="J46" i="84"/>
  <c r="H10" i="20" s="1"/>
  <c r="J150" i="84"/>
  <c r="H10" i="73" s="1"/>
  <c r="J124" i="84"/>
  <c r="H10" i="71" s="1"/>
  <c r="J111" i="84"/>
  <c r="H10" i="70" s="1"/>
  <c r="J59" i="84"/>
  <c r="H10" i="11" s="1"/>
  <c r="K11" i="84"/>
  <c r="J95" i="84"/>
  <c r="H7" i="74" s="1"/>
  <c r="J30" i="84"/>
  <c r="H7" i="18" s="1"/>
  <c r="J134" i="84"/>
  <c r="H7" i="72" s="1"/>
  <c r="J69" i="84"/>
  <c r="H7" i="12" s="1"/>
  <c r="J108" i="84"/>
  <c r="H7" i="70" s="1"/>
  <c r="J56" i="84"/>
  <c r="H7" i="11" s="1"/>
  <c r="J121" i="84"/>
  <c r="H7" i="71" s="1"/>
  <c r="J82" i="84"/>
  <c r="H7" i="13" s="1"/>
  <c r="J43" i="84"/>
  <c r="H7" i="20" s="1"/>
  <c r="J147" i="84"/>
  <c r="H7" i="73" s="1"/>
  <c r="K12" i="84"/>
  <c r="J160" i="84"/>
  <c r="H7" i="21" s="1"/>
  <c r="J186" i="84"/>
  <c r="H7" i="15" s="1"/>
  <c r="J199" i="84"/>
  <c r="H7" i="16" s="1"/>
  <c r="J212" i="84"/>
  <c r="H7" i="17" s="1"/>
  <c r="J173" i="84"/>
  <c r="H7" i="14" s="1"/>
  <c r="K16" i="84"/>
  <c r="J163" i="84"/>
  <c r="H10" i="21" s="1"/>
  <c r="H16" i="62"/>
  <c r="AC16" i="62"/>
  <c r="Z16" i="62"/>
  <c r="X16" i="62"/>
  <c r="A202" i="84"/>
  <c r="AC201" i="84"/>
  <c r="AA9" i="16" s="1"/>
  <c r="U201" i="84"/>
  <c r="S9" i="16" s="1"/>
  <c r="M201" i="84"/>
  <c r="K9" i="16" s="1"/>
  <c r="E201" i="84"/>
  <c r="C9" i="16" s="1"/>
  <c r="AB201" i="84"/>
  <c r="Z9" i="16" s="1"/>
  <c r="T201" i="84"/>
  <c r="R9" i="16" s="1"/>
  <c r="L201" i="84"/>
  <c r="J9" i="16" s="1"/>
  <c r="D201" i="84"/>
  <c r="B9" i="16" s="1"/>
  <c r="AI201" i="84"/>
  <c r="AG9" i="16" s="1"/>
  <c r="AA201" i="84"/>
  <c r="Y9" i="16" s="1"/>
  <c r="S201" i="84"/>
  <c r="Q9" i="16" s="1"/>
  <c r="K201" i="84"/>
  <c r="I9" i="16" s="1"/>
  <c r="AH201" i="84"/>
  <c r="AF9" i="16" s="1"/>
  <c r="Z201" i="84"/>
  <c r="X9" i="16" s="1"/>
  <c r="R201" i="84"/>
  <c r="P9" i="16" s="1"/>
  <c r="J201" i="84"/>
  <c r="H9" i="16" s="1"/>
  <c r="AG201" i="84"/>
  <c r="AE9" i="16" s="1"/>
  <c r="Y201" i="84"/>
  <c r="W9" i="16" s="1"/>
  <c r="Q201" i="84"/>
  <c r="O9" i="16" s="1"/>
  <c r="I201" i="84"/>
  <c r="G9" i="16" s="1"/>
  <c r="AF201" i="84"/>
  <c r="AD9" i="16" s="1"/>
  <c r="X201" i="84"/>
  <c r="V9" i="16" s="1"/>
  <c r="P201" i="84"/>
  <c r="N9" i="16" s="1"/>
  <c r="H201" i="84"/>
  <c r="F9" i="16" s="1"/>
  <c r="O201" i="84"/>
  <c r="M9" i="16" s="1"/>
  <c r="N201" i="84"/>
  <c r="L9" i="16" s="1"/>
  <c r="G201" i="84"/>
  <c r="E9" i="16" s="1"/>
  <c r="F201" i="84"/>
  <c r="D9" i="16" s="1"/>
  <c r="AE201" i="84"/>
  <c r="AC9" i="16" s="1"/>
  <c r="AD201" i="84"/>
  <c r="AB9" i="16" s="1"/>
  <c r="W201" i="84"/>
  <c r="U9" i="16" s="1"/>
  <c r="V201" i="84"/>
  <c r="T9" i="16" s="1"/>
  <c r="A163" i="84"/>
  <c r="D162" i="84"/>
  <c r="B9" i="21" s="1"/>
  <c r="L162" i="84"/>
  <c r="J9" i="21" s="1"/>
  <c r="T162" i="84"/>
  <c r="R9" i="21" s="1"/>
  <c r="AB162" i="84"/>
  <c r="Z9" i="21" s="1"/>
  <c r="E162" i="84"/>
  <c r="C9" i="21" s="1"/>
  <c r="M162" i="84"/>
  <c r="K9" i="21" s="1"/>
  <c r="U162" i="84"/>
  <c r="S9" i="21" s="1"/>
  <c r="AC162" i="84"/>
  <c r="AA9" i="21" s="1"/>
  <c r="F162" i="84"/>
  <c r="D9" i="21" s="1"/>
  <c r="N162" i="84"/>
  <c r="L9" i="21" s="1"/>
  <c r="V162" i="84"/>
  <c r="T9" i="21" s="1"/>
  <c r="AD162" i="84"/>
  <c r="AB9" i="21" s="1"/>
  <c r="G162" i="84"/>
  <c r="E9" i="21" s="1"/>
  <c r="O162" i="84"/>
  <c r="M9" i="21" s="1"/>
  <c r="W162" i="84"/>
  <c r="U9" i="21" s="1"/>
  <c r="AE162" i="84"/>
  <c r="AC9" i="21" s="1"/>
  <c r="I162" i="84"/>
  <c r="G9" i="21" s="1"/>
  <c r="Y162" i="84"/>
  <c r="W9" i="21" s="1"/>
  <c r="S162" i="84"/>
  <c r="Q9" i="21" s="1"/>
  <c r="J162" i="84"/>
  <c r="H9" i="21" s="1"/>
  <c r="Z162" i="84"/>
  <c r="X9" i="21" s="1"/>
  <c r="H162" i="84"/>
  <c r="F9" i="21" s="1"/>
  <c r="X162" i="84"/>
  <c r="V9" i="21" s="1"/>
  <c r="K162" i="84"/>
  <c r="I9" i="21" s="1"/>
  <c r="AA162" i="84"/>
  <c r="Y9" i="21" s="1"/>
  <c r="P162" i="84"/>
  <c r="N9" i="21" s="1"/>
  <c r="AF162" i="84"/>
  <c r="AD9" i="21" s="1"/>
  <c r="AI162" i="84"/>
  <c r="AG9" i="21" s="1"/>
  <c r="Q162" i="84"/>
  <c r="O9" i="21" s="1"/>
  <c r="AG162" i="84"/>
  <c r="AE9" i="21" s="1"/>
  <c r="R162" i="84"/>
  <c r="P9" i="21" s="1"/>
  <c r="AH162" i="84"/>
  <c r="AF9" i="21" s="1"/>
  <c r="A215" i="84"/>
  <c r="AG214" i="84"/>
  <c r="AE9" i="17" s="1"/>
  <c r="Y214" i="84"/>
  <c r="W9" i="17" s="1"/>
  <c r="AF214" i="84"/>
  <c r="AD9" i="17" s="1"/>
  <c r="X214" i="84"/>
  <c r="V9" i="17" s="1"/>
  <c r="P214" i="84"/>
  <c r="N9" i="17" s="1"/>
  <c r="H214" i="84"/>
  <c r="F9" i="17" s="1"/>
  <c r="AE214" i="84"/>
  <c r="AC9" i="17" s="1"/>
  <c r="W214" i="84"/>
  <c r="U9" i="17" s="1"/>
  <c r="O214" i="84"/>
  <c r="M9" i="17" s="1"/>
  <c r="G214" i="84"/>
  <c r="E9" i="17" s="1"/>
  <c r="AD214" i="84"/>
  <c r="AB9" i="17" s="1"/>
  <c r="V214" i="84"/>
  <c r="T9" i="17" s="1"/>
  <c r="N214" i="84"/>
  <c r="L9" i="17" s="1"/>
  <c r="F214" i="84"/>
  <c r="D9" i="17" s="1"/>
  <c r="AC214" i="84"/>
  <c r="AA9" i="17" s="1"/>
  <c r="U214" i="84"/>
  <c r="S9" i="17" s="1"/>
  <c r="M214" i="84"/>
  <c r="K9" i="17" s="1"/>
  <c r="E214" i="84"/>
  <c r="C9" i="17" s="1"/>
  <c r="AB214" i="84"/>
  <c r="Z9" i="17" s="1"/>
  <c r="T214" i="84"/>
  <c r="R9" i="17" s="1"/>
  <c r="L214" i="84"/>
  <c r="J9" i="17" s="1"/>
  <c r="D214" i="84"/>
  <c r="B9" i="17" s="1"/>
  <c r="AI214" i="84"/>
  <c r="AG9" i="17" s="1"/>
  <c r="AA214" i="84"/>
  <c r="Y9" i="17" s="1"/>
  <c r="S214" i="84"/>
  <c r="Q9" i="17" s="1"/>
  <c r="K214" i="84"/>
  <c r="I9" i="17" s="1"/>
  <c r="J214" i="84"/>
  <c r="H9" i="17" s="1"/>
  <c r="I214" i="84"/>
  <c r="G9" i="17" s="1"/>
  <c r="AH214" i="84"/>
  <c r="AF9" i="17" s="1"/>
  <c r="Z214" i="84"/>
  <c r="X9" i="17" s="1"/>
  <c r="R214" i="84"/>
  <c r="P9" i="17" s="1"/>
  <c r="Q214" i="84"/>
  <c r="O9" i="17" s="1"/>
  <c r="A176" i="84"/>
  <c r="AI175" i="84"/>
  <c r="AG9" i="14" s="1"/>
  <c r="AA175" i="84"/>
  <c r="Y9" i="14" s="1"/>
  <c r="S175" i="84"/>
  <c r="Q9" i="14" s="1"/>
  <c r="K175" i="84"/>
  <c r="I9" i="14" s="1"/>
  <c r="AH175" i="84"/>
  <c r="AF9" i="14" s="1"/>
  <c r="Z175" i="84"/>
  <c r="X9" i="14" s="1"/>
  <c r="R175" i="84"/>
  <c r="P9" i="14" s="1"/>
  <c r="J175" i="84"/>
  <c r="H9" i="14" s="1"/>
  <c r="AG175" i="84"/>
  <c r="AE9" i="14" s="1"/>
  <c r="Y175" i="84"/>
  <c r="W9" i="14" s="1"/>
  <c r="Q175" i="84"/>
  <c r="O9" i="14" s="1"/>
  <c r="I175" i="84"/>
  <c r="G9" i="14" s="1"/>
  <c r="AE175" i="84"/>
  <c r="AC9" i="14" s="1"/>
  <c r="T175" i="84"/>
  <c r="R9" i="14" s="1"/>
  <c r="F175" i="84"/>
  <c r="D9" i="14" s="1"/>
  <c r="AD175" i="84"/>
  <c r="AB9" i="14" s="1"/>
  <c r="P175" i="84"/>
  <c r="N9" i="14" s="1"/>
  <c r="E175" i="84"/>
  <c r="C9" i="14" s="1"/>
  <c r="AC175" i="84"/>
  <c r="AA9" i="14" s="1"/>
  <c r="O175" i="84"/>
  <c r="M9" i="14" s="1"/>
  <c r="D175" i="84"/>
  <c r="B9" i="14" s="1"/>
  <c r="AB175" i="84"/>
  <c r="Z9" i="14" s="1"/>
  <c r="N175" i="84"/>
  <c r="L9" i="14" s="1"/>
  <c r="X175" i="84"/>
  <c r="V9" i="14" s="1"/>
  <c r="M175" i="84"/>
  <c r="K9" i="14" s="1"/>
  <c r="V175" i="84"/>
  <c r="T9" i="14" s="1"/>
  <c r="U175" i="84"/>
  <c r="S9" i="14" s="1"/>
  <c r="L175" i="84"/>
  <c r="J9" i="14" s="1"/>
  <c r="H175" i="84"/>
  <c r="F9" i="14" s="1"/>
  <c r="G175" i="84"/>
  <c r="E9" i="14" s="1"/>
  <c r="W175" i="84"/>
  <c r="U9" i="14" s="1"/>
  <c r="AF175" i="84"/>
  <c r="AD9" i="14" s="1"/>
  <c r="A189" i="84"/>
  <c r="AH188" i="84"/>
  <c r="AF9" i="15" s="1"/>
  <c r="Z188" i="84"/>
  <c r="X9" i="15" s="1"/>
  <c r="R188" i="84"/>
  <c r="P9" i="15" s="1"/>
  <c r="J188" i="84"/>
  <c r="H9" i="15" s="1"/>
  <c r="AG188" i="84"/>
  <c r="AE9" i="15" s="1"/>
  <c r="Y188" i="84"/>
  <c r="W9" i="15" s="1"/>
  <c r="Q188" i="84"/>
  <c r="O9" i="15" s="1"/>
  <c r="I188" i="84"/>
  <c r="G9" i="15" s="1"/>
  <c r="AD188" i="84"/>
  <c r="AB9" i="15" s="1"/>
  <c r="V188" i="84"/>
  <c r="T9" i="15" s="1"/>
  <c r="N188" i="84"/>
  <c r="L9" i="15" s="1"/>
  <c r="F188" i="84"/>
  <c r="D9" i="15" s="1"/>
  <c r="AC188" i="84"/>
  <c r="AA9" i="15" s="1"/>
  <c r="P188" i="84"/>
  <c r="N9" i="15" s="1"/>
  <c r="D188" i="84"/>
  <c r="B9" i="15" s="1"/>
  <c r="AB188" i="84"/>
  <c r="Z9" i="15" s="1"/>
  <c r="O188" i="84"/>
  <c r="M9" i="15" s="1"/>
  <c r="AA188" i="84"/>
  <c r="Y9" i="15" s="1"/>
  <c r="M188" i="84"/>
  <c r="K9" i="15" s="1"/>
  <c r="X188" i="84"/>
  <c r="V9" i="15" s="1"/>
  <c r="L188" i="84"/>
  <c r="J9" i="15" s="1"/>
  <c r="W188" i="84"/>
  <c r="U9" i="15" s="1"/>
  <c r="K188" i="84"/>
  <c r="I9" i="15" s="1"/>
  <c r="AE188" i="84"/>
  <c r="AC9" i="15" s="1"/>
  <c r="U188" i="84"/>
  <c r="S9" i="15" s="1"/>
  <c r="T188" i="84"/>
  <c r="R9" i="15" s="1"/>
  <c r="S188" i="84"/>
  <c r="Q9" i="15" s="1"/>
  <c r="H188" i="84"/>
  <c r="F9" i="15" s="1"/>
  <c r="AI188" i="84"/>
  <c r="AG9" i="15" s="1"/>
  <c r="AF188" i="84"/>
  <c r="AD9" i="15" s="1"/>
  <c r="E188" i="84"/>
  <c r="C9" i="15" s="1"/>
  <c r="G188" i="84"/>
  <c r="E9" i="15" s="1"/>
  <c r="R16" i="62"/>
  <c r="J16" i="62"/>
  <c r="AH16" i="62"/>
  <c r="P16" i="62"/>
  <c r="K16" i="62"/>
  <c r="B29" i="62"/>
  <c r="M16" i="62"/>
  <c r="B16" i="62"/>
  <c r="AE16" i="62"/>
  <c r="U16" i="62"/>
  <c r="C16" i="62"/>
  <c r="Y16" i="62"/>
  <c r="W16" i="62"/>
  <c r="Q16" i="62"/>
  <c r="O16" i="62"/>
  <c r="E16" i="62"/>
  <c r="AB16" i="62"/>
  <c r="F16" i="62"/>
  <c r="AG16" i="62"/>
  <c r="I16" i="62"/>
  <c r="G16" i="62"/>
  <c r="T16" i="62"/>
  <c r="AF16" i="62"/>
  <c r="AD16" i="62"/>
  <c r="L16" i="62"/>
  <c r="AI16" i="62"/>
  <c r="V16" i="62"/>
  <c r="D16" i="62"/>
  <c r="AA16" i="62"/>
  <c r="N16" i="62"/>
  <c r="S16" i="62"/>
  <c r="L17" i="62"/>
  <c r="G6" i="64"/>
  <c r="O6" i="64"/>
  <c r="W6" i="64"/>
  <c r="AE6" i="64"/>
  <c r="F7" i="64"/>
  <c r="N7" i="64"/>
  <c r="V7" i="64"/>
  <c r="AD7" i="64"/>
  <c r="E8" i="64"/>
  <c r="M8" i="64"/>
  <c r="U8" i="64"/>
  <c r="AC8" i="64"/>
  <c r="D9" i="64"/>
  <c r="L9" i="64"/>
  <c r="T9" i="64"/>
  <c r="AB9" i="64"/>
  <c r="C10" i="64"/>
  <c r="K10" i="64"/>
  <c r="S10" i="64"/>
  <c r="AA10" i="64"/>
  <c r="AI10" i="64"/>
  <c r="AD6" i="64"/>
  <c r="T8" i="64"/>
  <c r="J10" i="64"/>
  <c r="H6" i="64"/>
  <c r="P6" i="64"/>
  <c r="X6" i="64"/>
  <c r="AF6" i="64"/>
  <c r="G7" i="64"/>
  <c r="O7" i="64"/>
  <c r="W7" i="64"/>
  <c r="AE7" i="64"/>
  <c r="F8" i="64"/>
  <c r="N8" i="64"/>
  <c r="V8" i="64"/>
  <c r="AD8" i="64"/>
  <c r="E9" i="64"/>
  <c r="M9" i="64"/>
  <c r="U9" i="64"/>
  <c r="AC9" i="64"/>
  <c r="D10" i="64"/>
  <c r="L10" i="64"/>
  <c r="T10" i="64"/>
  <c r="AB10" i="64"/>
  <c r="V6" i="64"/>
  <c r="D8" i="64"/>
  <c r="S9" i="64"/>
  <c r="I6" i="64"/>
  <c r="Q6" i="64"/>
  <c r="Y6" i="64"/>
  <c r="AG6" i="64"/>
  <c r="H7" i="64"/>
  <c r="P7" i="64"/>
  <c r="X7" i="64"/>
  <c r="AF7" i="64"/>
  <c r="G8" i="64"/>
  <c r="O8" i="64"/>
  <c r="W8" i="64"/>
  <c r="AE8" i="64"/>
  <c r="F9" i="64"/>
  <c r="N9" i="64"/>
  <c r="V9" i="64"/>
  <c r="AD9" i="64"/>
  <c r="E10" i="64"/>
  <c r="M10" i="64"/>
  <c r="U10" i="64"/>
  <c r="AC10" i="64"/>
  <c r="B8" i="64"/>
  <c r="F6" i="64"/>
  <c r="AC7" i="64"/>
  <c r="AA9" i="64"/>
  <c r="J6" i="64"/>
  <c r="R6" i="64"/>
  <c r="Z6" i="64"/>
  <c r="AH6" i="64"/>
  <c r="I7" i="64"/>
  <c r="Q7" i="64"/>
  <c r="Y7" i="64"/>
  <c r="AG7" i="64"/>
  <c r="H8" i="64"/>
  <c r="P8" i="64"/>
  <c r="X8" i="64"/>
  <c r="AF8" i="64"/>
  <c r="G9" i="64"/>
  <c r="O9" i="64"/>
  <c r="W9" i="64"/>
  <c r="AE9" i="64"/>
  <c r="F10" i="64"/>
  <c r="N10" i="64"/>
  <c r="V10" i="64"/>
  <c r="AD10" i="64"/>
  <c r="B9" i="64"/>
  <c r="E7" i="64"/>
  <c r="L8" i="64"/>
  <c r="AI9" i="64"/>
  <c r="C6" i="64"/>
  <c r="K6" i="64"/>
  <c r="S6" i="64"/>
  <c r="AA6" i="64"/>
  <c r="AI6" i="64"/>
  <c r="J7" i="64"/>
  <c r="R7" i="64"/>
  <c r="Z7" i="64"/>
  <c r="AH7" i="64"/>
  <c r="I8" i="64"/>
  <c r="Q8" i="64"/>
  <c r="Y8" i="64"/>
  <c r="AG8" i="64"/>
  <c r="H9" i="64"/>
  <c r="P9" i="64"/>
  <c r="X9" i="64"/>
  <c r="AF9" i="64"/>
  <c r="G10" i="64"/>
  <c r="O10" i="64"/>
  <c r="W10" i="64"/>
  <c r="AE10" i="64"/>
  <c r="N6" i="64"/>
  <c r="AB8" i="64"/>
  <c r="AH10" i="64"/>
  <c r="D6" i="64"/>
  <c r="L6" i="64"/>
  <c r="T6" i="64"/>
  <c r="AB6" i="64"/>
  <c r="C7" i="64"/>
  <c r="K7" i="64"/>
  <c r="S7" i="64"/>
  <c r="AA7" i="64"/>
  <c r="AI7" i="64"/>
  <c r="J8" i="64"/>
  <c r="R8" i="64"/>
  <c r="Z8" i="64"/>
  <c r="AH8" i="64"/>
  <c r="I9" i="64"/>
  <c r="Q9" i="64"/>
  <c r="Y9" i="64"/>
  <c r="AG9" i="64"/>
  <c r="H10" i="64"/>
  <c r="P10" i="64"/>
  <c r="X10" i="64"/>
  <c r="AF10" i="64"/>
  <c r="B6" i="64"/>
  <c r="M7" i="64"/>
  <c r="C9" i="64"/>
  <c r="Z10" i="64"/>
  <c r="E6" i="64"/>
  <c r="M6" i="64"/>
  <c r="U6" i="64"/>
  <c r="AC6" i="64"/>
  <c r="D7" i="64"/>
  <c r="L7" i="64"/>
  <c r="T7" i="64"/>
  <c r="AB7" i="64"/>
  <c r="C8" i="64"/>
  <c r="K8" i="64"/>
  <c r="S8" i="64"/>
  <c r="AA8" i="64"/>
  <c r="AI8" i="64"/>
  <c r="J9" i="64"/>
  <c r="R9" i="64"/>
  <c r="Z9" i="64"/>
  <c r="AH9" i="64"/>
  <c r="I10" i="64"/>
  <c r="Q10" i="64"/>
  <c r="Y10" i="64"/>
  <c r="AG10" i="64"/>
  <c r="U7" i="64"/>
  <c r="K9" i="64"/>
  <c r="R10" i="64"/>
  <c r="S29" i="62"/>
  <c r="I29" i="62"/>
  <c r="S17" i="62"/>
  <c r="AD29" i="62"/>
  <c r="T29" i="62"/>
  <c r="C29" i="62"/>
  <c r="G29" i="62"/>
  <c r="V17" i="62"/>
  <c r="K29" i="62"/>
  <c r="D17" i="62"/>
  <c r="Y29" i="62"/>
  <c r="W29" i="62"/>
  <c r="M29" i="62"/>
  <c r="M17" i="62"/>
  <c r="AH29" i="62"/>
  <c r="AF29" i="62"/>
  <c r="V29" i="62"/>
  <c r="L29" i="62"/>
  <c r="Z29" i="62"/>
  <c r="X29" i="62"/>
  <c r="N29" i="62"/>
  <c r="D29" i="62"/>
  <c r="R29" i="62"/>
  <c r="P29" i="62"/>
  <c r="F29" i="62"/>
  <c r="AA29" i="62"/>
  <c r="J29" i="62"/>
  <c r="H29" i="62"/>
  <c r="AC29" i="62"/>
  <c r="AG29" i="62"/>
  <c r="AE29" i="62"/>
  <c r="U29" i="62"/>
  <c r="AI29" i="62"/>
  <c r="Q29" i="62"/>
  <c r="AA17" i="62"/>
  <c r="O29" i="62"/>
  <c r="E29" i="62"/>
  <c r="G17" i="62"/>
  <c r="AB29" i="62"/>
  <c r="AD17" i="62"/>
  <c r="J17" i="62"/>
  <c r="W17" i="62"/>
  <c r="AI17" i="62"/>
  <c r="AG17" i="62"/>
  <c r="O17" i="62"/>
  <c r="Y17" i="62"/>
  <c r="K17" i="62"/>
  <c r="I17" i="62"/>
  <c r="AF17" i="62"/>
  <c r="N17" i="62"/>
  <c r="Q17" i="62"/>
  <c r="U17" i="62"/>
  <c r="E17" i="62"/>
  <c r="C17" i="62"/>
  <c r="AH17" i="62"/>
  <c r="X17" i="62"/>
  <c r="F17" i="62"/>
  <c r="AB17" i="62"/>
  <c r="Z17" i="62"/>
  <c r="P17" i="62"/>
  <c r="T17" i="62"/>
  <c r="R17" i="62"/>
  <c r="H17" i="62"/>
  <c r="AE17" i="62"/>
  <c r="L12" i="84" l="1"/>
  <c r="K160" i="84"/>
  <c r="I7" i="21" s="1"/>
  <c r="K173" i="84"/>
  <c r="I7" i="14" s="1"/>
  <c r="K186" i="84"/>
  <c r="I7" i="15" s="1"/>
  <c r="K199" i="84"/>
  <c r="I7" i="16" s="1"/>
  <c r="K212" i="84"/>
  <c r="I7" i="17" s="1"/>
  <c r="L16" i="84"/>
  <c r="L176" i="84" s="1"/>
  <c r="J10" i="14" s="1"/>
  <c r="K163" i="84"/>
  <c r="I10" i="21" s="1"/>
  <c r="L11" i="84"/>
  <c r="K95" i="84"/>
  <c r="I7" i="74" s="1"/>
  <c r="K30" i="84"/>
  <c r="I7" i="18" s="1"/>
  <c r="K147" i="84"/>
  <c r="I7" i="73" s="1"/>
  <c r="K69" i="84"/>
  <c r="I7" i="12" s="1"/>
  <c r="K82" i="84"/>
  <c r="I7" i="13" s="1"/>
  <c r="K43" i="84"/>
  <c r="I7" i="20" s="1"/>
  <c r="K134" i="84"/>
  <c r="I7" i="72" s="1"/>
  <c r="K56" i="84"/>
  <c r="I7" i="11" s="1"/>
  <c r="K108" i="84"/>
  <c r="I7" i="70" s="1"/>
  <c r="K121" i="84"/>
  <c r="I7" i="71" s="1"/>
  <c r="L15" i="84"/>
  <c r="K98" i="84"/>
  <c r="I10" i="74" s="1"/>
  <c r="K33" i="84"/>
  <c r="I10" i="18" s="1"/>
  <c r="K124" i="84"/>
  <c r="I10" i="71" s="1"/>
  <c r="K59" i="84"/>
  <c r="I10" i="11" s="1"/>
  <c r="K150" i="84"/>
  <c r="I10" i="73" s="1"/>
  <c r="K111" i="84"/>
  <c r="I10" i="70" s="1"/>
  <c r="K46" i="84"/>
  <c r="I10" i="20" s="1"/>
  <c r="K85" i="84"/>
  <c r="I10" i="13" s="1"/>
  <c r="K137" i="84"/>
  <c r="I10" i="72" s="1"/>
  <c r="K72" i="84"/>
  <c r="I10" i="12" s="1"/>
  <c r="A190" i="84"/>
  <c r="J189" i="84"/>
  <c r="H10" i="15" s="1"/>
  <c r="F189" i="84"/>
  <c r="D10" i="15" s="1"/>
  <c r="D189" i="84"/>
  <c r="B10" i="15" s="1"/>
  <c r="G189" i="84"/>
  <c r="E10" i="15" s="1"/>
  <c r="H189" i="84"/>
  <c r="F10" i="15" s="1"/>
  <c r="E189" i="84"/>
  <c r="C10" i="15" s="1"/>
  <c r="I189" i="84"/>
  <c r="G10" i="15" s="1"/>
  <c r="K189" i="84"/>
  <c r="I10" i="15" s="1"/>
  <c r="A177" i="84"/>
  <c r="J176" i="84"/>
  <c r="H10" i="14" s="1"/>
  <c r="F176" i="84"/>
  <c r="D10" i="14" s="1"/>
  <c r="D176" i="84"/>
  <c r="B10" i="14" s="1"/>
  <c r="I176" i="84"/>
  <c r="G10" i="14" s="1"/>
  <c r="E176" i="84"/>
  <c r="C10" i="14" s="1"/>
  <c r="K176" i="84"/>
  <c r="I10" i="14" s="1"/>
  <c r="G176" i="84"/>
  <c r="E10" i="14" s="1"/>
  <c r="H176" i="84"/>
  <c r="F10" i="14" s="1"/>
  <c r="A216" i="84"/>
  <c r="F215" i="84"/>
  <c r="D10" i="17" s="1"/>
  <c r="D215" i="84"/>
  <c r="B10" i="17" s="1"/>
  <c r="G215" i="84"/>
  <c r="E10" i="17" s="1"/>
  <c r="L215" i="84"/>
  <c r="J10" i="17" s="1"/>
  <c r="H215" i="84"/>
  <c r="F10" i="17" s="1"/>
  <c r="E215" i="84"/>
  <c r="C10" i="17" s="1"/>
  <c r="I215" i="84"/>
  <c r="G10" i="17" s="1"/>
  <c r="J215" i="84"/>
  <c r="H10" i="17" s="1"/>
  <c r="K215" i="84"/>
  <c r="I10" i="17" s="1"/>
  <c r="A164" i="84"/>
  <c r="A203" i="84"/>
  <c r="F202" i="84"/>
  <c r="D10" i="16" s="1"/>
  <c r="D202" i="84"/>
  <c r="B10" i="16" s="1"/>
  <c r="I202" i="84"/>
  <c r="G10" i="16" s="1"/>
  <c r="E202" i="84"/>
  <c r="C10" i="16" s="1"/>
  <c r="J202" i="84"/>
  <c r="H10" i="16" s="1"/>
  <c r="K202" i="84"/>
  <c r="I10" i="16" s="1"/>
  <c r="G202" i="84"/>
  <c r="E10" i="16" s="1"/>
  <c r="H202" i="84"/>
  <c r="F10" i="16" s="1"/>
  <c r="X5" i="69"/>
  <c r="AE6" i="69"/>
  <c r="P5" i="69"/>
  <c r="G6" i="69"/>
  <c r="W6" i="69"/>
  <c r="H5" i="69"/>
  <c r="AF5" i="69"/>
  <c r="O6" i="69"/>
  <c r="J5" i="69"/>
  <c r="R5" i="69"/>
  <c r="Z5" i="69"/>
  <c r="AH5" i="69"/>
  <c r="I6" i="69"/>
  <c r="Q6" i="69"/>
  <c r="Y6" i="69"/>
  <c r="AG6" i="69"/>
  <c r="AE5" i="69"/>
  <c r="AD5" i="69"/>
  <c r="F6" i="69"/>
  <c r="E6" i="69"/>
  <c r="L6" i="69"/>
  <c r="C6" i="69"/>
  <c r="Z6" i="69"/>
  <c r="U5" i="69"/>
  <c r="I5" i="69"/>
  <c r="X6" i="69"/>
  <c r="W5" i="69"/>
  <c r="V5" i="69"/>
  <c r="AB5" i="69"/>
  <c r="AI5" i="69"/>
  <c r="D6" i="69"/>
  <c r="AG5" i="69"/>
  <c r="R6" i="69"/>
  <c r="AF6" i="69"/>
  <c r="AI6" i="69"/>
  <c r="AD6" i="69"/>
  <c r="AC5" i="69"/>
  <c r="O5" i="69"/>
  <c r="N5" i="69"/>
  <c r="T5" i="69"/>
  <c r="AA5" i="69"/>
  <c r="B5" i="69"/>
  <c r="Y5" i="69"/>
  <c r="J6" i="69"/>
  <c r="D5" i="69"/>
  <c r="AC6" i="69"/>
  <c r="G5" i="69"/>
  <c r="F5" i="69"/>
  <c r="L5" i="69"/>
  <c r="S5" i="69"/>
  <c r="E5" i="69"/>
  <c r="Q5" i="69"/>
  <c r="AA6" i="69"/>
  <c r="K5" i="69"/>
  <c r="P6" i="69"/>
  <c r="V6" i="69"/>
  <c r="U6" i="69"/>
  <c r="AB6" i="69"/>
  <c r="S6" i="69"/>
  <c r="M5" i="69"/>
  <c r="H6" i="69"/>
  <c r="N6" i="69"/>
  <c r="M6" i="69"/>
  <c r="T6" i="69"/>
  <c r="K6" i="69"/>
  <c r="AH6" i="69"/>
  <c r="C5" i="69"/>
  <c r="M15" i="84" l="1"/>
  <c r="L33" i="84"/>
  <c r="J10" i="18" s="1"/>
  <c r="L98" i="84"/>
  <c r="J10" i="74" s="1"/>
  <c r="L85" i="84"/>
  <c r="J10" i="13" s="1"/>
  <c r="L150" i="84"/>
  <c r="J10" i="73" s="1"/>
  <c r="L59" i="84"/>
  <c r="J10" i="11" s="1"/>
  <c r="L111" i="84"/>
  <c r="J10" i="70" s="1"/>
  <c r="L72" i="84"/>
  <c r="J10" i="12" s="1"/>
  <c r="L46" i="84"/>
  <c r="J10" i="20" s="1"/>
  <c r="L124" i="84"/>
  <c r="J10" i="71" s="1"/>
  <c r="L137" i="84"/>
  <c r="J10" i="72" s="1"/>
  <c r="L189" i="84"/>
  <c r="J10" i="15" s="1"/>
  <c r="M16" i="84"/>
  <c r="L163" i="84"/>
  <c r="J10" i="21" s="1"/>
  <c r="L202" i="84"/>
  <c r="J10" i="16" s="1"/>
  <c r="M11" i="84"/>
  <c r="L30" i="84"/>
  <c r="J7" i="18" s="1"/>
  <c r="L95" i="84"/>
  <c r="J7" i="74" s="1"/>
  <c r="L43" i="84"/>
  <c r="J7" i="20" s="1"/>
  <c r="L121" i="84"/>
  <c r="J7" i="71" s="1"/>
  <c r="L69" i="84"/>
  <c r="J7" i="12" s="1"/>
  <c r="L108" i="84"/>
  <c r="J7" i="70" s="1"/>
  <c r="L56" i="84"/>
  <c r="J7" i="11" s="1"/>
  <c r="L134" i="84"/>
  <c r="J7" i="72" s="1"/>
  <c r="L147" i="84"/>
  <c r="J7" i="73" s="1"/>
  <c r="L82" i="84"/>
  <c r="J7" i="13" s="1"/>
  <c r="M12" i="84"/>
  <c r="L160" i="84"/>
  <c r="J7" i="21" s="1"/>
  <c r="L173" i="84"/>
  <c r="J7" i="14" s="1"/>
  <c r="L186" i="84"/>
  <c r="J7" i="15" s="1"/>
  <c r="L199" i="84"/>
  <c r="J7" i="16" s="1"/>
  <c r="L212" i="84"/>
  <c r="J7" i="17" s="1"/>
  <c r="AF203" i="84"/>
  <c r="AD11" i="16" s="1"/>
  <c r="X203" i="84"/>
  <c r="V11" i="16" s="1"/>
  <c r="P203" i="84"/>
  <c r="N11" i="16" s="1"/>
  <c r="H203" i="84"/>
  <c r="F11" i="16" s="1"/>
  <c r="AE203" i="84"/>
  <c r="AC11" i="16" s="1"/>
  <c r="W203" i="84"/>
  <c r="U11" i="16" s="1"/>
  <c r="O203" i="84"/>
  <c r="M11" i="16" s="1"/>
  <c r="G203" i="84"/>
  <c r="E11" i="16" s="1"/>
  <c r="AD203" i="84"/>
  <c r="AB11" i="16" s="1"/>
  <c r="V203" i="84"/>
  <c r="T11" i="16" s="1"/>
  <c r="N203" i="84"/>
  <c r="L11" i="16" s="1"/>
  <c r="F203" i="84"/>
  <c r="D11" i="16" s="1"/>
  <c r="AC203" i="84"/>
  <c r="AA11" i="16" s="1"/>
  <c r="U203" i="84"/>
  <c r="S11" i="16" s="1"/>
  <c r="M203" i="84"/>
  <c r="K11" i="16" s="1"/>
  <c r="E203" i="84"/>
  <c r="C11" i="16" s="1"/>
  <c r="AB203" i="84"/>
  <c r="Z11" i="16" s="1"/>
  <c r="T203" i="84"/>
  <c r="R11" i="16" s="1"/>
  <c r="L203" i="84"/>
  <c r="J11" i="16" s="1"/>
  <c r="D203" i="84"/>
  <c r="B11" i="16" s="1"/>
  <c r="AI203" i="84"/>
  <c r="AG11" i="16" s="1"/>
  <c r="AA203" i="84"/>
  <c r="Y11" i="16" s="1"/>
  <c r="S203" i="84"/>
  <c r="Q11" i="16" s="1"/>
  <c r="K203" i="84"/>
  <c r="I11" i="16" s="1"/>
  <c r="J203" i="84"/>
  <c r="H11" i="16" s="1"/>
  <c r="I203" i="84"/>
  <c r="G11" i="16" s="1"/>
  <c r="AH203" i="84"/>
  <c r="AF11" i="16" s="1"/>
  <c r="AG203" i="84"/>
  <c r="AE11" i="16" s="1"/>
  <c r="Z203" i="84"/>
  <c r="X11" i="16" s="1"/>
  <c r="Y203" i="84"/>
  <c r="W11" i="16" s="1"/>
  <c r="R203" i="84"/>
  <c r="P11" i="16" s="1"/>
  <c r="Q203" i="84"/>
  <c r="O11" i="16" s="1"/>
  <c r="AB164" i="84"/>
  <c r="Z11" i="21" s="1"/>
  <c r="T164" i="84"/>
  <c r="R11" i="21" s="1"/>
  <c r="L164" i="84"/>
  <c r="J11" i="21" s="1"/>
  <c r="AI164" i="84"/>
  <c r="AG11" i="21" s="1"/>
  <c r="AA164" i="84"/>
  <c r="Y11" i="21" s="1"/>
  <c r="S164" i="84"/>
  <c r="Q11" i="21" s="1"/>
  <c r="K164" i="84"/>
  <c r="I11" i="21" s="1"/>
  <c r="AH164" i="84"/>
  <c r="AF11" i="21" s="1"/>
  <c r="Z164" i="84"/>
  <c r="X11" i="21" s="1"/>
  <c r="R164" i="84"/>
  <c r="P11" i="21" s="1"/>
  <c r="J164" i="84"/>
  <c r="H11" i="21" s="1"/>
  <c r="AG164" i="84"/>
  <c r="AE11" i="21" s="1"/>
  <c r="Y164" i="84"/>
  <c r="W11" i="21" s="1"/>
  <c r="Q164" i="84"/>
  <c r="O11" i="21" s="1"/>
  <c r="I164" i="84"/>
  <c r="G11" i="21" s="1"/>
  <c r="AF164" i="84"/>
  <c r="AD11" i="21" s="1"/>
  <c r="X164" i="84"/>
  <c r="V11" i="21" s="1"/>
  <c r="P164" i="84"/>
  <c r="N11" i="21" s="1"/>
  <c r="H164" i="84"/>
  <c r="F11" i="21" s="1"/>
  <c r="O164" i="84"/>
  <c r="M11" i="21" s="1"/>
  <c r="N164" i="84"/>
  <c r="L11" i="21" s="1"/>
  <c r="AE164" i="84"/>
  <c r="AC11" i="21" s="1"/>
  <c r="M164" i="84"/>
  <c r="K11" i="21" s="1"/>
  <c r="D164" i="84"/>
  <c r="B11" i="21" s="1"/>
  <c r="AD164" i="84"/>
  <c r="AB11" i="21" s="1"/>
  <c r="G164" i="84"/>
  <c r="E11" i="21" s="1"/>
  <c r="V164" i="84"/>
  <c r="T11" i="21" s="1"/>
  <c r="U164" i="84"/>
  <c r="S11" i="21" s="1"/>
  <c r="AC164" i="84"/>
  <c r="AA11" i="21" s="1"/>
  <c r="F164" i="84"/>
  <c r="D11" i="21" s="1"/>
  <c r="W164" i="84"/>
  <c r="U11" i="21" s="1"/>
  <c r="E164" i="84"/>
  <c r="C11" i="21" s="1"/>
  <c r="AB216" i="84"/>
  <c r="Z11" i="17" s="1"/>
  <c r="T216" i="84"/>
  <c r="R11" i="17" s="1"/>
  <c r="L216" i="84"/>
  <c r="J11" i="17" s="1"/>
  <c r="D216" i="84"/>
  <c r="B11" i="17" s="1"/>
  <c r="AI216" i="84"/>
  <c r="AG11" i="17" s="1"/>
  <c r="AA216" i="84"/>
  <c r="Y11" i="17" s="1"/>
  <c r="S216" i="84"/>
  <c r="Q11" i="17" s="1"/>
  <c r="K216" i="84"/>
  <c r="I11" i="17" s="1"/>
  <c r="AH216" i="84"/>
  <c r="AF11" i="17" s="1"/>
  <c r="Z216" i="84"/>
  <c r="X11" i="17" s="1"/>
  <c r="R216" i="84"/>
  <c r="P11" i="17" s="1"/>
  <c r="J216" i="84"/>
  <c r="H11" i="17" s="1"/>
  <c r="AG216" i="84"/>
  <c r="AE11" i="17" s="1"/>
  <c r="Y216" i="84"/>
  <c r="W11" i="17" s="1"/>
  <c r="Q216" i="84"/>
  <c r="O11" i="17" s="1"/>
  <c r="I216" i="84"/>
  <c r="G11" i="17" s="1"/>
  <c r="AF216" i="84"/>
  <c r="AD11" i="17" s="1"/>
  <c r="X216" i="84"/>
  <c r="V11" i="17" s="1"/>
  <c r="P216" i="84"/>
  <c r="N11" i="17" s="1"/>
  <c r="H216" i="84"/>
  <c r="F11" i="17" s="1"/>
  <c r="AE216" i="84"/>
  <c r="AC11" i="17" s="1"/>
  <c r="W216" i="84"/>
  <c r="U11" i="17" s="1"/>
  <c r="O216" i="84"/>
  <c r="M11" i="17" s="1"/>
  <c r="G216" i="84"/>
  <c r="E11" i="17" s="1"/>
  <c r="AD216" i="84"/>
  <c r="AB11" i="17" s="1"/>
  <c r="V216" i="84"/>
  <c r="T11" i="17" s="1"/>
  <c r="N216" i="84"/>
  <c r="L11" i="17" s="1"/>
  <c r="F216" i="84"/>
  <c r="D11" i="17" s="1"/>
  <c r="AC216" i="84"/>
  <c r="AA11" i="17" s="1"/>
  <c r="U216" i="84"/>
  <c r="S11" i="17" s="1"/>
  <c r="M216" i="84"/>
  <c r="K11" i="17" s="1"/>
  <c r="E216" i="84"/>
  <c r="C11" i="17" s="1"/>
  <c r="AB177" i="84"/>
  <c r="Z11" i="14" s="1"/>
  <c r="T177" i="84"/>
  <c r="R11" i="14" s="1"/>
  <c r="AI177" i="84"/>
  <c r="AG11" i="14" s="1"/>
  <c r="AH177" i="84"/>
  <c r="AF11" i="14" s="1"/>
  <c r="Z177" i="84"/>
  <c r="X11" i="14" s="1"/>
  <c r="R177" i="84"/>
  <c r="P11" i="14" s="1"/>
  <c r="J177" i="84"/>
  <c r="H11" i="14" s="1"/>
  <c r="AG177" i="84"/>
  <c r="AE11" i="14" s="1"/>
  <c r="Y177" i="84"/>
  <c r="W11" i="14" s="1"/>
  <c r="Q177" i="84"/>
  <c r="O11" i="14" s="1"/>
  <c r="I177" i="84"/>
  <c r="G11" i="14" s="1"/>
  <c r="AF177" i="84"/>
  <c r="AD11" i="14" s="1"/>
  <c r="X177" i="84"/>
  <c r="V11" i="14" s="1"/>
  <c r="P177" i="84"/>
  <c r="N11" i="14" s="1"/>
  <c r="H177" i="84"/>
  <c r="F11" i="14" s="1"/>
  <c r="AE177" i="84"/>
  <c r="AC11" i="14" s="1"/>
  <c r="O177" i="84"/>
  <c r="M11" i="14" s="1"/>
  <c r="D177" i="84"/>
  <c r="B11" i="14" s="1"/>
  <c r="AD177" i="84"/>
  <c r="AB11" i="14" s="1"/>
  <c r="N177" i="84"/>
  <c r="L11" i="14" s="1"/>
  <c r="AC177" i="84"/>
  <c r="AA11" i="14" s="1"/>
  <c r="M177" i="84"/>
  <c r="K11" i="14" s="1"/>
  <c r="AA177" i="84"/>
  <c r="Y11" i="14" s="1"/>
  <c r="L177" i="84"/>
  <c r="J11" i="14" s="1"/>
  <c r="W177" i="84"/>
  <c r="U11" i="14" s="1"/>
  <c r="K177" i="84"/>
  <c r="I11" i="14" s="1"/>
  <c r="S177" i="84"/>
  <c r="Q11" i="14" s="1"/>
  <c r="G177" i="84"/>
  <c r="E11" i="14" s="1"/>
  <c r="F177" i="84"/>
  <c r="D11" i="14" s="1"/>
  <c r="E177" i="84"/>
  <c r="C11" i="14" s="1"/>
  <c r="V177" i="84"/>
  <c r="T11" i="14" s="1"/>
  <c r="U177" i="84"/>
  <c r="S11" i="14" s="1"/>
  <c r="AB190" i="84"/>
  <c r="Z11" i="15" s="1"/>
  <c r="T190" i="84"/>
  <c r="R11" i="15" s="1"/>
  <c r="L190" i="84"/>
  <c r="J11" i="15" s="1"/>
  <c r="D190" i="84"/>
  <c r="B11" i="15" s="1"/>
  <c r="AI190" i="84"/>
  <c r="AG11" i="15" s="1"/>
  <c r="AA190" i="84"/>
  <c r="Y11" i="15" s="1"/>
  <c r="S190" i="84"/>
  <c r="Q11" i="15" s="1"/>
  <c r="K190" i="84"/>
  <c r="I11" i="15" s="1"/>
  <c r="AH190" i="84"/>
  <c r="AF11" i="15" s="1"/>
  <c r="Z190" i="84"/>
  <c r="X11" i="15" s="1"/>
  <c r="AF190" i="84"/>
  <c r="AD11" i="15" s="1"/>
  <c r="X190" i="84"/>
  <c r="V11" i="15" s="1"/>
  <c r="P190" i="84"/>
  <c r="N11" i="15" s="1"/>
  <c r="H190" i="84"/>
  <c r="F11" i="15" s="1"/>
  <c r="AE190" i="84"/>
  <c r="AC11" i="15" s="1"/>
  <c r="Q190" i="84"/>
  <c r="O11" i="15" s="1"/>
  <c r="E190" i="84"/>
  <c r="C11" i="15" s="1"/>
  <c r="AD190" i="84"/>
  <c r="AB11" i="15" s="1"/>
  <c r="O190" i="84"/>
  <c r="M11" i="15" s="1"/>
  <c r="AC190" i="84"/>
  <c r="AA11" i="15" s="1"/>
  <c r="N190" i="84"/>
  <c r="L11" i="15" s="1"/>
  <c r="Y190" i="84"/>
  <c r="W11" i="15" s="1"/>
  <c r="M190" i="84"/>
  <c r="K11" i="15" s="1"/>
  <c r="W190" i="84"/>
  <c r="U11" i="15" s="1"/>
  <c r="J190" i="84"/>
  <c r="H11" i="15" s="1"/>
  <c r="V190" i="84"/>
  <c r="T11" i="15" s="1"/>
  <c r="U190" i="84"/>
  <c r="S11" i="15" s="1"/>
  <c r="R190" i="84"/>
  <c r="P11" i="15" s="1"/>
  <c r="I190" i="84"/>
  <c r="G11" i="15" s="1"/>
  <c r="G190" i="84"/>
  <c r="E11" i="15" s="1"/>
  <c r="AG190" i="84"/>
  <c r="AE11" i="15" s="1"/>
  <c r="F190" i="84"/>
  <c r="D11" i="15" s="1"/>
  <c r="C129"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AH129" i="40"/>
  <c r="AI129" i="40"/>
  <c r="N16" i="84" l="1"/>
  <c r="M163" i="84"/>
  <c r="K10" i="21" s="1"/>
  <c r="M215" i="84"/>
  <c r="K10" i="17" s="1"/>
  <c r="M176" i="84"/>
  <c r="K10" i="14" s="1"/>
  <c r="M189" i="84"/>
  <c r="K10" i="15" s="1"/>
  <c r="M202" i="84"/>
  <c r="K10" i="16" s="1"/>
  <c r="N11" i="84"/>
  <c r="M95" i="84"/>
  <c r="K7" i="74" s="1"/>
  <c r="M30" i="84"/>
  <c r="K7" i="18" s="1"/>
  <c r="M121" i="84"/>
  <c r="K7" i="71" s="1"/>
  <c r="M147" i="84"/>
  <c r="K7" i="73" s="1"/>
  <c r="M108" i="84"/>
  <c r="K7" i="70" s="1"/>
  <c r="M56" i="84"/>
  <c r="K7" i="11" s="1"/>
  <c r="M43" i="84"/>
  <c r="K7" i="20" s="1"/>
  <c r="M82" i="84"/>
  <c r="K7" i="13" s="1"/>
  <c r="M134" i="84"/>
  <c r="K7" i="72" s="1"/>
  <c r="M69" i="84"/>
  <c r="K7" i="12" s="1"/>
  <c r="N12" i="84"/>
  <c r="M160" i="84"/>
  <c r="K7" i="21" s="1"/>
  <c r="M199" i="84"/>
  <c r="K7" i="16" s="1"/>
  <c r="M186" i="84"/>
  <c r="K7" i="15" s="1"/>
  <c r="M212" i="84"/>
  <c r="K7" i="17" s="1"/>
  <c r="M173" i="84"/>
  <c r="K7" i="14" s="1"/>
  <c r="N15" i="84"/>
  <c r="M33" i="84"/>
  <c r="K10" i="18" s="1"/>
  <c r="M98" i="84"/>
  <c r="K10" i="74" s="1"/>
  <c r="M46" i="84"/>
  <c r="K10" i="20" s="1"/>
  <c r="M150" i="84"/>
  <c r="K10" i="73" s="1"/>
  <c r="M124" i="84"/>
  <c r="K10" i="71" s="1"/>
  <c r="M72" i="84"/>
  <c r="K10" i="12" s="1"/>
  <c r="M59" i="84"/>
  <c r="K10" i="11" s="1"/>
  <c r="M85" i="84"/>
  <c r="K10" i="13" s="1"/>
  <c r="M111" i="84"/>
  <c r="K10" i="70" s="1"/>
  <c r="M137" i="84"/>
  <c r="K10" i="72" s="1"/>
  <c r="E37" i="44"/>
  <c r="F37" i="44"/>
  <c r="G37" i="44"/>
  <c r="H37" i="44"/>
  <c r="I37" i="44"/>
  <c r="J37" i="44"/>
  <c r="K37" i="44"/>
  <c r="L37" i="44"/>
  <c r="M37" i="44"/>
  <c r="N37" i="44"/>
  <c r="O37" i="44"/>
  <c r="P37" i="44"/>
  <c r="Q37" i="44"/>
  <c r="R37" i="44"/>
  <c r="S37" i="44"/>
  <c r="T37" i="44"/>
  <c r="U37" i="44"/>
  <c r="V37" i="44"/>
  <c r="W37" i="44"/>
  <c r="X37" i="44"/>
  <c r="Y37" i="44"/>
  <c r="Z37" i="44"/>
  <c r="AA37" i="44"/>
  <c r="AB37" i="44"/>
  <c r="AC37" i="44"/>
  <c r="AD37" i="44"/>
  <c r="AE37" i="44"/>
  <c r="AF37" i="44"/>
  <c r="AG37" i="44"/>
  <c r="AH37" i="44"/>
  <c r="AI37" i="44"/>
  <c r="O11" i="84" l="1"/>
  <c r="N30" i="84"/>
  <c r="L7" i="18" s="1"/>
  <c r="N95" i="84"/>
  <c r="L7" i="74" s="1"/>
  <c r="N108" i="84"/>
  <c r="L7" i="70" s="1"/>
  <c r="N56" i="84"/>
  <c r="L7" i="11" s="1"/>
  <c r="N121" i="84"/>
  <c r="L7" i="71" s="1"/>
  <c r="N82" i="84"/>
  <c r="L7" i="13" s="1"/>
  <c r="N134" i="84"/>
  <c r="L7" i="72" s="1"/>
  <c r="N69" i="84"/>
  <c r="L7" i="12" s="1"/>
  <c r="N147" i="84"/>
  <c r="L7" i="73" s="1"/>
  <c r="N43" i="84"/>
  <c r="L7" i="20" s="1"/>
  <c r="O15" i="84"/>
  <c r="N98" i="84"/>
  <c r="L10" i="74" s="1"/>
  <c r="N33" i="84"/>
  <c r="L10" i="18" s="1"/>
  <c r="N85" i="84"/>
  <c r="L10" i="13" s="1"/>
  <c r="N72" i="84"/>
  <c r="L10" i="12" s="1"/>
  <c r="N137" i="84"/>
  <c r="L10" i="72" s="1"/>
  <c r="N46" i="84"/>
  <c r="L10" i="20" s="1"/>
  <c r="N150" i="84"/>
  <c r="L10" i="73" s="1"/>
  <c r="N59" i="84"/>
  <c r="L10" i="11" s="1"/>
  <c r="N124" i="84"/>
  <c r="L10" i="71" s="1"/>
  <c r="N111" i="84"/>
  <c r="L10" i="70" s="1"/>
  <c r="O12" i="84"/>
  <c r="N160" i="84"/>
  <c r="L7" i="21" s="1"/>
  <c r="N199" i="84"/>
  <c r="L7" i="16" s="1"/>
  <c r="N186" i="84"/>
  <c r="L7" i="15" s="1"/>
  <c r="N173" i="84"/>
  <c r="L7" i="14" s="1"/>
  <c r="N212" i="84"/>
  <c r="L7" i="17" s="1"/>
  <c r="O16" i="84"/>
  <c r="N163" i="84"/>
  <c r="L10" i="21" s="1"/>
  <c r="N215" i="84"/>
  <c r="L10" i="17" s="1"/>
  <c r="N189" i="84"/>
  <c r="L10" i="15" s="1"/>
  <c r="N176" i="84"/>
  <c r="L10" i="14" s="1"/>
  <c r="N202" i="84"/>
  <c r="L10" i="16" s="1"/>
  <c r="C37" i="44"/>
  <c r="D37" i="44"/>
  <c r="P16" i="84" l="1"/>
  <c r="O163" i="84"/>
  <c r="M10" i="21" s="1"/>
  <c r="O202" i="84"/>
  <c r="M10" i="16" s="1"/>
  <c r="O176" i="84"/>
  <c r="M10" i="14" s="1"/>
  <c r="O189" i="84"/>
  <c r="M10" i="15" s="1"/>
  <c r="O215" i="84"/>
  <c r="M10" i="17" s="1"/>
  <c r="P12" i="84"/>
  <c r="O160" i="84"/>
  <c r="M7" i="21" s="1"/>
  <c r="O199" i="84"/>
  <c r="M7" i="16" s="1"/>
  <c r="O212" i="84"/>
  <c r="M7" i="17" s="1"/>
  <c r="O186" i="84"/>
  <c r="M7" i="15" s="1"/>
  <c r="O173" i="84"/>
  <c r="M7" i="14" s="1"/>
  <c r="P15" i="84"/>
  <c r="O98" i="84"/>
  <c r="M10" i="74" s="1"/>
  <c r="O33" i="84"/>
  <c r="M10" i="18" s="1"/>
  <c r="O124" i="84"/>
  <c r="M10" i="71" s="1"/>
  <c r="O46" i="84"/>
  <c r="M10" i="20" s="1"/>
  <c r="O59" i="84"/>
  <c r="M10" i="11" s="1"/>
  <c r="O111" i="84"/>
  <c r="M10" i="70" s="1"/>
  <c r="O72" i="84"/>
  <c r="M10" i="12" s="1"/>
  <c r="O85" i="84"/>
  <c r="M10" i="13" s="1"/>
  <c r="O137" i="84"/>
  <c r="M10" i="72" s="1"/>
  <c r="O150" i="84"/>
  <c r="M10" i="73" s="1"/>
  <c r="P11" i="84"/>
  <c r="O30" i="84"/>
  <c r="M7" i="18" s="1"/>
  <c r="O95" i="84"/>
  <c r="M7" i="74" s="1"/>
  <c r="O147" i="84"/>
  <c r="M7" i="73" s="1"/>
  <c r="O121" i="84"/>
  <c r="M7" i="71" s="1"/>
  <c r="O69" i="84"/>
  <c r="M7" i="12" s="1"/>
  <c r="O43" i="84"/>
  <c r="M7" i="20" s="1"/>
  <c r="O56" i="84"/>
  <c r="M7" i="11" s="1"/>
  <c r="O134" i="84"/>
  <c r="M7" i="72" s="1"/>
  <c r="O82" i="84"/>
  <c r="M7" i="13" s="1"/>
  <c r="O108" i="84"/>
  <c r="M7" i="70" s="1"/>
  <c r="Q12" i="84" l="1"/>
  <c r="P160" i="84"/>
  <c r="N7" i="21" s="1"/>
  <c r="P173" i="84"/>
  <c r="N7" i="14" s="1"/>
  <c r="P186" i="84"/>
  <c r="N7" i="15" s="1"/>
  <c r="P199" i="84"/>
  <c r="N7" i="16" s="1"/>
  <c r="P212" i="84"/>
  <c r="N7" i="17" s="1"/>
  <c r="Q11" i="84"/>
  <c r="P30" i="84"/>
  <c r="N7" i="18" s="1"/>
  <c r="P95" i="84"/>
  <c r="N7" i="74" s="1"/>
  <c r="P108" i="84"/>
  <c r="N7" i="70" s="1"/>
  <c r="P134" i="84"/>
  <c r="N7" i="72" s="1"/>
  <c r="P56" i="84"/>
  <c r="N7" i="11" s="1"/>
  <c r="P121" i="84"/>
  <c r="N7" i="71" s="1"/>
  <c r="P82" i="84"/>
  <c r="N7" i="13" s="1"/>
  <c r="P147" i="84"/>
  <c r="N7" i="73" s="1"/>
  <c r="P43" i="84"/>
  <c r="N7" i="20" s="1"/>
  <c r="P69" i="84"/>
  <c r="N7" i="12" s="1"/>
  <c r="Q15" i="84"/>
  <c r="P33" i="84"/>
  <c r="N10" i="18" s="1"/>
  <c r="P98" i="84"/>
  <c r="N10" i="74" s="1"/>
  <c r="P59" i="84"/>
  <c r="N10" i="11" s="1"/>
  <c r="P72" i="84"/>
  <c r="N10" i="12" s="1"/>
  <c r="P137" i="84"/>
  <c r="N10" i="72" s="1"/>
  <c r="P46" i="84"/>
  <c r="N10" i="20" s="1"/>
  <c r="P150" i="84"/>
  <c r="N10" i="73" s="1"/>
  <c r="P85" i="84"/>
  <c r="N10" i="13" s="1"/>
  <c r="P124" i="84"/>
  <c r="N10" i="71" s="1"/>
  <c r="P111" i="84"/>
  <c r="N10" i="70" s="1"/>
  <c r="Q16" i="84"/>
  <c r="P163" i="84"/>
  <c r="N10" i="21" s="1"/>
  <c r="P189" i="84"/>
  <c r="N10" i="15" s="1"/>
  <c r="P176" i="84"/>
  <c r="N10" i="14" s="1"/>
  <c r="P202" i="84"/>
  <c r="N10" i="16" s="1"/>
  <c r="P215" i="84"/>
  <c r="N10" i="17" s="1"/>
  <c r="R11" i="84" l="1"/>
  <c r="Q95" i="84"/>
  <c r="O7" i="74" s="1"/>
  <c r="Q30" i="84"/>
  <c r="O7" i="18" s="1"/>
  <c r="Q147" i="84"/>
  <c r="O7" i="73" s="1"/>
  <c r="Q56" i="84"/>
  <c r="O7" i="11" s="1"/>
  <c r="Q69" i="84"/>
  <c r="O7" i="12" s="1"/>
  <c r="Q121" i="84"/>
  <c r="O7" i="71" s="1"/>
  <c r="Q134" i="84"/>
  <c r="O7" i="72" s="1"/>
  <c r="Q108" i="84"/>
  <c r="O7" i="70" s="1"/>
  <c r="Q43" i="84"/>
  <c r="O7" i="20" s="1"/>
  <c r="Q82" i="84"/>
  <c r="O7" i="13" s="1"/>
  <c r="R16" i="84"/>
  <c r="Q163" i="84"/>
  <c r="O10" i="21" s="1"/>
  <c r="Q189" i="84"/>
  <c r="O10" i="15" s="1"/>
  <c r="Q202" i="84"/>
  <c r="O10" i="16" s="1"/>
  <c r="Q215" i="84"/>
  <c r="O10" i="17" s="1"/>
  <c r="Q176" i="84"/>
  <c r="O10" i="14" s="1"/>
  <c r="R15" i="84"/>
  <c r="Q98" i="84"/>
  <c r="O10" i="74" s="1"/>
  <c r="Q33" i="84"/>
  <c r="O10" i="18" s="1"/>
  <c r="Q124" i="84"/>
  <c r="O10" i="71" s="1"/>
  <c r="Q59" i="84"/>
  <c r="O10" i="11" s="1"/>
  <c r="Q111" i="84"/>
  <c r="O10" i="70" s="1"/>
  <c r="Q85" i="84"/>
  <c r="O10" i="13" s="1"/>
  <c r="Q137" i="84"/>
  <c r="O10" i="72" s="1"/>
  <c r="Q46" i="84"/>
  <c r="O10" i="20" s="1"/>
  <c r="Q72" i="84"/>
  <c r="O10" i="12" s="1"/>
  <c r="Q150" i="84"/>
  <c r="O10" i="73" s="1"/>
  <c r="R12" i="84"/>
  <c r="Q160" i="84"/>
  <c r="O7" i="21" s="1"/>
  <c r="Q199" i="84"/>
  <c r="O7" i="16" s="1"/>
  <c r="Q212" i="84"/>
  <c r="O7" i="17" s="1"/>
  <c r="Q186" i="84"/>
  <c r="O7" i="15" s="1"/>
  <c r="Q173" i="84"/>
  <c r="O7" i="14" s="1"/>
  <c r="S16" i="84" l="1"/>
  <c r="R163" i="84"/>
  <c r="P10" i="21" s="1"/>
  <c r="R189" i="84"/>
  <c r="P10" i="15" s="1"/>
  <c r="R215" i="84"/>
  <c r="P10" i="17" s="1"/>
  <c r="R202" i="84"/>
  <c r="P10" i="16" s="1"/>
  <c r="R176" i="84"/>
  <c r="P10" i="14" s="1"/>
  <c r="S12" i="84"/>
  <c r="R160" i="84"/>
  <c r="P7" i="21" s="1"/>
  <c r="R186" i="84"/>
  <c r="P7" i="15" s="1"/>
  <c r="R212" i="84"/>
  <c r="P7" i="17" s="1"/>
  <c r="R173" i="84"/>
  <c r="P7" i="14" s="1"/>
  <c r="R199" i="84"/>
  <c r="P7" i="16" s="1"/>
  <c r="S15" i="84"/>
  <c r="R98" i="84"/>
  <c r="P10" i="74" s="1"/>
  <c r="R33" i="84"/>
  <c r="P10" i="18" s="1"/>
  <c r="R85" i="84"/>
  <c r="P10" i="13" s="1"/>
  <c r="R72" i="84"/>
  <c r="P10" i="12" s="1"/>
  <c r="R137" i="84"/>
  <c r="P10" i="72" s="1"/>
  <c r="R150" i="84"/>
  <c r="P10" i="73" s="1"/>
  <c r="R46" i="84"/>
  <c r="P10" i="20" s="1"/>
  <c r="R124" i="84"/>
  <c r="P10" i="71" s="1"/>
  <c r="R59" i="84"/>
  <c r="P10" i="11" s="1"/>
  <c r="R111" i="84"/>
  <c r="P10" i="70" s="1"/>
  <c r="S11" i="84"/>
  <c r="R95" i="84"/>
  <c r="P7" i="74" s="1"/>
  <c r="R30" i="84"/>
  <c r="P7" i="18" s="1"/>
  <c r="R108" i="84"/>
  <c r="P7" i="70" s="1"/>
  <c r="R43" i="84"/>
  <c r="P7" i="20" s="1"/>
  <c r="R121" i="84"/>
  <c r="P7" i="71" s="1"/>
  <c r="R134" i="84"/>
  <c r="P7" i="72" s="1"/>
  <c r="R82" i="84"/>
  <c r="P7" i="13" s="1"/>
  <c r="R147" i="84"/>
  <c r="P7" i="73" s="1"/>
  <c r="R56" i="84"/>
  <c r="P7" i="11" s="1"/>
  <c r="R69" i="84"/>
  <c r="P7" i="12" s="1"/>
  <c r="T11" i="84" l="1"/>
  <c r="S95" i="84"/>
  <c r="Q7" i="74" s="1"/>
  <c r="S30" i="84"/>
  <c r="Q7" i="18" s="1"/>
  <c r="S147" i="84"/>
  <c r="Q7" i="73" s="1"/>
  <c r="S82" i="84"/>
  <c r="Q7" i="13" s="1"/>
  <c r="S56" i="84"/>
  <c r="Q7" i="11" s="1"/>
  <c r="S69" i="84"/>
  <c r="Q7" i="12" s="1"/>
  <c r="S121" i="84"/>
  <c r="Q7" i="71" s="1"/>
  <c r="S134" i="84"/>
  <c r="Q7" i="72" s="1"/>
  <c r="S108" i="84"/>
  <c r="Q7" i="70" s="1"/>
  <c r="S43" i="84"/>
  <c r="Q7" i="20" s="1"/>
  <c r="T12" i="84"/>
  <c r="S160" i="84"/>
  <c r="Q7" i="21" s="1"/>
  <c r="S199" i="84"/>
  <c r="Q7" i="16" s="1"/>
  <c r="S212" i="84"/>
  <c r="Q7" i="17" s="1"/>
  <c r="S186" i="84"/>
  <c r="Q7" i="15" s="1"/>
  <c r="S173" i="84"/>
  <c r="Q7" i="14" s="1"/>
  <c r="T15" i="84"/>
  <c r="S98" i="84"/>
  <c r="Q10" i="74" s="1"/>
  <c r="S33" i="84"/>
  <c r="Q10" i="18" s="1"/>
  <c r="S124" i="84"/>
  <c r="Q10" i="71" s="1"/>
  <c r="S111" i="84"/>
  <c r="Q10" i="70" s="1"/>
  <c r="S72" i="84"/>
  <c r="Q10" i="12" s="1"/>
  <c r="S85" i="84"/>
  <c r="Q10" i="13" s="1"/>
  <c r="S137" i="84"/>
  <c r="Q10" i="72" s="1"/>
  <c r="S46" i="84"/>
  <c r="Q10" i="20" s="1"/>
  <c r="S150" i="84"/>
  <c r="Q10" i="73" s="1"/>
  <c r="S59" i="84"/>
  <c r="Q10" i="11" s="1"/>
  <c r="T16" i="84"/>
  <c r="S163" i="84"/>
  <c r="Q10" i="21" s="1"/>
  <c r="S215" i="84"/>
  <c r="Q10" i="17" s="1"/>
  <c r="S202" i="84"/>
  <c r="Q10" i="16" s="1"/>
  <c r="S176" i="84"/>
  <c r="Q10" i="14" s="1"/>
  <c r="S189" i="84"/>
  <c r="Q10" i="15" s="1"/>
  <c r="U16" i="84" l="1"/>
  <c r="T163" i="84"/>
  <c r="R10" i="21" s="1"/>
  <c r="T176" i="84"/>
  <c r="R10" i="14" s="1"/>
  <c r="T202" i="84"/>
  <c r="R10" i="16" s="1"/>
  <c r="T215" i="84"/>
  <c r="R10" i="17" s="1"/>
  <c r="T189" i="84"/>
  <c r="R10" i="15" s="1"/>
  <c r="U12" i="84"/>
  <c r="T160" i="84"/>
  <c r="R7" i="21" s="1"/>
  <c r="T173" i="84"/>
  <c r="R7" i="14" s="1"/>
  <c r="T199" i="84"/>
  <c r="R7" i="16" s="1"/>
  <c r="T212" i="84"/>
  <c r="R7" i="17" s="1"/>
  <c r="T186" i="84"/>
  <c r="R7" i="15" s="1"/>
  <c r="U15" i="84"/>
  <c r="T98" i="84"/>
  <c r="R10" i="74" s="1"/>
  <c r="T33" i="84"/>
  <c r="R10" i="18" s="1"/>
  <c r="T59" i="84"/>
  <c r="R10" i="11" s="1"/>
  <c r="T46" i="84"/>
  <c r="R10" i="20" s="1"/>
  <c r="T124" i="84"/>
  <c r="R10" i="71" s="1"/>
  <c r="T137" i="84"/>
  <c r="R10" i="72" s="1"/>
  <c r="T111" i="84"/>
  <c r="R10" i="70" s="1"/>
  <c r="T72" i="84"/>
  <c r="R10" i="12" s="1"/>
  <c r="T150" i="84"/>
  <c r="R10" i="73" s="1"/>
  <c r="T85" i="84"/>
  <c r="R10" i="13" s="1"/>
  <c r="U11" i="84"/>
  <c r="T30" i="84"/>
  <c r="R7" i="18" s="1"/>
  <c r="T95" i="84"/>
  <c r="R7" i="74" s="1"/>
  <c r="T43" i="84"/>
  <c r="R7" i="20" s="1"/>
  <c r="T69" i="84"/>
  <c r="R7" i="12" s="1"/>
  <c r="T56" i="84"/>
  <c r="R7" i="11" s="1"/>
  <c r="T147" i="84"/>
  <c r="R7" i="73" s="1"/>
  <c r="T82" i="84"/>
  <c r="R7" i="13" s="1"/>
  <c r="T134" i="84"/>
  <c r="R7" i="72" s="1"/>
  <c r="T108" i="84"/>
  <c r="R7" i="70" s="1"/>
  <c r="T121" i="84"/>
  <c r="R7" i="71" s="1"/>
  <c r="V12" i="84" l="1"/>
  <c r="U160" i="84"/>
  <c r="S7" i="21" s="1"/>
  <c r="U212" i="84"/>
  <c r="S7" i="17" s="1"/>
  <c r="U186" i="84"/>
  <c r="S7" i="15" s="1"/>
  <c r="U173" i="84"/>
  <c r="S7" i="14" s="1"/>
  <c r="U199" i="84"/>
  <c r="S7" i="16" s="1"/>
  <c r="V11" i="84"/>
  <c r="U30" i="84"/>
  <c r="S7" i="18" s="1"/>
  <c r="U95" i="84"/>
  <c r="S7" i="74" s="1"/>
  <c r="U147" i="84"/>
  <c r="S7" i="73" s="1"/>
  <c r="U69" i="84"/>
  <c r="S7" i="12" s="1"/>
  <c r="U121" i="84"/>
  <c r="S7" i="71" s="1"/>
  <c r="U43" i="84"/>
  <c r="S7" i="20" s="1"/>
  <c r="U134" i="84"/>
  <c r="S7" i="72" s="1"/>
  <c r="U108" i="84"/>
  <c r="S7" i="70" s="1"/>
  <c r="U82" i="84"/>
  <c r="S7" i="13" s="1"/>
  <c r="U56" i="84"/>
  <c r="S7" i="11" s="1"/>
  <c r="V15" i="84"/>
  <c r="U33" i="84"/>
  <c r="S10" i="18" s="1"/>
  <c r="U98" i="84"/>
  <c r="S10" i="74" s="1"/>
  <c r="U124" i="84"/>
  <c r="S10" i="71" s="1"/>
  <c r="U111" i="84"/>
  <c r="S10" i="70" s="1"/>
  <c r="U72" i="84"/>
  <c r="S10" i="12" s="1"/>
  <c r="U85" i="84"/>
  <c r="S10" i="13" s="1"/>
  <c r="U137" i="84"/>
  <c r="S10" i="72" s="1"/>
  <c r="U59" i="84"/>
  <c r="S10" i="11" s="1"/>
  <c r="U46" i="84"/>
  <c r="S10" i="20" s="1"/>
  <c r="U150" i="84"/>
  <c r="S10" i="73" s="1"/>
  <c r="V16" i="84"/>
  <c r="U163" i="84"/>
  <c r="S10" i="21" s="1"/>
  <c r="U189" i="84"/>
  <c r="S10" i="15" s="1"/>
  <c r="U215" i="84"/>
  <c r="S10" i="17" s="1"/>
  <c r="U202" i="84"/>
  <c r="S10" i="16" s="1"/>
  <c r="U176" i="84"/>
  <c r="S10" i="14" s="1"/>
  <c r="W12" i="84" l="1"/>
  <c r="V160" i="84"/>
  <c r="T7" i="21" s="1"/>
  <c r="V199" i="84"/>
  <c r="T7" i="16" s="1"/>
  <c r="V186" i="84"/>
  <c r="T7" i="15" s="1"/>
  <c r="V212" i="84"/>
  <c r="T7" i="17" s="1"/>
  <c r="V173" i="84"/>
  <c r="T7" i="14" s="1"/>
  <c r="W11" i="84"/>
  <c r="V30" i="84"/>
  <c r="T7" i="18" s="1"/>
  <c r="V95" i="84"/>
  <c r="T7" i="74" s="1"/>
  <c r="V43" i="84"/>
  <c r="T7" i="20" s="1"/>
  <c r="V56" i="84"/>
  <c r="T7" i="11" s="1"/>
  <c r="V121" i="84"/>
  <c r="T7" i="71" s="1"/>
  <c r="V108" i="84"/>
  <c r="T7" i="70" s="1"/>
  <c r="V134" i="84"/>
  <c r="T7" i="72" s="1"/>
  <c r="V69" i="84"/>
  <c r="T7" i="12" s="1"/>
  <c r="V147" i="84"/>
  <c r="T7" i="73" s="1"/>
  <c r="V82" i="84"/>
  <c r="T7" i="13" s="1"/>
  <c r="W16" i="84"/>
  <c r="V163" i="84"/>
  <c r="T10" i="21" s="1"/>
  <c r="V189" i="84"/>
  <c r="T10" i="15" s="1"/>
  <c r="V202" i="84"/>
  <c r="T10" i="16" s="1"/>
  <c r="V176" i="84"/>
  <c r="T10" i="14" s="1"/>
  <c r="V215" i="84"/>
  <c r="T10" i="17" s="1"/>
  <c r="W15" i="84"/>
  <c r="V33" i="84"/>
  <c r="T10" i="18" s="1"/>
  <c r="V98" i="84"/>
  <c r="T10" i="74" s="1"/>
  <c r="V150" i="84"/>
  <c r="T10" i="73" s="1"/>
  <c r="V72" i="84"/>
  <c r="T10" i="12" s="1"/>
  <c r="V46" i="84"/>
  <c r="T10" i="20" s="1"/>
  <c r="V85" i="84"/>
  <c r="T10" i="13" s="1"/>
  <c r="V59" i="84"/>
  <c r="T10" i="11" s="1"/>
  <c r="V124" i="84"/>
  <c r="T10" i="71" s="1"/>
  <c r="V111" i="84"/>
  <c r="T10" i="70" s="1"/>
  <c r="V137" i="84"/>
  <c r="T10" i="72" s="1"/>
  <c r="X15" i="84" l="1"/>
  <c r="W33" i="84"/>
  <c r="U10" i="18" s="1"/>
  <c r="W98" i="84"/>
  <c r="U10" i="74" s="1"/>
  <c r="W124" i="84"/>
  <c r="U10" i="71" s="1"/>
  <c r="W111" i="84"/>
  <c r="U10" i="70" s="1"/>
  <c r="W59" i="84"/>
  <c r="U10" i="11" s="1"/>
  <c r="W85" i="84"/>
  <c r="U10" i="13" s="1"/>
  <c r="W137" i="84"/>
  <c r="U10" i="72" s="1"/>
  <c r="W150" i="84"/>
  <c r="U10" i="73" s="1"/>
  <c r="W72" i="84"/>
  <c r="U10" i="12" s="1"/>
  <c r="W46" i="84"/>
  <c r="U10" i="20" s="1"/>
  <c r="X11" i="84"/>
  <c r="W30" i="84"/>
  <c r="U7" i="18" s="1"/>
  <c r="W95" i="84"/>
  <c r="U7" i="74" s="1"/>
  <c r="W69" i="84"/>
  <c r="U7" i="12" s="1"/>
  <c r="W134" i="84"/>
  <c r="U7" i="72" s="1"/>
  <c r="W82" i="84"/>
  <c r="U7" i="13" s="1"/>
  <c r="W43" i="84"/>
  <c r="U7" i="20" s="1"/>
  <c r="W108" i="84"/>
  <c r="U7" i="70" s="1"/>
  <c r="W56" i="84"/>
  <c r="U7" i="11" s="1"/>
  <c r="W121" i="84"/>
  <c r="U7" i="71" s="1"/>
  <c r="W147" i="84"/>
  <c r="U7" i="73" s="1"/>
  <c r="X16" i="84"/>
  <c r="W163" i="84"/>
  <c r="U10" i="21" s="1"/>
  <c r="W189" i="84"/>
  <c r="U10" i="15" s="1"/>
  <c r="W215" i="84"/>
  <c r="U10" i="17" s="1"/>
  <c r="W176" i="84"/>
  <c r="U10" i="14" s="1"/>
  <c r="W202" i="84"/>
  <c r="U10" i="16" s="1"/>
  <c r="X12" i="84"/>
  <c r="W160" i="84"/>
  <c r="U7" i="21" s="1"/>
  <c r="W186" i="84"/>
  <c r="U7" i="15" s="1"/>
  <c r="W199" i="84"/>
  <c r="U7" i="16" s="1"/>
  <c r="W212" i="84"/>
  <c r="U7" i="17" s="1"/>
  <c r="W173" i="84"/>
  <c r="U7" i="14" s="1"/>
  <c r="Y16" i="84" l="1"/>
  <c r="X163" i="84"/>
  <c r="V10" i="21" s="1"/>
  <c r="X202" i="84"/>
  <c r="V10" i="16" s="1"/>
  <c r="X215" i="84"/>
  <c r="V10" i="17" s="1"/>
  <c r="X189" i="84"/>
  <c r="V10" i="15" s="1"/>
  <c r="X176" i="84"/>
  <c r="V10" i="14" s="1"/>
  <c r="Y15" i="84"/>
  <c r="X33" i="84"/>
  <c r="V10" i="18" s="1"/>
  <c r="X98" i="84"/>
  <c r="V10" i="74" s="1"/>
  <c r="X46" i="84"/>
  <c r="V10" i="20" s="1"/>
  <c r="X72" i="84"/>
  <c r="V10" i="12" s="1"/>
  <c r="X150" i="84"/>
  <c r="V10" i="73" s="1"/>
  <c r="X111" i="84"/>
  <c r="V10" i="70" s="1"/>
  <c r="X124" i="84"/>
  <c r="V10" i="71" s="1"/>
  <c r="X59" i="84"/>
  <c r="V10" i="11" s="1"/>
  <c r="X85" i="84"/>
  <c r="V10" i="13" s="1"/>
  <c r="X137" i="84"/>
  <c r="V10" i="72" s="1"/>
  <c r="Y12" i="84"/>
  <c r="X160" i="84"/>
  <c r="V7" i="21" s="1"/>
  <c r="X173" i="84"/>
  <c r="V7" i="14" s="1"/>
  <c r="X212" i="84"/>
  <c r="V7" i="17" s="1"/>
  <c r="X186" i="84"/>
  <c r="V7" i="15" s="1"/>
  <c r="X199" i="84"/>
  <c r="V7" i="16" s="1"/>
  <c r="Y11" i="84"/>
  <c r="X95" i="84"/>
  <c r="V7" i="74" s="1"/>
  <c r="X30" i="84"/>
  <c r="V7" i="18" s="1"/>
  <c r="X56" i="84"/>
  <c r="V7" i="11" s="1"/>
  <c r="X121" i="84"/>
  <c r="V7" i="71" s="1"/>
  <c r="X108" i="84"/>
  <c r="V7" i="70" s="1"/>
  <c r="X43" i="84"/>
  <c r="V7" i="20" s="1"/>
  <c r="X82" i="84"/>
  <c r="V7" i="13" s="1"/>
  <c r="X134" i="84"/>
  <c r="V7" i="72" s="1"/>
  <c r="X147" i="84"/>
  <c r="V7" i="73" s="1"/>
  <c r="X69" i="84"/>
  <c r="V7" i="12" s="1"/>
  <c r="Z12" i="84" l="1"/>
  <c r="Y160" i="84"/>
  <c r="W7" i="21" s="1"/>
  <c r="Y199" i="84"/>
  <c r="W7" i="16" s="1"/>
  <c r="Y212" i="84"/>
  <c r="W7" i="17" s="1"/>
  <c r="Y186" i="84"/>
  <c r="W7" i="15" s="1"/>
  <c r="Y173" i="84"/>
  <c r="W7" i="14" s="1"/>
  <c r="Z11" i="84"/>
  <c r="Y30" i="84"/>
  <c r="W7" i="18" s="1"/>
  <c r="Y95" i="84"/>
  <c r="W7" i="74" s="1"/>
  <c r="Y69" i="84"/>
  <c r="W7" i="12" s="1"/>
  <c r="Y82" i="84"/>
  <c r="W7" i="13" s="1"/>
  <c r="Y43" i="84"/>
  <c r="W7" i="20" s="1"/>
  <c r="Y134" i="84"/>
  <c r="W7" i="72" s="1"/>
  <c r="Y108" i="84"/>
  <c r="W7" i="70" s="1"/>
  <c r="Y147" i="84"/>
  <c r="W7" i="73" s="1"/>
  <c r="Y56" i="84"/>
  <c r="W7" i="11" s="1"/>
  <c r="Y121" i="84"/>
  <c r="W7" i="71" s="1"/>
  <c r="Z15" i="84"/>
  <c r="Y33" i="84"/>
  <c r="W10" i="18" s="1"/>
  <c r="Y98" i="84"/>
  <c r="W10" i="74" s="1"/>
  <c r="Y46" i="84"/>
  <c r="W10" i="20" s="1"/>
  <c r="Y59" i="84"/>
  <c r="W10" i="11" s="1"/>
  <c r="Y111" i="84"/>
  <c r="W10" i="70" s="1"/>
  <c r="Y72" i="84"/>
  <c r="W10" i="12" s="1"/>
  <c r="Y85" i="84"/>
  <c r="W10" i="13" s="1"/>
  <c r="Y137" i="84"/>
  <c r="W10" i="72" s="1"/>
  <c r="Y150" i="84"/>
  <c r="W10" i="73" s="1"/>
  <c r="Y124" i="84"/>
  <c r="W10" i="71" s="1"/>
  <c r="Z16" i="84"/>
  <c r="Y163" i="84"/>
  <c r="W10" i="21" s="1"/>
  <c r="Y189" i="84"/>
  <c r="W10" i="15" s="1"/>
  <c r="Y176" i="84"/>
  <c r="W10" i="14" s="1"/>
  <c r="Y202" i="84"/>
  <c r="W10" i="16" s="1"/>
  <c r="Y215" i="84"/>
  <c r="W10" i="17" s="1"/>
  <c r="AA11" i="84" l="1"/>
  <c r="Z30" i="84"/>
  <c r="X7" i="18" s="1"/>
  <c r="Z95" i="84"/>
  <c r="X7" i="74" s="1"/>
  <c r="Z56" i="84"/>
  <c r="X7" i="11" s="1"/>
  <c r="Z121" i="84"/>
  <c r="X7" i="71" s="1"/>
  <c r="Z108" i="84"/>
  <c r="X7" i="70" s="1"/>
  <c r="Z82" i="84"/>
  <c r="X7" i="13" s="1"/>
  <c r="Z134" i="84"/>
  <c r="X7" i="72" s="1"/>
  <c r="Z147" i="84"/>
  <c r="X7" i="73" s="1"/>
  <c r="Z69" i="84"/>
  <c r="X7" i="12" s="1"/>
  <c r="Z43" i="84"/>
  <c r="X7" i="20" s="1"/>
  <c r="AA16" i="84"/>
  <c r="Z163" i="84"/>
  <c r="X10" i="21" s="1"/>
  <c r="Z176" i="84"/>
  <c r="X10" i="14" s="1"/>
  <c r="Z202" i="84"/>
  <c r="X10" i="16" s="1"/>
  <c r="Z215" i="84"/>
  <c r="X10" i="17" s="1"/>
  <c r="Z189" i="84"/>
  <c r="X10" i="15" s="1"/>
  <c r="AA15" i="84"/>
  <c r="Z33" i="84"/>
  <c r="X10" i="18" s="1"/>
  <c r="Z98" i="84"/>
  <c r="X10" i="74" s="1"/>
  <c r="Z46" i="84"/>
  <c r="X10" i="20" s="1"/>
  <c r="Z72" i="84"/>
  <c r="X10" i="12" s="1"/>
  <c r="Z150" i="84"/>
  <c r="X10" i="73" s="1"/>
  <c r="Z111" i="84"/>
  <c r="X10" i="70" s="1"/>
  <c r="Z124" i="84"/>
  <c r="X10" i="71" s="1"/>
  <c r="Z59" i="84"/>
  <c r="X10" i="11" s="1"/>
  <c r="Z85" i="84"/>
  <c r="X10" i="13" s="1"/>
  <c r="Z137" i="84"/>
  <c r="X10" i="72" s="1"/>
  <c r="AA12" i="84"/>
  <c r="Z160" i="84"/>
  <c r="X7" i="21" s="1"/>
  <c r="Z212" i="84"/>
  <c r="X7" i="17" s="1"/>
  <c r="Z173" i="84"/>
  <c r="X7" i="14" s="1"/>
  <c r="Z199" i="84"/>
  <c r="X7" i="16" s="1"/>
  <c r="Z186" i="84"/>
  <c r="X7" i="15" s="1"/>
  <c r="AB12" i="84" l="1"/>
  <c r="AA160" i="84"/>
  <c r="Y7" i="21" s="1"/>
  <c r="AA199" i="84"/>
  <c r="Y7" i="16" s="1"/>
  <c r="AA212" i="84"/>
  <c r="Y7" i="17" s="1"/>
  <c r="AA186" i="84"/>
  <c r="Y7" i="15" s="1"/>
  <c r="AA173" i="84"/>
  <c r="Y7" i="14" s="1"/>
  <c r="AB16" i="84"/>
  <c r="AA163" i="84"/>
  <c r="Y10" i="21" s="1"/>
  <c r="AA215" i="84"/>
  <c r="Y10" i="17" s="1"/>
  <c r="AA176" i="84"/>
  <c r="Y10" i="14" s="1"/>
  <c r="AA202" i="84"/>
  <c r="Y10" i="16" s="1"/>
  <c r="AA189" i="84"/>
  <c r="Y10" i="15" s="1"/>
  <c r="AB11" i="84"/>
  <c r="AA95" i="84"/>
  <c r="Y7" i="74" s="1"/>
  <c r="AA30" i="84"/>
  <c r="Y7" i="18" s="1"/>
  <c r="AA56" i="84"/>
  <c r="Y7" i="11" s="1"/>
  <c r="AA134" i="84"/>
  <c r="Y7" i="72" s="1"/>
  <c r="AA82" i="84"/>
  <c r="Y7" i="13" s="1"/>
  <c r="AA43" i="84"/>
  <c r="Y7" i="20" s="1"/>
  <c r="AA108" i="84"/>
  <c r="Y7" i="70" s="1"/>
  <c r="AA121" i="84"/>
  <c r="Y7" i="71" s="1"/>
  <c r="AA69" i="84"/>
  <c r="Y7" i="12" s="1"/>
  <c r="AA147" i="84"/>
  <c r="Y7" i="73" s="1"/>
  <c r="AB15" i="84"/>
  <c r="AA33" i="84"/>
  <c r="Y10" i="18" s="1"/>
  <c r="AA98" i="84"/>
  <c r="Y10" i="74" s="1"/>
  <c r="AA59" i="84"/>
  <c r="Y10" i="11" s="1"/>
  <c r="AA111" i="84"/>
  <c r="Y10" i="70" s="1"/>
  <c r="AA85" i="84"/>
  <c r="Y10" i="13" s="1"/>
  <c r="AA137" i="84"/>
  <c r="Y10" i="72" s="1"/>
  <c r="AA150" i="84"/>
  <c r="Y10" i="73" s="1"/>
  <c r="AA124" i="84"/>
  <c r="Y10" i="71" s="1"/>
  <c r="AA72" i="84"/>
  <c r="Y10" i="12" s="1"/>
  <c r="AA46" i="84"/>
  <c r="Y10" i="20" s="1"/>
  <c r="AC16" i="84" l="1"/>
  <c r="AB163" i="84"/>
  <c r="Z10" i="21" s="1"/>
  <c r="AB215" i="84"/>
  <c r="Z10" i="17" s="1"/>
  <c r="AB202" i="84"/>
  <c r="Z10" i="16" s="1"/>
  <c r="AB176" i="84"/>
  <c r="Z10" i="14" s="1"/>
  <c r="AB189" i="84"/>
  <c r="Z10" i="15" s="1"/>
  <c r="AC15" i="84"/>
  <c r="AB33" i="84"/>
  <c r="Z10" i="18" s="1"/>
  <c r="AB98" i="84"/>
  <c r="Z10" i="74" s="1"/>
  <c r="AB124" i="84"/>
  <c r="Z10" i="71" s="1"/>
  <c r="AB111" i="84"/>
  <c r="Z10" i="70" s="1"/>
  <c r="AB137" i="84"/>
  <c r="Z10" i="72" s="1"/>
  <c r="AB150" i="84"/>
  <c r="Z10" i="73" s="1"/>
  <c r="AB85" i="84"/>
  <c r="Z10" i="13" s="1"/>
  <c r="AB72" i="84"/>
  <c r="Z10" i="12" s="1"/>
  <c r="AB59" i="84"/>
  <c r="Z10" i="11" s="1"/>
  <c r="AB46" i="84"/>
  <c r="Z10" i="20" s="1"/>
  <c r="AC11" i="84"/>
  <c r="AB95" i="84"/>
  <c r="Z7" i="74" s="1"/>
  <c r="AB30" i="84"/>
  <c r="Z7" i="18" s="1"/>
  <c r="AB56" i="84"/>
  <c r="Z7" i="11" s="1"/>
  <c r="AB134" i="84"/>
  <c r="Z7" i="72" s="1"/>
  <c r="AB69" i="84"/>
  <c r="Z7" i="12" s="1"/>
  <c r="AB108" i="84"/>
  <c r="Z7" i="70" s="1"/>
  <c r="AB121" i="84"/>
  <c r="Z7" i="71" s="1"/>
  <c r="AB82" i="84"/>
  <c r="Z7" i="13" s="1"/>
  <c r="AB43" i="84"/>
  <c r="Z7" i="20" s="1"/>
  <c r="AB147" i="84"/>
  <c r="Z7" i="73" s="1"/>
  <c r="AC12" i="84"/>
  <c r="AB160" i="84"/>
  <c r="Z7" i="21" s="1"/>
  <c r="AB199" i="84"/>
  <c r="Z7" i="16" s="1"/>
  <c r="AB212" i="84"/>
  <c r="Z7" i="17" s="1"/>
  <c r="AB173" i="84"/>
  <c r="Z7" i="14" s="1"/>
  <c r="AB186" i="84"/>
  <c r="Z7" i="15" s="1"/>
  <c r="AD15" i="84" l="1"/>
  <c r="AC33" i="84"/>
  <c r="AA10" i="18" s="1"/>
  <c r="AC98" i="84"/>
  <c r="AA10" i="74" s="1"/>
  <c r="AC111" i="84"/>
  <c r="AA10" i="70" s="1"/>
  <c r="AC85" i="84"/>
  <c r="AA10" i="13" s="1"/>
  <c r="AC137" i="84"/>
  <c r="AA10" i="72" s="1"/>
  <c r="AC72" i="84"/>
  <c r="AA10" i="12" s="1"/>
  <c r="AC46" i="84"/>
  <c r="AA10" i="20" s="1"/>
  <c r="AC150" i="84"/>
  <c r="AA10" i="73" s="1"/>
  <c r="AC124" i="84"/>
  <c r="AA10" i="71" s="1"/>
  <c r="AC59" i="84"/>
  <c r="AA10" i="11" s="1"/>
  <c r="AD12" i="84"/>
  <c r="AC160" i="84"/>
  <c r="AA7" i="21" s="1"/>
  <c r="AC212" i="84"/>
  <c r="AA7" i="17" s="1"/>
  <c r="AC173" i="84"/>
  <c r="AA7" i="14" s="1"/>
  <c r="AC199" i="84"/>
  <c r="AA7" i="16" s="1"/>
  <c r="AC186" i="84"/>
  <c r="AA7" i="15" s="1"/>
  <c r="AD11" i="84"/>
  <c r="AC95" i="84"/>
  <c r="AA7" i="74" s="1"/>
  <c r="AC30" i="84"/>
  <c r="AA7" i="18" s="1"/>
  <c r="AC82" i="84"/>
  <c r="AA7" i="13" s="1"/>
  <c r="AC147" i="84"/>
  <c r="AA7" i="73" s="1"/>
  <c r="AC43" i="84"/>
  <c r="AA7" i="20" s="1"/>
  <c r="AC134" i="84"/>
  <c r="AA7" i="72" s="1"/>
  <c r="AC108" i="84"/>
  <c r="AA7" i="70" s="1"/>
  <c r="AC69" i="84"/>
  <c r="AA7" i="12" s="1"/>
  <c r="AC56" i="84"/>
  <c r="AA7" i="11" s="1"/>
  <c r="AC121" i="84"/>
  <c r="AA7" i="71" s="1"/>
  <c r="AD16" i="84"/>
  <c r="AC163" i="84"/>
  <c r="AA10" i="21" s="1"/>
  <c r="AC176" i="84"/>
  <c r="AA10" i="14" s="1"/>
  <c r="AC202" i="84"/>
  <c r="AA10" i="16" s="1"/>
  <c r="AC215" i="84"/>
  <c r="AA10" i="17" s="1"/>
  <c r="AC189" i="84"/>
  <c r="AA10" i="15" s="1"/>
  <c r="AE16" i="84" l="1"/>
  <c r="AD163" i="84"/>
  <c r="AB10" i="21" s="1"/>
  <c r="AD176" i="84"/>
  <c r="AB10" i="14" s="1"/>
  <c r="AD215" i="84"/>
  <c r="AB10" i="17" s="1"/>
  <c r="AD202" i="84"/>
  <c r="AB10" i="16" s="1"/>
  <c r="AD189" i="84"/>
  <c r="AB10" i="15" s="1"/>
  <c r="AE12" i="84"/>
  <c r="AD160" i="84"/>
  <c r="AB7" i="21" s="1"/>
  <c r="AD199" i="84"/>
  <c r="AB7" i="16" s="1"/>
  <c r="AD212" i="84"/>
  <c r="AB7" i="17" s="1"/>
  <c r="AD173" i="84"/>
  <c r="AB7" i="14" s="1"/>
  <c r="AD186" i="84"/>
  <c r="AB7" i="15" s="1"/>
  <c r="AE11" i="84"/>
  <c r="AD30" i="84"/>
  <c r="AB7" i="18" s="1"/>
  <c r="AD95" i="84"/>
  <c r="AB7" i="74" s="1"/>
  <c r="AD56" i="84"/>
  <c r="AB7" i="11" s="1"/>
  <c r="AD121" i="84"/>
  <c r="AB7" i="71" s="1"/>
  <c r="AD82" i="84"/>
  <c r="AB7" i="13" s="1"/>
  <c r="AD147" i="84"/>
  <c r="AB7" i="73" s="1"/>
  <c r="AD108" i="84"/>
  <c r="AB7" i="70" s="1"/>
  <c r="AD43" i="84"/>
  <c r="AB7" i="20" s="1"/>
  <c r="AD69" i="84"/>
  <c r="AB7" i="12" s="1"/>
  <c r="AD134" i="84"/>
  <c r="AB7" i="72" s="1"/>
  <c r="AE15" i="84"/>
  <c r="AD33" i="84"/>
  <c r="AB10" i="18" s="1"/>
  <c r="AD98" i="84"/>
  <c r="AB10" i="74" s="1"/>
  <c r="AD150" i="84"/>
  <c r="AB10" i="73" s="1"/>
  <c r="AD85" i="84"/>
  <c r="AB10" i="13" s="1"/>
  <c r="AD137" i="84"/>
  <c r="AB10" i="72" s="1"/>
  <c r="AD124" i="84"/>
  <c r="AB10" i="71" s="1"/>
  <c r="AD46" i="84"/>
  <c r="AB10" i="20" s="1"/>
  <c r="AD72" i="84"/>
  <c r="AB10" i="12" s="1"/>
  <c r="AD111" i="84"/>
  <c r="AB10" i="70" s="1"/>
  <c r="AD59" i="84"/>
  <c r="AB10" i="11" s="1"/>
  <c r="AF12" i="84" l="1"/>
  <c r="AE160" i="84"/>
  <c r="AC7" i="21" s="1"/>
  <c r="AE212" i="84"/>
  <c r="AC7" i="17" s="1"/>
  <c r="AE186" i="84"/>
  <c r="AC7" i="15" s="1"/>
  <c r="AE173" i="84"/>
  <c r="AC7" i="14" s="1"/>
  <c r="AE199" i="84"/>
  <c r="AC7" i="16" s="1"/>
  <c r="AF15" i="84"/>
  <c r="AE33" i="84"/>
  <c r="AC10" i="18" s="1"/>
  <c r="AE98" i="84"/>
  <c r="AC10" i="74" s="1"/>
  <c r="AE111" i="84"/>
  <c r="AC10" i="70" s="1"/>
  <c r="AE85" i="84"/>
  <c r="AC10" i="13" s="1"/>
  <c r="AE137" i="84"/>
  <c r="AC10" i="72" s="1"/>
  <c r="AE46" i="84"/>
  <c r="AC10" i="20" s="1"/>
  <c r="AE72" i="84"/>
  <c r="AC10" i="12" s="1"/>
  <c r="AE150" i="84"/>
  <c r="AC10" i="73" s="1"/>
  <c r="AE59" i="84"/>
  <c r="AC10" i="11" s="1"/>
  <c r="AE124" i="84"/>
  <c r="AC10" i="71" s="1"/>
  <c r="AF11" i="84"/>
  <c r="AE30" i="84"/>
  <c r="AC7" i="18" s="1"/>
  <c r="AE95" i="84"/>
  <c r="AC7" i="74" s="1"/>
  <c r="AE147" i="84"/>
  <c r="AC7" i="73" s="1"/>
  <c r="AE134" i="84"/>
  <c r="AC7" i="72" s="1"/>
  <c r="AE108" i="84"/>
  <c r="AC7" i="70" s="1"/>
  <c r="AE56" i="84"/>
  <c r="AC7" i="11" s="1"/>
  <c r="AE121" i="84"/>
  <c r="AC7" i="71" s="1"/>
  <c r="AE82" i="84"/>
  <c r="AC7" i="13" s="1"/>
  <c r="AE43" i="84"/>
  <c r="AC7" i="20" s="1"/>
  <c r="AE69" i="84"/>
  <c r="AC7" i="12" s="1"/>
  <c r="AF16" i="84"/>
  <c r="AE163" i="84"/>
  <c r="AC10" i="21" s="1"/>
  <c r="AE176" i="84"/>
  <c r="AC10" i="14" s="1"/>
  <c r="AE202" i="84"/>
  <c r="AC10" i="16" s="1"/>
  <c r="AE215" i="84"/>
  <c r="AC10" i="17" s="1"/>
  <c r="AE189" i="84"/>
  <c r="AC10" i="15" s="1"/>
  <c r="AG15" i="84" l="1"/>
  <c r="AF33" i="84"/>
  <c r="AD10" i="18" s="1"/>
  <c r="AF98" i="84"/>
  <c r="AD10" i="74" s="1"/>
  <c r="AF150" i="84"/>
  <c r="AD10" i="73" s="1"/>
  <c r="AF46" i="84"/>
  <c r="AD10" i="20" s="1"/>
  <c r="AF124" i="84"/>
  <c r="AD10" i="71" s="1"/>
  <c r="AF59" i="84"/>
  <c r="AD10" i="11" s="1"/>
  <c r="AF85" i="84"/>
  <c r="AD10" i="13" s="1"/>
  <c r="AF137" i="84"/>
  <c r="AD10" i="72" s="1"/>
  <c r="AF72" i="84"/>
  <c r="AD10" i="12" s="1"/>
  <c r="AF111" i="84"/>
  <c r="AD10" i="70" s="1"/>
  <c r="AG16" i="84"/>
  <c r="AF163" i="84"/>
  <c r="AD10" i="21" s="1"/>
  <c r="AF176" i="84"/>
  <c r="AD10" i="14" s="1"/>
  <c r="AF202" i="84"/>
  <c r="AD10" i="16" s="1"/>
  <c r="AF189" i="84"/>
  <c r="AD10" i="15" s="1"/>
  <c r="AF215" i="84"/>
  <c r="AD10" i="17" s="1"/>
  <c r="AG11" i="84"/>
  <c r="AF30" i="84"/>
  <c r="AD7" i="18" s="1"/>
  <c r="AF95" i="84"/>
  <c r="AD7" i="74" s="1"/>
  <c r="AF56" i="84"/>
  <c r="AD7" i="11" s="1"/>
  <c r="AF121" i="84"/>
  <c r="AD7" i="71" s="1"/>
  <c r="AF82" i="84"/>
  <c r="AD7" i="13" s="1"/>
  <c r="AF147" i="84"/>
  <c r="AD7" i="73" s="1"/>
  <c r="AF108" i="84"/>
  <c r="AD7" i="70" s="1"/>
  <c r="AF69" i="84"/>
  <c r="AD7" i="12" s="1"/>
  <c r="AF43" i="84"/>
  <c r="AD7" i="20" s="1"/>
  <c r="AF134" i="84"/>
  <c r="AD7" i="72" s="1"/>
  <c r="AG12" i="84"/>
  <c r="AF160" i="84"/>
  <c r="AD7" i="21" s="1"/>
  <c r="AF199" i="84"/>
  <c r="AD7" i="16" s="1"/>
  <c r="AF212" i="84"/>
  <c r="AD7" i="17" s="1"/>
  <c r="AF173" i="84"/>
  <c r="AD7" i="14" s="1"/>
  <c r="AF186" i="84"/>
  <c r="AD7" i="15" s="1"/>
  <c r="AH12" i="84" l="1"/>
  <c r="AG160" i="84"/>
  <c r="AE7" i="21" s="1"/>
  <c r="AG199" i="84"/>
  <c r="AE7" i="16" s="1"/>
  <c r="AG186" i="84"/>
  <c r="AE7" i="15" s="1"/>
  <c r="AG173" i="84"/>
  <c r="AE7" i="14" s="1"/>
  <c r="AG212" i="84"/>
  <c r="AE7" i="17" s="1"/>
  <c r="AH16" i="84"/>
  <c r="AG163" i="84"/>
  <c r="AE10" i="21" s="1"/>
  <c r="AG189" i="84"/>
  <c r="AE10" i="15" s="1"/>
  <c r="AG215" i="84"/>
  <c r="AE10" i="17" s="1"/>
  <c r="AG176" i="84"/>
  <c r="AE10" i="14" s="1"/>
  <c r="AG202" i="84"/>
  <c r="AE10" i="16" s="1"/>
  <c r="AH11" i="84"/>
  <c r="AG30" i="84"/>
  <c r="AE7" i="18" s="1"/>
  <c r="AG95" i="84"/>
  <c r="AE7" i="74" s="1"/>
  <c r="AG134" i="84"/>
  <c r="AE7" i="72" s="1"/>
  <c r="AG108" i="84"/>
  <c r="AE7" i="70" s="1"/>
  <c r="AG147" i="84"/>
  <c r="AE7" i="73" s="1"/>
  <c r="AG69" i="84"/>
  <c r="AE7" i="12" s="1"/>
  <c r="AG56" i="84"/>
  <c r="AE7" i="11" s="1"/>
  <c r="AG121" i="84"/>
  <c r="AE7" i="71" s="1"/>
  <c r="AG43" i="84"/>
  <c r="AE7" i="20" s="1"/>
  <c r="AG82" i="84"/>
  <c r="AE7" i="13" s="1"/>
  <c r="AH15" i="84"/>
  <c r="AG33" i="84"/>
  <c r="AE10" i="18" s="1"/>
  <c r="AG98" i="84"/>
  <c r="AE10" i="74" s="1"/>
  <c r="AG111" i="84"/>
  <c r="AE10" i="70" s="1"/>
  <c r="AG59" i="84"/>
  <c r="AE10" i="11" s="1"/>
  <c r="AG85" i="84"/>
  <c r="AE10" i="13" s="1"/>
  <c r="AG137" i="84"/>
  <c r="AE10" i="72" s="1"/>
  <c r="AG72" i="84"/>
  <c r="AE10" i="12" s="1"/>
  <c r="AG46" i="84"/>
  <c r="AE10" i="20" s="1"/>
  <c r="AG150" i="84"/>
  <c r="AE10" i="73" s="1"/>
  <c r="AG124" i="84"/>
  <c r="AE10" i="71" s="1"/>
  <c r="AI16" i="84" l="1"/>
  <c r="AH163" i="84"/>
  <c r="AF10" i="21" s="1"/>
  <c r="AH215" i="84"/>
  <c r="AF10" i="17" s="1"/>
  <c r="AH189" i="84"/>
  <c r="AF10" i="15" s="1"/>
  <c r="AH202" i="84"/>
  <c r="AF10" i="16" s="1"/>
  <c r="AH176" i="84"/>
  <c r="AF10" i="14" s="1"/>
  <c r="AI15" i="84"/>
  <c r="AH33" i="84"/>
  <c r="AF10" i="18" s="1"/>
  <c r="AH98" i="84"/>
  <c r="AF10" i="74" s="1"/>
  <c r="AH150" i="84"/>
  <c r="AF10" i="73" s="1"/>
  <c r="AH46" i="84"/>
  <c r="AF10" i="20" s="1"/>
  <c r="AH124" i="84"/>
  <c r="AF10" i="71" s="1"/>
  <c r="AH85" i="84"/>
  <c r="AF10" i="13" s="1"/>
  <c r="AH72" i="84"/>
  <c r="AF10" i="12" s="1"/>
  <c r="AH59" i="84"/>
  <c r="AF10" i="11" s="1"/>
  <c r="AH111" i="84"/>
  <c r="AF10" i="70" s="1"/>
  <c r="AH137" i="84"/>
  <c r="AF10" i="72" s="1"/>
  <c r="AI11" i="84"/>
  <c r="AH30" i="84"/>
  <c r="AF7" i="18" s="1"/>
  <c r="AH95" i="84"/>
  <c r="AF7" i="74" s="1"/>
  <c r="AH121" i="84"/>
  <c r="AF7" i="71" s="1"/>
  <c r="AH82" i="84"/>
  <c r="AF7" i="13" s="1"/>
  <c r="AH43" i="84"/>
  <c r="AF7" i="20" s="1"/>
  <c r="AH147" i="84"/>
  <c r="AF7" i="73" s="1"/>
  <c r="AH108" i="84"/>
  <c r="AF7" i="70" s="1"/>
  <c r="AH56" i="84"/>
  <c r="AF7" i="11" s="1"/>
  <c r="AH69" i="84"/>
  <c r="AF7" i="12" s="1"/>
  <c r="AH134" i="84"/>
  <c r="AF7" i="72" s="1"/>
  <c r="AI12" i="84"/>
  <c r="AH160" i="84"/>
  <c r="AF7" i="21" s="1"/>
  <c r="AH173" i="84"/>
  <c r="AF7" i="14" s="1"/>
  <c r="AH199" i="84"/>
  <c r="AF7" i="16" s="1"/>
  <c r="AH212" i="84"/>
  <c r="AF7" i="17" s="1"/>
  <c r="AH186" i="84"/>
  <c r="AF7" i="15" s="1"/>
  <c r="AI98" i="84" l="1"/>
  <c r="AG10" i="74" s="1"/>
  <c r="AI33" i="84"/>
  <c r="AG10" i="18" s="1"/>
  <c r="AI111" i="84"/>
  <c r="AG10" i="70" s="1"/>
  <c r="AI85" i="84"/>
  <c r="AG10" i="13" s="1"/>
  <c r="AI137" i="84"/>
  <c r="AG10" i="72" s="1"/>
  <c r="AI72" i="84"/>
  <c r="AG10" i="12" s="1"/>
  <c r="AI46" i="84"/>
  <c r="AG10" i="20" s="1"/>
  <c r="AI150" i="84"/>
  <c r="AG10" i="73" s="1"/>
  <c r="AI59" i="84"/>
  <c r="AG10" i="11" s="1"/>
  <c r="AI124" i="84"/>
  <c r="AG10" i="71" s="1"/>
  <c r="AI160" i="84"/>
  <c r="AG7" i="21" s="1"/>
  <c r="AI199" i="84"/>
  <c r="AG7" i="16" s="1"/>
  <c r="AI212" i="84"/>
  <c r="AG7" i="17" s="1"/>
  <c r="AI186" i="84"/>
  <c r="AG7" i="15" s="1"/>
  <c r="AI173" i="84"/>
  <c r="AG7" i="14" s="1"/>
  <c r="AI95" i="84"/>
  <c r="AG7" i="74" s="1"/>
  <c r="AI30" i="84"/>
  <c r="AG7" i="18" s="1"/>
  <c r="AI69" i="84"/>
  <c r="AG7" i="12" s="1"/>
  <c r="AI147" i="84"/>
  <c r="AG7" i="73" s="1"/>
  <c r="AI134" i="84"/>
  <c r="AG7" i="72" s="1"/>
  <c r="AI108" i="84"/>
  <c r="AG7" i="70" s="1"/>
  <c r="AI43" i="84"/>
  <c r="AG7" i="20" s="1"/>
  <c r="AI82" i="84"/>
  <c r="AG7" i="13" s="1"/>
  <c r="AI121" i="84"/>
  <c r="AG7" i="71" s="1"/>
  <c r="AI56" i="84"/>
  <c r="AG7" i="11" s="1"/>
  <c r="AI163" i="84"/>
  <c r="AG10" i="21" s="1"/>
  <c r="AI215" i="84"/>
  <c r="AG10" i="17" s="1"/>
  <c r="AI202" i="84"/>
  <c r="AG10" i="16" s="1"/>
  <c r="AI189" i="84"/>
  <c r="AG10" i="15" s="1"/>
  <c r="AI176" i="84"/>
  <c r="AG10" i="14" s="1"/>
</calcChain>
</file>

<file path=xl/sharedStrings.xml><?xml version="1.0" encoding="utf-8"?>
<sst xmlns="http://schemas.openxmlformats.org/spreadsheetml/2006/main" count="5420" uniqueCount="1178">
  <si>
    <t>Sources:</t>
  </si>
  <si>
    <t>Year</t>
  </si>
  <si>
    <t>electricity (BTU)</t>
  </si>
  <si>
    <t>coal (BTU)</t>
  </si>
  <si>
    <t>natural gas (BTU)</t>
  </si>
  <si>
    <t>petroleum diesel (BTU)</t>
  </si>
  <si>
    <t>BCEU BAU Components Energy Use</t>
  </si>
  <si>
    <t>heat (BTU)</t>
  </si>
  <si>
    <t>biomass (BTU)</t>
  </si>
  <si>
    <t>Commercial Water Heating</t>
  </si>
  <si>
    <t>Commercial Space Heating</t>
  </si>
  <si>
    <t>Commercial Cooking</t>
  </si>
  <si>
    <t>Pipeline Gas</t>
  </si>
  <si>
    <t>Electricity</t>
  </si>
  <si>
    <t>Fuel Oil</t>
  </si>
  <si>
    <t>Waste Heat</t>
  </si>
  <si>
    <t>Commercial Lighting</t>
  </si>
  <si>
    <t>Commercial Ventilation</t>
  </si>
  <si>
    <t>Commercial Refrigeration</t>
  </si>
  <si>
    <t>LPG</t>
  </si>
  <si>
    <t>Kerosene</t>
  </si>
  <si>
    <t xml:space="preserve"> </t>
  </si>
  <si>
    <t>Commercial Air Conditioning</t>
  </si>
  <si>
    <t>Commercial Other</t>
  </si>
  <si>
    <t>Notes:</t>
  </si>
  <si>
    <t>Wood</t>
  </si>
  <si>
    <t>None</t>
  </si>
  <si>
    <t>Central AC</t>
  </si>
  <si>
    <t>Residential energy uses - Scoping Plan Scenario</t>
  </si>
  <si>
    <t>Room AC</t>
  </si>
  <si>
    <t>Lighting</t>
  </si>
  <si>
    <t>Clothes washers</t>
  </si>
  <si>
    <t>Dishwashing</t>
  </si>
  <si>
    <t>Clothes drying</t>
  </si>
  <si>
    <t>Freezers</t>
  </si>
  <si>
    <t>Refrigerators</t>
  </si>
  <si>
    <t>Cooking</t>
  </si>
  <si>
    <t>Other</t>
  </si>
  <si>
    <t>Water heating</t>
  </si>
  <si>
    <t xml:space="preserve">Space heating </t>
  </si>
  <si>
    <t>Showing where updated residential data come from:</t>
  </si>
  <si>
    <t>EPS category</t>
  </si>
  <si>
    <t>heating</t>
  </si>
  <si>
    <t>space heating</t>
  </si>
  <si>
    <t>cooling and ventilation</t>
  </si>
  <si>
    <t>central air</t>
  </si>
  <si>
    <t>room air</t>
  </si>
  <si>
    <t>lighting</t>
  </si>
  <si>
    <t xml:space="preserve">lighting </t>
  </si>
  <si>
    <t>appliances</t>
  </si>
  <si>
    <t>water heating</t>
  </si>
  <si>
    <t>cooking</t>
  </si>
  <si>
    <t>freezer</t>
  </si>
  <si>
    <t>Dishwasher</t>
  </si>
  <si>
    <t>clothes washer</t>
  </si>
  <si>
    <t>clothes drier</t>
  </si>
  <si>
    <t>refrigeration</t>
  </si>
  <si>
    <t xml:space="preserve">other </t>
  </si>
  <si>
    <t>other</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</si>
  <si>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</si>
  <si>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</si>
  <si>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</si>
  <si>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</si>
  <si>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</si>
  <si>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</si>
  <si>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All in EJ</t>
  </si>
  <si>
    <t>Pipeline natural gas</t>
  </si>
  <si>
    <t>Waste heat</t>
  </si>
  <si>
    <t>Energy use in E3 - Scoping Plan plus 60% RPS</t>
  </si>
  <si>
    <t>Appliances</t>
  </si>
  <si>
    <t>Sum of all</t>
  </si>
  <si>
    <t>EJ to Btu</t>
  </si>
  <si>
    <t>Other (cooking plus other)</t>
  </si>
  <si>
    <t>Sum of other (includes cooking)</t>
  </si>
  <si>
    <t>Data in Btu</t>
  </si>
  <si>
    <t xml:space="preserve">TN236317_20210114T130704_CEDU 2020 </t>
  </si>
  <si>
    <t>Form 1.1b - STATE Planning Area</t>
  </si>
  <si>
    <t>Residential</t>
  </si>
  <si>
    <t>Commercial</t>
  </si>
  <si>
    <t>Industrial</t>
  </si>
  <si>
    <t>Mining</t>
  </si>
  <si>
    <t>AGWP</t>
  </si>
  <si>
    <t>TCU</t>
  </si>
  <si>
    <t>Streetlighting</t>
  </si>
  <si>
    <t>Total_Sales</t>
  </si>
  <si>
    <t>Electricity Sales by Sector (GWh) - Sales exclude self-generation.</t>
  </si>
  <si>
    <t>Form 1.1 - STATE Natural Gas Planning Area</t>
  </si>
  <si>
    <t>End-User Natural Gas Consumption by Sector (MM Therms)</t>
  </si>
  <si>
    <t>Agriculture</t>
  </si>
  <si>
    <t>Natural.Gas.Vehicles</t>
  </si>
  <si>
    <t>Total.Consumption</t>
  </si>
  <si>
    <t xml:space="preserve">TN231608_20200121T095704_CED 2019 </t>
  </si>
  <si>
    <t>California Energy Commission</t>
  </si>
  <si>
    <t>kerosene (BTU)</t>
  </si>
  <si>
    <t>heavy or residual fuel oil (BTU)</t>
  </si>
  <si>
    <t>LPG propane or butane (BTU)</t>
  </si>
  <si>
    <t>hydrogen (BTU)</t>
  </si>
  <si>
    <t>(Other in E3's categorization)</t>
  </si>
  <si>
    <t>Pathways categories</t>
  </si>
  <si>
    <t>1. Set 2019 using Pathways</t>
  </si>
  <si>
    <t>Electricity-Baseline Forecast-Mid Demand Case (tab "Electricity-CEC Outlook BaseMid")</t>
  </si>
  <si>
    <t>RMI-generated data</t>
  </si>
  <si>
    <t>Biomass - residential heating</t>
  </si>
  <si>
    <t>Table 2.  Energy Consumption by Sector and Source</t>
  </si>
  <si>
    <t>https://www.eia.gov/outlooks/aeo/data/browser/#/?id=2-AEO2021&amp;region=1-9&amp;cases=ref2021&amp;sourcekey=0</t>
  </si>
  <si>
    <t>Thu Apr 01 2021 09:06:36 GMT-0700 (Pacific Daylight Time)</t>
  </si>
  <si>
    <t>Source: U.S. Energy Information Administration</t>
  </si>
  <si>
    <t>full name</t>
  </si>
  <si>
    <t>api key</t>
  </si>
  <si>
    <t>units</t>
  </si>
  <si>
    <t>Growth (2020-2050)</t>
  </si>
  <si>
    <t>2-AEO2021.2.</t>
  </si>
  <si>
    <t>Propane</t>
  </si>
  <si>
    <t>Energy Use: Residential: Propane: Reference case</t>
  </si>
  <si>
    <t>2-AEO2021.3.ref2021-d113020a</t>
  </si>
  <si>
    <t>quads</t>
  </si>
  <si>
    <t>Distillate Fuel Oil</t>
  </si>
  <si>
    <t>Energy Use: Residential: Distillate Fuel Oil: Reference case</t>
  </si>
  <si>
    <t>2-AEO2021.4.ref2021-d113020a</t>
  </si>
  <si>
    <t>Petroleum and Other Liquids Subtotal</t>
  </si>
  <si>
    <t>Energy Use: Residential: Liquid Fuels Subtotal: Reference case</t>
  </si>
  <si>
    <t>2-AEO2021.5.ref2021-d113020a</t>
  </si>
  <si>
    <t>Natural Gas</t>
  </si>
  <si>
    <t>Energy Use: Residential: Natural Gas: Reference case</t>
  </si>
  <si>
    <t>2-AEO2021.6.ref2021-d113020a</t>
  </si>
  <si>
    <t>Renewable Energy</t>
  </si>
  <si>
    <t>Energy Use: Residential: Renewable Energy: Reference case</t>
  </si>
  <si>
    <t>2-AEO2021.7.ref2021-d113020a</t>
  </si>
  <si>
    <t>Purchased Electricity</t>
  </si>
  <si>
    <t>Energy Use: Residential: Electricity: Reference case</t>
  </si>
  <si>
    <t>2-AEO2021.8.ref2021-d113020a</t>
  </si>
  <si>
    <t>Delivered Energy</t>
  </si>
  <si>
    <t>Energy Use: Residential: Delivered Energy: Reference case</t>
  </si>
  <si>
    <t>2-AEO2021.9.ref2021-d113020a</t>
  </si>
  <si>
    <t>Electricity Related Losses</t>
  </si>
  <si>
    <t>Energy Use: Residential: Electricity Related Losses: Reference case</t>
  </si>
  <si>
    <t>2-AEO2021.10.ref2021-d113020a</t>
  </si>
  <si>
    <t>Total</t>
  </si>
  <si>
    <t>Energy Use: Residential: Total: Reference case</t>
  </si>
  <si>
    <t>2-AEO2021.11.ref2021-d113020a</t>
  </si>
  <si>
    <t>2-AEO2021.13.</t>
  </si>
  <si>
    <t>Energy Use: Commercial: Propane: Reference case</t>
  </si>
  <si>
    <t>2-AEO2021.14.ref2021-d113020a</t>
  </si>
  <si>
    <t>Motor Gasoline</t>
  </si>
  <si>
    <t>Energy Use: Commercial: Motor Gasoline: Reference case</t>
  </si>
  <si>
    <t>2-AEO2021.15.ref2021-d113020a</t>
  </si>
  <si>
    <t>Energy Use: Commercial: Kerosene: Reference case</t>
  </si>
  <si>
    <t>2-AEO2021.16.ref2021-d113020a</t>
  </si>
  <si>
    <t>- -</t>
  </si>
  <si>
    <t>Energy Use: Commercial: Distillate Fuel Oil: Reference case</t>
  </si>
  <si>
    <t>2-AEO2021.17.ref2021-d113020a</t>
  </si>
  <si>
    <t>Residual Fuel Oil</t>
  </si>
  <si>
    <t>Energy Use: Commercial: Residual Fuel Oil: Reference case</t>
  </si>
  <si>
    <t>2-AEO2021.18.ref2021-d113020a</t>
  </si>
  <si>
    <t>Energy Use: Commercial: Liquid Fuels Subtotal: Reference case</t>
  </si>
  <si>
    <t>2-AEO2021.19.ref2021-d113020a</t>
  </si>
  <si>
    <t>Energy Use: Commercial: Natural Gas: Reference case</t>
  </si>
  <si>
    <t>2-AEO2021.20.ref2021-d113020a</t>
  </si>
  <si>
    <t>Coal</t>
  </si>
  <si>
    <t>Energy Use: Commercial: Coal: Reference case</t>
  </si>
  <si>
    <t>2-AEO2021.21.ref2021-d113020a</t>
  </si>
  <si>
    <t>Energy Use: Commercial: Renewable Energy: Reference case</t>
  </si>
  <si>
    <t>2-AEO2021.22.ref2021-d113020a</t>
  </si>
  <si>
    <t>Energy Use: Commercial: Electricity: Reference case</t>
  </si>
  <si>
    <t>2-AEO2021.23.ref2021-d113020a</t>
  </si>
  <si>
    <t>Energy Use: Commercial: Delivered Energy: Reference case</t>
  </si>
  <si>
    <t>2-AEO2021.24.ref2021-d113020a</t>
  </si>
  <si>
    <t>Energy Use: Commercial: Electricity Related Losses: Reference case</t>
  </si>
  <si>
    <t>2-AEO2021.25.ref2021-d113020a</t>
  </si>
  <si>
    <t>Energy Use: Commercial: Total: Reference case</t>
  </si>
  <si>
    <t>2-AEO2021.26.ref2021-d113020a</t>
  </si>
  <si>
    <t>2-AEO2021.28.</t>
  </si>
  <si>
    <t>Liquefied Petroleum Gases and Other</t>
  </si>
  <si>
    <t>Energy Use: Industrial: Liquefied Petroleum Gases: Reference case</t>
  </si>
  <si>
    <t>2-AEO2021.29.ref2021-d113020a</t>
  </si>
  <si>
    <t>Energy Use: Industrial: Motor Gasoline: Reference case</t>
  </si>
  <si>
    <t>2-AEO2021.30.ref2021-d113020a</t>
  </si>
  <si>
    <t>Energy Use: Industrial: Distillate Fuel Oil: Reference case</t>
  </si>
  <si>
    <t>2-AEO2021.31.ref2021-d113020a</t>
  </si>
  <si>
    <t>Energy Use: Industrial: Residual Fuel Oil: Reference case</t>
  </si>
  <si>
    <t>2-AEO2021.32.ref2021-d113020a</t>
  </si>
  <si>
    <t>Petrochemical Feedstocks</t>
  </si>
  <si>
    <t>Energy Use: Industrial: Petrochemical Feedstocks: Reference case</t>
  </si>
  <si>
    <t>2-AEO2021.33.ref2021-d113020a</t>
  </si>
  <si>
    <t>Other Petroleum</t>
  </si>
  <si>
    <t>Energy Use: Industrial: Other Petroleum: Reference case</t>
  </si>
  <si>
    <t>2-AEO2021.34.ref2021-d113020a</t>
  </si>
  <si>
    <t>Energy Use: Industrial: Liquid Fuels Subtotal: Reference case</t>
  </si>
  <si>
    <t>2-AEO2021.35.ref2021-d113020a</t>
  </si>
  <si>
    <t>Energy Use: Industrial: Natural Gas: Reference case</t>
  </si>
  <si>
    <t>2-AEO2021.36.ref2021-d113020a</t>
  </si>
  <si>
    <t>Natural-Gas-to-Liquids Heat and Power</t>
  </si>
  <si>
    <t>Energy Use: Industrial: Natural-Gas-to-Liquids Heat and Power: Reference case</t>
  </si>
  <si>
    <t>2-AEO2021.37.ref2021-d113020a</t>
  </si>
  <si>
    <t>Lease and Plant Fuel</t>
  </si>
  <si>
    <t>Energy Use: Industrial: Lease and Plant Fuel: Reference case</t>
  </si>
  <si>
    <t>2-AEO2021.38.ref2021-d113020a</t>
  </si>
  <si>
    <t>Natural Gas to Liquefy Gas for Export</t>
  </si>
  <si>
    <t>Energy Use: Industrial: Liquefaction: Reference case</t>
  </si>
  <si>
    <t>2-AEO2021.39.ref2021-d113020a</t>
  </si>
  <si>
    <t>Natural Gas Subtotal</t>
  </si>
  <si>
    <t>Energy Use: Industrial: Natural Gas Subtotal: Reference case</t>
  </si>
  <si>
    <t>2-AEO2021.40.ref2021-d113020a</t>
  </si>
  <si>
    <t>Metallurgical Coal</t>
  </si>
  <si>
    <t>Energy Use: Industrial: Metallurgical Coal: Reference case</t>
  </si>
  <si>
    <t>2-AEO2021.41.ref2021-d113020a</t>
  </si>
  <si>
    <t>Other Industrial Coal</t>
  </si>
  <si>
    <t>Energy Use: Industrial: Other Industrial Coal: Reference case</t>
  </si>
  <si>
    <t>2-AEO2021.42.ref2021-d113020a</t>
  </si>
  <si>
    <t>Coal-to-Liquids Heat and Power</t>
  </si>
  <si>
    <t>Energy Use: Industrial: Coal-to-Liquids Heat and Power: Reference case</t>
  </si>
  <si>
    <t>2-AEO2021.44.ref2021-d113020a</t>
  </si>
  <si>
    <t>Net Coal Coke Imports</t>
  </si>
  <si>
    <t>Energy Use: Industrial: Net Coal Coke Imports: Reference case</t>
  </si>
  <si>
    <t>2-AEO2021.45.ref2021-d113020a</t>
  </si>
  <si>
    <t>Coal Subtotal</t>
  </si>
  <si>
    <t>Energy Use: Industrial: Coal Subtotal: Reference case</t>
  </si>
  <si>
    <t>2-AEO2021.46.ref2021-d113020a</t>
  </si>
  <si>
    <t>Biofuels Heat and Coproducts</t>
  </si>
  <si>
    <t>Energy Use: Industrial: Biofuels Heat and Coproducts: Reference case</t>
  </si>
  <si>
    <t>2-AEO2021.47.ref2021-d113020a</t>
  </si>
  <si>
    <t>Energy Use: Industrial: Renewable Energy: Reference case</t>
  </si>
  <si>
    <t>2-AEO2021.48.ref2021-d113020a</t>
  </si>
  <si>
    <t>Energy Use: Industrial: Electricity: Reference case</t>
  </si>
  <si>
    <t>2-AEO2021.49.ref2021-d113020a</t>
  </si>
  <si>
    <t>Energy Use: Industrial: Delivered Energy: Reference case</t>
  </si>
  <si>
    <t>2-AEO2021.50.ref2021-d113020a</t>
  </si>
  <si>
    <t>Energy Use: Industrial: Electricity Related Losses: Reference case</t>
  </si>
  <si>
    <t>2-AEO2021.51.ref2021-d113020a</t>
  </si>
  <si>
    <t>Energy Use: Industrial: Total: Reference case</t>
  </si>
  <si>
    <t>2-AEO2021.52.ref2021-d113020a</t>
  </si>
  <si>
    <t>Transportation</t>
  </si>
  <si>
    <t>2-AEO2021.55.</t>
  </si>
  <si>
    <t>Energy Use: Transportation: Propane: Reference case</t>
  </si>
  <si>
    <t>2-AEO2021.56.ref2021-d113020a</t>
  </si>
  <si>
    <t>Energy Use: Transportation: Motor Gasoline: Reference case</t>
  </si>
  <si>
    <t>2-AEO2021.57.ref2021-d113020a</t>
  </si>
  <si>
    <t>of which:  E85</t>
  </si>
  <si>
    <t>Energy Use: Transportation: E85: Reference case</t>
  </si>
  <si>
    <t>2-AEO2021.58.ref2021-d113020a</t>
  </si>
  <si>
    <t>Jet Fuel</t>
  </si>
  <si>
    <t>Energy Use: Transportation: Jet Fuel: Reference case</t>
  </si>
  <si>
    <t>2-AEO2021.59.ref2021-d113020a</t>
  </si>
  <si>
    <t>Energy Use: Transportation: Distillate Fuel Oil: Reference case</t>
  </si>
  <si>
    <t>2-AEO2021.60.ref2021-d113020a</t>
  </si>
  <si>
    <t>Energy Use: Transportation: Residual Fuel Oil: Reference case</t>
  </si>
  <si>
    <t>2-AEO2021.61.ref2021-d113020a</t>
  </si>
  <si>
    <t>Energy Use: Transportation: Other Petroleum: Reference case</t>
  </si>
  <si>
    <t>2-AEO2021.62.ref2021-d113020a</t>
  </si>
  <si>
    <t>Energy Use: Transportation: Liquid Fuels Subtotal: Reference case</t>
  </si>
  <si>
    <t>2-AEO2021.63.ref2021-d113020a</t>
  </si>
  <si>
    <t>Pipeline and Distribution Fuel Natural Gas</t>
  </si>
  <si>
    <t>Energy Use: Transportation: Pipeline Fuel Natural Gas: Reference case</t>
  </si>
  <si>
    <t>2-AEO2021.64.ref2021-d113020a</t>
  </si>
  <si>
    <t>Compressed / Liquefied Natural Gas</t>
  </si>
  <si>
    <t>Energy Use: Transportation: Natural Gas: Reference case</t>
  </si>
  <si>
    <t>2-AEO2021.65.ref2021-d113020a</t>
  </si>
  <si>
    <t>Hydrogen</t>
  </si>
  <si>
    <t>Energy Use: Transportation: Hydrogen: Reference case</t>
  </si>
  <si>
    <t>2-AEO2021.66.ref2021-d113020a</t>
  </si>
  <si>
    <t>Energy Use: Transportation: Electricity: Reference case</t>
  </si>
  <si>
    <t>2-AEO2021.67.ref2021-d113020a</t>
  </si>
  <si>
    <t>Energy Use: Transportation: Delivered Energy: Reference case</t>
  </si>
  <si>
    <t>2-AEO2021.68.ref2021-d113020a</t>
  </si>
  <si>
    <t>Energy Use: Transportation: Electricity Related Losses: Reference case</t>
  </si>
  <si>
    <t>2-AEO2021.69.ref2021-d113020a</t>
  </si>
  <si>
    <t>Energy Use: Transportation: Total: Reference case</t>
  </si>
  <si>
    <t>2-AEO2021.70.ref2021-d113020a</t>
  </si>
  <si>
    <t>Unspecified Sector</t>
  </si>
  <si>
    <t>2-AEO2021.72.</t>
  </si>
  <si>
    <t>Energy Use: Unspecified: Total: Reference case</t>
  </si>
  <si>
    <t>2-AEO2021.76.ref2021-d113020a</t>
  </si>
  <si>
    <t>Delivered Energy Consumption</t>
  </si>
  <si>
    <t xml:space="preserve"> All Sectors</t>
  </si>
  <si>
    <t>2-AEO2021.78.</t>
  </si>
  <si>
    <t>Energy Use: Delivered: All Sectors: Liquefied Petroleum Gases: Reference case</t>
  </si>
  <si>
    <t>2-AEO2021.79.ref2021-d113020a</t>
  </si>
  <si>
    <t>Energy Use: Delivered: All Sectors: Motor Gasoline: Reference case</t>
  </si>
  <si>
    <t>2-AEO2021.80.ref2021-d113020a</t>
  </si>
  <si>
    <t>Energy Use: Delivered: All Sectors: E85: Reference case</t>
  </si>
  <si>
    <t>2-AEO2021.81.ref2021-d113020a</t>
  </si>
  <si>
    <t>Energy Use: Delivered: All Sectors: Jet Fuel: Reference case</t>
  </si>
  <si>
    <t>2-AEO2021.82.ref2021-d113020a</t>
  </si>
  <si>
    <t>Energy Use: Delivered: All Sectors: Kerosene: Reference case</t>
  </si>
  <si>
    <t>2-AEO2021.83.ref2021-d113020a</t>
  </si>
  <si>
    <t>Energy Use: Delivered: All Sectors: Distillate Fuel Oil: Reference case</t>
  </si>
  <si>
    <t>2-AEO2021.84.ref2021-d113020a</t>
  </si>
  <si>
    <t>Energy Use: Delivered: All Sectors: Residual Fuel Oil: Reference case</t>
  </si>
  <si>
    <t>2-AEO2021.85.ref2021-d113020a</t>
  </si>
  <si>
    <t>Energy Use: Delivered: All Sectors: Petrochemical Feedstocks: Reference case</t>
  </si>
  <si>
    <t>2-AEO2021.86.ref2021-d113020a</t>
  </si>
  <si>
    <t>Energy Use: Delivered: All Sectors: Other Petroleum: Reference case</t>
  </si>
  <si>
    <t>2-AEO2021.87.ref2021-d113020a</t>
  </si>
  <si>
    <t>Energy Use: Delivered: All Sectors: Liquid Fuels Subtotal: Reference case</t>
  </si>
  <si>
    <t>2-AEO2021.88.ref2021-d113020a</t>
  </si>
  <si>
    <t>Energy Use: Delivered: All Sectors: Natural Gas: Reference case</t>
  </si>
  <si>
    <t>2-AEO2021.89.ref2021-d113020a</t>
  </si>
  <si>
    <t>Energy Use: Delivered: All Sectors: Natural-Gas-to-Liquids Heat and Power: Reference case</t>
  </si>
  <si>
    <t>2-AEO2021.90.ref2021-d113020a</t>
  </si>
  <si>
    <t>Energy Use: Delivered: All Sectors: Lease and Plant Fuel: Reference case</t>
  </si>
  <si>
    <t>2-AEO2021.91.ref2021-d113020a</t>
  </si>
  <si>
    <t>Energy Use: Delivered: All Sectors: Liquefaction: Reference case</t>
  </si>
  <si>
    <t>2-AEO2021.92.ref2021-d113020a</t>
  </si>
  <si>
    <t>Energy Use: Delivered: All Sectors: Pipeline Natural Gas: Reference case</t>
  </si>
  <si>
    <t>2-AEO2021.93.ref2021-d113020a</t>
  </si>
  <si>
    <t>Energy Use: Delivered: All Sectors: Natural Gas Subtotal: Reference case</t>
  </si>
  <si>
    <t>2-AEO2021.94.ref2021-d113020a</t>
  </si>
  <si>
    <t>Energy Use: Delivered: All Sectors: Metallurgical Coal: Reference case</t>
  </si>
  <si>
    <t>2-AEO2021.95.ref2021-d113020a</t>
  </si>
  <si>
    <t>Other Coal</t>
  </si>
  <si>
    <t>Energy Use: Delivered: All Sectors: Other Coal: Reference case</t>
  </si>
  <si>
    <t>2-AEO2021.96.ref2021-d113020a</t>
  </si>
  <si>
    <t>Energy Use: Delivered: All Sectors: Coal-to-Liquids Heat and Power: Reference case</t>
  </si>
  <si>
    <t>2-AEO2021.97.ref2021-d113020a</t>
  </si>
  <si>
    <t>Energy Use: Delivered: All Sectors: Net Coal Coke Imports: Reference case</t>
  </si>
  <si>
    <t>2-AEO2021.98.ref2021-d113020a</t>
  </si>
  <si>
    <t>Energy Use: Delivered: All Sectors: Coal Subtotal: Reference case</t>
  </si>
  <si>
    <t>2-AEO2021.99.ref2021-d113020a</t>
  </si>
  <si>
    <t>Energy Use: Delivered: All Sectors: Biofuels Heat and Coproducts: Reference case</t>
  </si>
  <si>
    <t>2-AEO2021.100.ref2021-d113020a</t>
  </si>
  <si>
    <t>Energy Use: Delivered: All Sectors: Renewable Energy: Reference case</t>
  </si>
  <si>
    <t>2-AEO2021.101.ref2021-d113020a</t>
  </si>
  <si>
    <t>Energy Use: Delivered: All Sectors: Hydrogen: Reference case</t>
  </si>
  <si>
    <t>2-AEO2021.102.ref2021-d113020a</t>
  </si>
  <si>
    <t>Energy Use: Delivered: All Sectors: Electricity: Reference case</t>
  </si>
  <si>
    <t>2-AEO2021.103.ref2021-d113020a</t>
  </si>
  <si>
    <t>Energy Use: Delivered: All Sectors: Delivered Energy: Reference case</t>
  </si>
  <si>
    <t>2-AEO2021.104.ref2021-d113020a</t>
  </si>
  <si>
    <t>Energy Use: Delivered: All Sectors: Electricity Related Losses: Reference case</t>
  </si>
  <si>
    <t>2-AEO2021.105.ref2021-d113020a</t>
  </si>
  <si>
    <t>Energy Use: Delivered: All Sectors: Total: Reference case</t>
  </si>
  <si>
    <t>2-AEO2021.106.ref2021-d113020a</t>
  </si>
  <si>
    <t>Electric Power</t>
  </si>
  <si>
    <t>2-AEO2021.109.</t>
  </si>
  <si>
    <t>Energy Use: Electric Power: Distillate Fuel Oil: Reference case</t>
  </si>
  <si>
    <t>2-AEO2021.110.ref2021-d113020a</t>
  </si>
  <si>
    <t>Energy Use: Electric Power: Residual Fuel Oil: Reference case</t>
  </si>
  <si>
    <t>2-AEO2021.111.ref2021-d113020a</t>
  </si>
  <si>
    <t>Energy Use: Electric Power: Liquid Fuels Subtotal: Reference case</t>
  </si>
  <si>
    <t>2-AEO2021.112.ref2021-d113020a</t>
  </si>
  <si>
    <t>Energy Use: Electric Power: Natural Gas: Reference case</t>
  </si>
  <si>
    <t>2-AEO2021.113.ref2021-d113020a</t>
  </si>
  <si>
    <t>Steam Coal</t>
  </si>
  <si>
    <t>Energy Use: Electric Power: Steam Coal: Reference case</t>
  </si>
  <si>
    <t>2-AEO2021.114.ref2021-d113020a</t>
  </si>
  <si>
    <t>Nuclear / Uranium</t>
  </si>
  <si>
    <t>Energy Use: Electric Power: Nuclear: Reference case</t>
  </si>
  <si>
    <t>2-AEO2021.115.ref2021-d113020a</t>
  </si>
  <si>
    <t>Energy Use: Electric Power: Renewable Energy: Reference case</t>
  </si>
  <si>
    <t>2-AEO2021.116.ref2021-d113020a</t>
  </si>
  <si>
    <t>Non-biogenic Municipal Waste</t>
  </si>
  <si>
    <t>Energy Use: Electric Power: Non-biogenic Municipal Waste: Reference case</t>
  </si>
  <si>
    <t>2-AEO2021.117.ref2021-d113020a</t>
  </si>
  <si>
    <t>Electricity Imports</t>
  </si>
  <si>
    <t>Energy Use: Electric Power: Electricity Imports: Reference case</t>
  </si>
  <si>
    <t>2-AEO2021.118.ref2021-d113020a</t>
  </si>
  <si>
    <t>Energy Use: Electric Power: Total: Reference case</t>
  </si>
  <si>
    <t>2-AEO2021.119.ref2021-d113020a</t>
  </si>
  <si>
    <t>Total Energy Consumption</t>
  </si>
  <si>
    <t>2-AEO2021.121.</t>
  </si>
  <si>
    <t>Energy Use: Total: Liquefied Petroleum Gases: Reference case</t>
  </si>
  <si>
    <t>2-AEO2021.122.ref2021-d113020a</t>
  </si>
  <si>
    <t>Energy Use: Total: Motor Gasoline: Reference case</t>
  </si>
  <si>
    <t>2-AEO2021.123.ref2021-d113020a</t>
  </si>
  <si>
    <t>Energy Use: Total: E85: Reference case</t>
  </si>
  <si>
    <t>2-AEO2021.124.ref2021-d113020a</t>
  </si>
  <si>
    <t>Energy Use: Total: Jet Fuel: Reference case</t>
  </si>
  <si>
    <t>2-AEO2021.125.ref2021-d113020a</t>
  </si>
  <si>
    <t>Energy Use: Total: Kerosene: Reference case</t>
  </si>
  <si>
    <t>2-AEO2021.126.ref2021-d113020a</t>
  </si>
  <si>
    <t>Energy Use: Total: Distillate Fuel Oil: Reference case</t>
  </si>
  <si>
    <t>2-AEO2021.127.ref2021-d113020a</t>
  </si>
  <si>
    <t>Energy Use: Total: Residual Fuel Oil: Reference case</t>
  </si>
  <si>
    <t>2-AEO2021.128.ref2021-d113020a</t>
  </si>
  <si>
    <t>Energy Use: Total: Petrochemical Feedstocks: Reference case</t>
  </si>
  <si>
    <t>2-AEO2021.129.ref2021-d113020a</t>
  </si>
  <si>
    <t>Energy Use: Total: Other Petroleum: Reference case</t>
  </si>
  <si>
    <t>2-AEO2021.130.ref2021-d113020a</t>
  </si>
  <si>
    <t>Energy Use: Total: Liquid Fuels Subtotal: Reference case</t>
  </si>
  <si>
    <t>2-AEO2021.131.ref2021-d113020a</t>
  </si>
  <si>
    <t>Energy Use: Total: Natural Gas: Reference case</t>
  </si>
  <si>
    <t>2-AEO2021.132.ref2021-d113020a</t>
  </si>
  <si>
    <t>Energy Use: Total: Natural-Gas-to-Liquids Heat and Power: Reference case</t>
  </si>
  <si>
    <t>2-AEO2021.133.ref2021-d113020a</t>
  </si>
  <si>
    <t>Energy Use: Total: Lease and Plant Fuel: Reference case</t>
  </si>
  <si>
    <t>2-AEO2021.134.ref2021-d113020a</t>
  </si>
  <si>
    <t>Energy Use: Total: Liquefaction: Reference case</t>
  </si>
  <si>
    <t>2-AEO2021.135.ref2021-d113020a</t>
  </si>
  <si>
    <t>Energy Use: Total: Pipeline Natural Gas: Reference case</t>
  </si>
  <si>
    <t>2-AEO2021.136.ref2021-d113020a</t>
  </si>
  <si>
    <t>Energy Use: Total: Natural Gas Subtotal: Reference case</t>
  </si>
  <si>
    <t>2-AEO2021.137.ref2021-d113020a</t>
  </si>
  <si>
    <t>Energy Use: Total: Metallurgical Coal: Reference case</t>
  </si>
  <si>
    <t>2-AEO2021.138.ref2021-d113020a</t>
  </si>
  <si>
    <t>Energy Use: Total: Other Coal: Reference case</t>
  </si>
  <si>
    <t>2-AEO2021.139.ref2021-d113020a</t>
  </si>
  <si>
    <t>Energy Use: Total: Coal-to-Liquids Heat and Power: Reference case</t>
  </si>
  <si>
    <t>2-AEO2021.140.ref2021-d113020a</t>
  </si>
  <si>
    <t>Energy Use: Total: Net Coal Coke Imports: Reference case</t>
  </si>
  <si>
    <t>2-AEO2021.141.ref2021-d113020a</t>
  </si>
  <si>
    <t>Energy Use: Total: Coal Subtotal: Reference case</t>
  </si>
  <si>
    <t>2-AEO2021.142.ref2021-d113020a</t>
  </si>
  <si>
    <t>Energy Use: Total: Nuclear: Reference case</t>
  </si>
  <si>
    <t>2-AEO2021.143.ref2021-d113020a</t>
  </si>
  <si>
    <t>Energy Use: Total: Biofuels Heat and Coproducts: Reference case</t>
  </si>
  <si>
    <t>2-AEO2021.144.ref2021-d113020a</t>
  </si>
  <si>
    <t>Energy Use: Total: Renewable Energy: Reference case</t>
  </si>
  <si>
    <t>2-AEO2021.145.ref2021-d113020a</t>
  </si>
  <si>
    <t>Energy Use: Total: Hydrogen: Reference case</t>
  </si>
  <si>
    <t>2-AEO2021.146.ref2021-d113020a</t>
  </si>
  <si>
    <t>Energy Use: Total: Non-biogenic Municipal Waste: Reference case</t>
  </si>
  <si>
    <t>2-AEO2021.147.ref2021-d113020a</t>
  </si>
  <si>
    <t>Energy Use: Total: Electricity Imports: Reference case</t>
  </si>
  <si>
    <t>2-AEO2021.148.ref2021-d113020a</t>
  </si>
  <si>
    <t>Energy Use: Total: Total: Reference case</t>
  </si>
  <si>
    <t>2-AEO2021.149.ref2021-d113020a</t>
  </si>
  <si>
    <t>Energy Use &amp; Related Statistics</t>
  </si>
  <si>
    <t>2-AEO2021.151.</t>
  </si>
  <si>
    <t>Delivered Energy Use</t>
  </si>
  <si>
    <t>Energy Use &amp; Related Statistics: Delivered Energy Use: Reference case</t>
  </si>
  <si>
    <t>2-AEO2021.152.ref2021-d113020a</t>
  </si>
  <si>
    <t>Total Energy Use</t>
  </si>
  <si>
    <t>Energy Use &amp; Related Statistics: Total Energy Use: Reference case</t>
  </si>
  <si>
    <t>2-AEO2021.153.ref2021-d113020a</t>
  </si>
  <si>
    <t>Ethanol Consumed in Motor Gasoline and E85</t>
  </si>
  <si>
    <t>Energy Use &amp; Related Statistics: Ethanol Consumed in Motor Gasoline and E85: Reference case</t>
  </si>
  <si>
    <t>2-AEO2021.154.ref2021-d113020a</t>
  </si>
  <si>
    <t>Population (millions)</t>
  </si>
  <si>
    <t>Energy Use &amp; Related Statistics: Population: Reference case</t>
  </si>
  <si>
    <t>2-AEO2021.155.ref2021-d113020a</t>
  </si>
  <si>
    <t>millions</t>
  </si>
  <si>
    <t>Gross Domestic Product (billion 2012 dollars)</t>
  </si>
  <si>
    <t>Energy Use &amp; Related Statistics: Gross Domestic Product: Reference case</t>
  </si>
  <si>
    <t>2-AEO2021.156.ref2021-d113020a</t>
  </si>
  <si>
    <t>billion 2012 $</t>
  </si>
  <si>
    <t>Carbon Dioxide Emissions (million metric</t>
  </si>
  <si>
    <t>2-AEO2021.157.</t>
  </si>
  <si>
    <t>tons carbon dioxide)</t>
  </si>
  <si>
    <t>Energy Use &amp; Related Statistics: Carbon Dioxide Emissions: Reference case</t>
  </si>
  <si>
    <t>2-AEO2021.158.ref2021-d113020a</t>
  </si>
  <si>
    <t>MMmtCO2</t>
  </si>
  <si>
    <t>Percent change compared to 2030</t>
  </si>
  <si>
    <t>US Energy Information Administration, Department of Energy</t>
  </si>
  <si>
    <t>Annual Energy Outlook 2021</t>
  </si>
  <si>
    <t>https://www.eia.gov/outlooks/aeo/tables_ref.php</t>
  </si>
  <si>
    <t xml:space="preserve">Categorization schemes </t>
  </si>
  <si>
    <t>Three step approach:</t>
  </si>
  <si>
    <t>2. For years 2020-2030, scale 2019 values using CEC forecasts for building energy demand</t>
  </si>
  <si>
    <t>3. For years 2031-2050, scale 2030 values using Pacific region AEO 2021. (CEC forecast extends to 2030 and no later.)</t>
  </si>
  <si>
    <t>Strategy is to isolate the top natural gas uses.  Space heating is the largest source of demand.</t>
  </si>
  <si>
    <t>Then, water heaters, the only natural gas use included in "appliances."</t>
  </si>
  <si>
    <t xml:space="preserve">Smaller natural gas using appliances -- mainly cooking and clothes driers -- are collected in the "other" category. </t>
  </si>
  <si>
    <t>Natural Gas-Baseline Forecast-Mid Demand Case (tab "Nat Gas-CEC Outlook BaseMid")</t>
  </si>
  <si>
    <t>Transposed data</t>
  </si>
  <si>
    <t>Sum of All</t>
  </si>
  <si>
    <t>Appliance data for EPS highlighted in light grey</t>
  </si>
  <si>
    <t>Note: Assume "ventilation" refers primarily to venting of cooking-related smoke.</t>
  </si>
  <si>
    <t>Residential "Other" Category Aggregation</t>
  </si>
  <si>
    <t>"Other" in EPS categorization</t>
  </si>
  <si>
    <t>"Appliances" in EPS categorization</t>
  </si>
  <si>
    <t>RMI State EPS Downscaling</t>
  </si>
  <si>
    <t>Urban residential biomass heating data are generated from RMI's automated state EPS downscaling script.</t>
  </si>
  <si>
    <t>Therm to Btu</t>
  </si>
  <si>
    <t>Calculated Residential Consumption (BTU)</t>
  </si>
  <si>
    <t>CEC Residential Consumption (BTU)</t>
  </si>
  <si>
    <t>CEC Commercial Consumption (BTU)</t>
  </si>
  <si>
    <t>Calculated Commercial Consumption (BTU)</t>
  </si>
  <si>
    <t>EJ</t>
  </si>
  <si>
    <t>commercial elec</t>
  </si>
  <si>
    <t>J</t>
  </si>
  <si>
    <t>joule to btu</t>
  </si>
  <si>
    <t>btus</t>
  </si>
  <si>
    <t>Table 4</t>
  </si>
  <si>
    <t>BCEU-urban-residential-heating</t>
  </si>
  <si>
    <t>RKI000:fa_SpaceHeating</t>
  </si>
  <si>
    <t>RKI000:ga_SpaceHeating</t>
  </si>
  <si>
    <t>RKI000:ha_SpaceHeating</t>
  </si>
  <si>
    <t>RKI000:ja_MarketedRenew</t>
  </si>
  <si>
    <t>RKI000:ia_SpaceHeating</t>
  </si>
  <si>
    <t>BCEU-urban-residential-cooling</t>
  </si>
  <si>
    <t>RKI000:fa_FurnaceFans</t>
  </si>
  <si>
    <t>RKI000:fa_SpaceCooling</t>
  </si>
  <si>
    <t>RKI000:ga_SpaceCooling</t>
  </si>
  <si>
    <t>BCEU-urban-residential-lighting</t>
  </si>
  <si>
    <t>RKI000:fa_Lighting</t>
  </si>
  <si>
    <t>BCEU-urban-residential-appl</t>
  </si>
  <si>
    <t>RKI000:fa_WaterHeating</t>
  </si>
  <si>
    <t>RKI000:fa_Refrigeration</t>
  </si>
  <si>
    <t>RKI000:fa_Cooking</t>
  </si>
  <si>
    <t>RKI000:fa_ClothesDryers</t>
  </si>
  <si>
    <t>RKI000:fa_Freezers</t>
  </si>
  <si>
    <t>RKI000:fa_ClothesWasher</t>
  </si>
  <si>
    <t>RKI000:fa_Dishwashers</t>
  </si>
  <si>
    <t>RKI000:ga_WaterHeating</t>
  </si>
  <si>
    <t>RKI000:ga_Cooking</t>
  </si>
  <si>
    <t>RKI000:ga_ClothesDryers</t>
  </si>
  <si>
    <t>RKI000:ha_WaterHeating</t>
  </si>
  <si>
    <t>RKI000:ia_WaterHeating</t>
  </si>
  <si>
    <t>RKI000:ia_Cooking</t>
  </si>
  <si>
    <t>BCEU-urban-residential-other</t>
  </si>
  <si>
    <t>RKI000:fa_OtherUses</t>
  </si>
  <si>
    <t>RKI000:fa_ColorTelevisi</t>
  </si>
  <si>
    <t>RKI000:fa_PersonalCompu</t>
  </si>
  <si>
    <t>RKI000:ga_OtherNatGas</t>
  </si>
  <si>
    <t>RKI000:Other_ha_ha</t>
  </si>
  <si>
    <t>RKI000:ia_OtherUses</t>
  </si>
  <si>
    <t>BCEU-rural-residential-heating</t>
  </si>
  <si>
    <t>BCEU-rural-residential-cooling</t>
  </si>
  <si>
    <t>BCEU-rural-residential-lighting</t>
  </si>
  <si>
    <t>BCEU-rural-residential-appl</t>
  </si>
  <si>
    <t>BCEU-rural-residential-other</t>
  </si>
  <si>
    <t>Table 5</t>
  </si>
  <si>
    <t>BCEU-commercial-heating</t>
  </si>
  <si>
    <t>CKI000:ga_SpaceHeating</t>
  </si>
  <si>
    <t>CKI000:ia_SpaceHeating</t>
  </si>
  <si>
    <t>CKI000:ja_SpaceHeating</t>
  </si>
  <si>
    <t>CKI000:ja_DeliveredEner</t>
  </si>
  <si>
    <t>CKI000:ka_OtherFuels</t>
  </si>
  <si>
    <t>BCEU-commercial-cooling</t>
  </si>
  <si>
    <t>CKI000:ga_Ventilation</t>
  </si>
  <si>
    <t>CKI000:ga_SpaceCooling</t>
  </si>
  <si>
    <t>CKI000:ia_SpaceCooling</t>
  </si>
  <si>
    <t>BCEU-commercial-lighting</t>
  </si>
  <si>
    <t>CKI000:ga_Lighting</t>
  </si>
  <si>
    <t>BCEU-commercial-appl</t>
  </si>
  <si>
    <t>CKI000:ga_Refrigeration</t>
  </si>
  <si>
    <t>CKI000:ga_Cooking</t>
  </si>
  <si>
    <t>CKI000:ga_WaterHeating</t>
  </si>
  <si>
    <t>CKI000:ia_WaterHeating</t>
  </si>
  <si>
    <t>CKI000:ia_Cooking</t>
  </si>
  <si>
    <t>CKI000:ja_WaterHeating</t>
  </si>
  <si>
    <t>BCEU-commercial-other</t>
  </si>
  <si>
    <t>CKI000:ga_OfficeEquipme</t>
  </si>
  <si>
    <t>CKI000:ha_OfficeEquipme</t>
  </si>
  <si>
    <t>CKI000:ha_OtherUses</t>
  </si>
  <si>
    <t>CKI000:ia_OtherUses</t>
  </si>
  <si>
    <t>CKI000:ja_OtherUses</t>
  </si>
  <si>
    <t>Industry</t>
  </si>
  <si>
    <t>gwh to btu</t>
  </si>
  <si>
    <t>residential</t>
  </si>
  <si>
    <t>commercial</t>
  </si>
  <si>
    <t>Sum of selected categories:</t>
  </si>
  <si>
    <t>Type of emission</t>
  </si>
  <si>
    <t>IPCC Code</t>
  </si>
  <si>
    <t>Sector Level 1</t>
  </si>
  <si>
    <t>Sector Level 2</t>
  </si>
  <si>
    <t>Sector Level 3</t>
  </si>
  <si>
    <t>Sector Level 4</t>
  </si>
  <si>
    <t>Activity Level 1</t>
  </si>
  <si>
    <t>Activity Level 2</t>
  </si>
  <si>
    <t>Activity Unit</t>
  </si>
  <si>
    <t>SectorActivity code</t>
  </si>
  <si>
    <t>assigned eps industry fuel</t>
  </si>
  <si>
    <t>Included Emissions</t>
  </si>
  <si>
    <t>1A4c</t>
  </si>
  <si>
    <t>Agriculture &amp; Forestry</t>
  </si>
  <si>
    <t>Ag Energy Use</t>
  </si>
  <si>
    <t>Crop Production</t>
  </si>
  <si>
    <t>Fuel combustion</t>
  </si>
  <si>
    <t>Natural gas</t>
  </si>
  <si>
    <t>BTU</t>
  </si>
  <si>
    <t>60-01-10-99-01-020</t>
  </si>
  <si>
    <t>Livestock</t>
  </si>
  <si>
    <t>60-01-27-99-01-020</t>
  </si>
  <si>
    <t>Not Specified</t>
  </si>
  <si>
    <t>Distillate</t>
  </si>
  <si>
    <t>60-01-99-99-01-033</t>
  </si>
  <si>
    <t>Ethanol</t>
  </si>
  <si>
    <t>60-01-99-99-01-090</t>
  </si>
  <si>
    <t>Gasoline</t>
  </si>
  <si>
    <t>60-01-99-99-01-034</t>
  </si>
  <si>
    <t>60-01-99-99-01-036</t>
  </si>
  <si>
    <t>60-01-99-99-01-020</t>
  </si>
  <si>
    <t>1A1aii</t>
  </si>
  <si>
    <t>CHP: Commercial</t>
  </si>
  <si>
    <t>Useful Thermal Output</t>
  </si>
  <si>
    <t>Crude oil</t>
  </si>
  <si>
    <t>40-05-69-99-01-051</t>
  </si>
  <si>
    <t>Digester gas</t>
  </si>
  <si>
    <t>40-05-69-99-01-070</t>
  </si>
  <si>
    <t>40-05-69-99-01-033</t>
  </si>
  <si>
    <t>Jet fuel</t>
  </si>
  <si>
    <t>40-05-69-99-01-035</t>
  </si>
  <si>
    <t>40-05-69-99-01-036</t>
  </si>
  <si>
    <t>Landfill gas</t>
  </si>
  <si>
    <t>40-05-69-99-01-072</t>
  </si>
  <si>
    <t>40-05-69-99-01-020</t>
  </si>
  <si>
    <t>40-05-69-99-01-044</t>
  </si>
  <si>
    <t>1A4a</t>
  </si>
  <si>
    <t>Communication</t>
  </si>
  <si>
    <t>Other Message Communications</t>
  </si>
  <si>
    <t>40-08-40-99-01-020</t>
  </si>
  <si>
    <t>Radio Broadcasting Stations</t>
  </si>
  <si>
    <t>40-08-52-99-01-020</t>
  </si>
  <si>
    <t>Telephone &amp; Cell Phone Services</t>
  </si>
  <si>
    <t>40-08-62-99-01-020</t>
  </si>
  <si>
    <t>U.S. Postal Service</t>
  </si>
  <si>
    <t>40-08-68-99-01-020</t>
  </si>
  <si>
    <t>Domestic Utilities</t>
  </si>
  <si>
    <t>Sewerage Systems</t>
  </si>
  <si>
    <t>40-09-57-99-01-020</t>
  </si>
  <si>
    <t>Water Supply</t>
  </si>
  <si>
    <t>40-09-72-99-01-020</t>
  </si>
  <si>
    <t>Education</t>
  </si>
  <si>
    <t>College</t>
  </si>
  <si>
    <t>40-10-08-99-01-020</t>
  </si>
  <si>
    <t>School</t>
  </si>
  <si>
    <t>40-10-56-99-01-020</t>
  </si>
  <si>
    <t>Food Services</t>
  </si>
  <si>
    <t>Food &amp; Liquor</t>
  </si>
  <si>
    <t>40-13-17-99-01-020</t>
  </si>
  <si>
    <t>Restaurant</t>
  </si>
  <si>
    <t>40-13-54-99-01-020</t>
  </si>
  <si>
    <t>Health Care</t>
  </si>
  <si>
    <t>40-15-99-99-01-020</t>
  </si>
  <si>
    <t>Hotels</t>
  </si>
  <si>
    <t>40-17-99-99-01-020</t>
  </si>
  <si>
    <t>National Security</t>
  </si>
  <si>
    <t>40-24-99-99-01-020</t>
  </si>
  <si>
    <t>40-99-99-99-01-001</t>
  </si>
  <si>
    <t>40-99-99-99-01-033</t>
  </si>
  <si>
    <t>40-99-99-99-01-090</t>
  </si>
  <si>
    <t>40-99-99-99-01-034</t>
  </si>
  <si>
    <t>40-99-99-99-01-036</t>
  </si>
  <si>
    <t>40-99-99-99-01-037</t>
  </si>
  <si>
    <t>40-99-99-99-01-020</t>
  </si>
  <si>
    <t>Residual fuel oil</t>
  </si>
  <si>
    <t>40-99-99-99-01-046</t>
  </si>
  <si>
    <t>Wood (wet)</t>
  </si>
  <si>
    <t>40-99-99-99-01-077</t>
  </si>
  <si>
    <t>Offices</t>
  </si>
  <si>
    <t>40-26-99-99-01-020</t>
  </si>
  <si>
    <t>Retail &amp; Wholesale</t>
  </si>
  <si>
    <t>Refrigerated Warehousing</t>
  </si>
  <si>
    <t>40-33-53-99-01-020</t>
  </si>
  <si>
    <t>Retail</t>
  </si>
  <si>
    <t>40-33-55-99-01-020</t>
  </si>
  <si>
    <t>Warehousing</t>
  </si>
  <si>
    <t>40-33-70-99-01-020</t>
  </si>
  <si>
    <t>Transportation Services</t>
  </si>
  <si>
    <t>Airports</t>
  </si>
  <si>
    <t>40-36-01-99-01-020</t>
  </si>
  <si>
    <t>40-36-66-99-01-020</t>
  </si>
  <si>
    <t>Water Transportation</t>
  </si>
  <si>
    <t>40-36-73-99-01-020</t>
  </si>
  <si>
    <t>Electricity Generation (In State)</t>
  </si>
  <si>
    <t>10-05-99-99-01-051</t>
  </si>
  <si>
    <t>10-05-99-99-01-070</t>
  </si>
  <si>
    <t>10-05-99-99-01-033</t>
  </si>
  <si>
    <t>10-05-99-99-01-035</t>
  </si>
  <si>
    <t>10-05-99-99-01-036</t>
  </si>
  <si>
    <t>10-05-99-99-01-072</t>
  </si>
  <si>
    <t>10-05-99-99-01-020</t>
  </si>
  <si>
    <t>10-05-99-99-01-044</t>
  </si>
  <si>
    <t>CHP: Industrial</t>
  </si>
  <si>
    <t>Associated gas</t>
  </si>
  <si>
    <t>10-07-99-99-01-022</t>
  </si>
  <si>
    <t>Biomass</t>
  </si>
  <si>
    <t>10-07-99-99-01-074</t>
  </si>
  <si>
    <t>Biomethane</t>
  </si>
  <si>
    <t>10-07-99-99-01-082</t>
  </si>
  <si>
    <t>10-07-99-99-01-001</t>
  </si>
  <si>
    <t>10-07-99-99-01-051</t>
  </si>
  <si>
    <t>10-07-99-99-01-070</t>
  </si>
  <si>
    <t>10-07-99-99-01-033</t>
  </si>
  <si>
    <t>10-07-99-99-01-036</t>
  </si>
  <si>
    <t>10-07-99-99-01-072</t>
  </si>
  <si>
    <t>MSW</t>
  </si>
  <si>
    <t>10-07-99-99-01-010</t>
  </si>
  <si>
    <t>10-07-99-99-01-020</t>
  </si>
  <si>
    <t>Petroleum coke</t>
  </si>
  <si>
    <t>10-07-99-99-01-042</t>
  </si>
  <si>
    <t>10-07-99-99-01-044</t>
  </si>
  <si>
    <t>Refinery gas</t>
  </si>
  <si>
    <t>10-07-99-99-01-045</t>
  </si>
  <si>
    <t>10-07-99-99-01-046</t>
  </si>
  <si>
    <t>Tires</t>
  </si>
  <si>
    <t>10-07-99-99-01-011</t>
  </si>
  <si>
    <t>Waste oil</t>
  </si>
  <si>
    <t>10-07-99-99-01-048</t>
  </si>
  <si>
    <t>1A1ai</t>
  </si>
  <si>
    <t>Merchant Owned</t>
  </si>
  <si>
    <t>10-22-99-99-01-022</t>
  </si>
  <si>
    <t>10-22-99-99-01-074</t>
  </si>
  <si>
    <t>10-22-99-99-01-082</t>
  </si>
  <si>
    <t>10-22-99-99-01-051</t>
  </si>
  <si>
    <t>10-22-99-99-01-070</t>
  </si>
  <si>
    <t>10-22-99-99-01-033</t>
  </si>
  <si>
    <t>10-22-99-99-01-035</t>
  </si>
  <si>
    <t>10-22-99-99-01-036</t>
  </si>
  <si>
    <t>10-22-99-99-01-072</t>
  </si>
  <si>
    <t>10-22-99-99-01-010</t>
  </si>
  <si>
    <t>10-22-99-99-01-020</t>
  </si>
  <si>
    <t>10-22-99-99-01-042</t>
  </si>
  <si>
    <t>10-22-99-99-01-044</t>
  </si>
  <si>
    <t>10-22-99-99-01-045</t>
  </si>
  <si>
    <t>10-22-99-99-01-046</t>
  </si>
  <si>
    <t>10-22-99-99-01-048</t>
  </si>
  <si>
    <t>Utility Owned</t>
  </si>
  <si>
    <t>10-38-99-99-01-074</t>
  </si>
  <si>
    <t>10-38-99-99-01-082</t>
  </si>
  <si>
    <t>10-38-99-99-01-070</t>
  </si>
  <si>
    <t>10-38-99-99-01-033</t>
  </si>
  <si>
    <t>10-38-99-99-01-072</t>
  </si>
  <si>
    <t>10-38-99-99-01-020</t>
  </si>
  <si>
    <t>10-38-99-99-01-044</t>
  </si>
  <si>
    <t>10-38-99-99-01-045</t>
  </si>
  <si>
    <t>10-38-99-99-01-046</t>
  </si>
  <si>
    <t>30-07-69-99-01-022</t>
  </si>
  <si>
    <t>30-07-69-99-01-074</t>
  </si>
  <si>
    <t>CO2 from Biogenic Materials</t>
  </si>
  <si>
    <t>30-07-69-99-01-082</t>
  </si>
  <si>
    <t>30-07-69-99-01-001</t>
  </si>
  <si>
    <t>30-07-69-99-01-051</t>
  </si>
  <si>
    <t>30-07-69-99-01-070</t>
  </si>
  <si>
    <t>30-07-69-99-01-033</t>
  </si>
  <si>
    <t>30-07-69-99-01-036</t>
  </si>
  <si>
    <t>30-07-69-99-01-072</t>
  </si>
  <si>
    <t>30-07-69-99-01-010</t>
  </si>
  <si>
    <t>30-07-69-99-01-020</t>
  </si>
  <si>
    <t>30-07-69-99-01-042</t>
  </si>
  <si>
    <t>30-07-69-99-01-044</t>
  </si>
  <si>
    <t>30-07-69-99-01-045</t>
  </si>
  <si>
    <t>30-07-69-99-01-046</t>
  </si>
  <si>
    <t>30-07-69-99-01-011</t>
  </si>
  <si>
    <t>30-07-69-99-01-048</t>
  </si>
  <si>
    <t>1A2c</t>
  </si>
  <si>
    <t>Manufacturing</t>
  </si>
  <si>
    <t>Chemicals &amp; Allied Products</t>
  </si>
  <si>
    <t>Fuel Use</t>
  </si>
  <si>
    <t>30-20-06-10-01-020</t>
  </si>
  <si>
    <t>1A2k</t>
  </si>
  <si>
    <t>Construction</t>
  </si>
  <si>
    <t>30-20-09-99-01-090</t>
  </si>
  <si>
    <t>30-20-09-99-01-034</t>
  </si>
  <si>
    <t>30-20-09-99-01-020</t>
  </si>
  <si>
    <t>1A2h</t>
  </si>
  <si>
    <t>Electric &amp; Electronic Equip.</t>
  </si>
  <si>
    <t>30-20-13-99-01-020</t>
  </si>
  <si>
    <t>1A2e</t>
  </si>
  <si>
    <t>Food Products</t>
  </si>
  <si>
    <t>Food Processing</t>
  </si>
  <si>
    <t>30-20-18-08-01-020</t>
  </si>
  <si>
    <t>30-20-18-99-01-020</t>
  </si>
  <si>
    <t>Sugar &amp; Confections</t>
  </si>
  <si>
    <t>30-20-18-30-01-020</t>
  </si>
  <si>
    <t>Metal Durables</t>
  </si>
  <si>
    <t>Computers &amp; Office Machines</t>
  </si>
  <si>
    <t>30-20-30-04-01-020</t>
  </si>
  <si>
    <t>Fabricated Metal Products</t>
  </si>
  <si>
    <t>30-20-30-06-01-020</t>
  </si>
  <si>
    <t>Industrial Machinery &amp; Equip.</t>
  </si>
  <si>
    <t>30-20-30-15-01-020</t>
  </si>
  <si>
    <t>1A2m</t>
  </si>
  <si>
    <t>30-20-99-99-01-001</t>
  </si>
  <si>
    <t>30-20-99-99-01-033</t>
  </si>
  <si>
    <t>30-20-99-99-01-090</t>
  </si>
  <si>
    <t>30-20-99-99-01-034</t>
  </si>
  <si>
    <t>30-20-99-99-01-036</t>
  </si>
  <si>
    <t>30-20-99-99-01-037</t>
  </si>
  <si>
    <t>30-20-99-99-01-020</t>
  </si>
  <si>
    <t>30-20-99-99-01-042</t>
  </si>
  <si>
    <t>30-20-99-99-01-046</t>
  </si>
  <si>
    <t>Plastics &amp; Rubber</t>
  </si>
  <si>
    <t>30-20-44-99-01-020</t>
  </si>
  <si>
    <t>Plastics</t>
  </si>
  <si>
    <t>30-20-44-25-01-020</t>
  </si>
  <si>
    <t>1A2</t>
  </si>
  <si>
    <t>Primary Metals</t>
  </si>
  <si>
    <t>30-20-47-99-01-020</t>
  </si>
  <si>
    <t>1A2d</t>
  </si>
  <si>
    <t>Printing &amp; Publishing</t>
  </si>
  <si>
    <t>30-20-48-99-01-020</t>
  </si>
  <si>
    <t>Pulp &amp; Paper</t>
  </si>
  <si>
    <t>30-20-51-99-01-020</t>
  </si>
  <si>
    <t>1A2f</t>
  </si>
  <si>
    <t>Stone, Clay, Glass &amp; Cement</t>
  </si>
  <si>
    <t>Cement</t>
  </si>
  <si>
    <t>Biomass waste fuel</t>
  </si>
  <si>
    <t>30-20-58-03-01-078</t>
  </si>
  <si>
    <t>30-20-58-03-01-001</t>
  </si>
  <si>
    <t>30-20-58-03-01-033</t>
  </si>
  <si>
    <t>30-20-58-03-01-037</t>
  </si>
  <si>
    <t>30-20-58-03-01-010</t>
  </si>
  <si>
    <t>30-20-58-03-01-020</t>
  </si>
  <si>
    <t>30-20-58-03-01-042</t>
  </si>
  <si>
    <t>30-20-58-03-01-046</t>
  </si>
  <si>
    <t>30-20-58-03-01-011</t>
  </si>
  <si>
    <t>Flat Glass</t>
  </si>
  <si>
    <t>30-20-58-07-01-020</t>
  </si>
  <si>
    <t>Glass Containers</t>
  </si>
  <si>
    <t>30-20-58-13-01-020</t>
  </si>
  <si>
    <t>30-20-58-99-01-020</t>
  </si>
  <si>
    <t>1A2l</t>
  </si>
  <si>
    <t>Textiles</t>
  </si>
  <si>
    <t>Apparel</t>
  </si>
  <si>
    <t>30-20-63-01-01-020</t>
  </si>
  <si>
    <t>Leather</t>
  </si>
  <si>
    <t>30-20-63-17-01-020</t>
  </si>
  <si>
    <t>Textile Mills</t>
  </si>
  <si>
    <t>30-20-63-33-01-020</t>
  </si>
  <si>
    <t>Tobacco</t>
  </si>
  <si>
    <t>30-20-64-99-01-020</t>
  </si>
  <si>
    <t>1A2g</t>
  </si>
  <si>
    <t>Transportation Equip.</t>
  </si>
  <si>
    <t>30-20-67-99-01-020</t>
  </si>
  <si>
    <t>1A2j</t>
  </si>
  <si>
    <t>Wood &amp; Furniture</t>
  </si>
  <si>
    <t>Furniture &amp; Fixtures</t>
  </si>
  <si>
    <t>30-20-74-12-01-020</t>
  </si>
  <si>
    <t>Lumber &amp; Wood Products</t>
  </si>
  <si>
    <t>30-20-74-19-01-020</t>
  </si>
  <si>
    <t>1A2i</t>
  </si>
  <si>
    <t>30-23-07-99-01-020</t>
  </si>
  <si>
    <t>Metals</t>
  </si>
  <si>
    <t>30-23-31-99-01-020</t>
  </si>
  <si>
    <t>Non Metals</t>
  </si>
  <si>
    <t>30-23-36-99-01-020</t>
  </si>
  <si>
    <t>Other petroleum products</t>
  </si>
  <si>
    <t>30-99-99-99-01-041</t>
  </si>
  <si>
    <t>30-99-99-99-01-077</t>
  </si>
  <si>
    <t>2D1</t>
  </si>
  <si>
    <t>Fuel consumption</t>
  </si>
  <si>
    <t>Lubricants</t>
  </si>
  <si>
    <t>30-99-99-99-22-038</t>
  </si>
  <si>
    <t>1A1cii</t>
  </si>
  <si>
    <t>Oil &amp; Gas: Production &amp; Processing</t>
  </si>
  <si>
    <t>30-27-99-99-01-022</t>
  </si>
  <si>
    <t>30-27-99-99-01-033</t>
  </si>
  <si>
    <t>30-27-99-99-01-020</t>
  </si>
  <si>
    <t>30-27-99-99-01-046</t>
  </si>
  <si>
    <t>1A1b</t>
  </si>
  <si>
    <t>Petroleum Refining and Hydrogen Production</t>
  </si>
  <si>
    <t>30-30-99-99-01-022</t>
  </si>
  <si>
    <t>Catalyst coke</t>
  </si>
  <si>
    <t>30-30-99-99-01-060</t>
  </si>
  <si>
    <t>30-30-99-99-01-070</t>
  </si>
  <si>
    <t>30-30-99-99-01-033</t>
  </si>
  <si>
    <t>30-30-99-99-01-090</t>
  </si>
  <si>
    <t>30-30-99-99-01-034</t>
  </si>
  <si>
    <t>30-30-99-99-01-037</t>
  </si>
  <si>
    <t>30-30-99-99-01-020</t>
  </si>
  <si>
    <t>30-30-99-99-01-042</t>
  </si>
  <si>
    <t>Process gas</t>
  </si>
  <si>
    <t>30-30-99-99-01-023</t>
  </si>
  <si>
    <t>30-30-99-99-01-045</t>
  </si>
  <si>
    <t>30-30-99-99-01-046</t>
  </si>
  <si>
    <t>2H3</t>
  </si>
  <si>
    <t>Transformation</t>
  </si>
  <si>
    <t>30-30-65-99-22-020</t>
  </si>
  <si>
    <t>Petroleum feedstocks</t>
  </si>
  <si>
    <t>30-30-65-99-22-043</t>
  </si>
  <si>
    <t>30-30-65-99-22-045</t>
  </si>
  <si>
    <t>Transmission and Distribution</t>
  </si>
  <si>
    <t>Natural Gas Pipelines</t>
  </si>
  <si>
    <t>30-41-34-99-01-020</t>
  </si>
  <si>
    <t>Non Natural Gas Pipelines</t>
  </si>
  <si>
    <t>30-41-37-99-01-020</t>
  </si>
  <si>
    <t>1A4b</t>
  </si>
  <si>
    <t>Household Use</t>
  </si>
  <si>
    <t>50-18-99-99-01-001</t>
  </si>
  <si>
    <t>50-18-99-99-01-033</t>
  </si>
  <si>
    <t>50-18-99-99-01-036</t>
  </si>
  <si>
    <t>50-18-99-99-01-037</t>
  </si>
  <si>
    <t>50-18-99-99-01-020</t>
  </si>
  <si>
    <t>50-18-99-99-01-077</t>
  </si>
  <si>
    <t>1A3aii</t>
  </si>
  <si>
    <t>Aviation</t>
  </si>
  <si>
    <t>Domestic Air transport</t>
  </si>
  <si>
    <t>Intrastate</t>
  </si>
  <si>
    <t>20-04-12-37-01-035</t>
  </si>
  <si>
    <t>Aviation gasoline</t>
  </si>
  <si>
    <t>20-04-12-99-01-032</t>
  </si>
  <si>
    <t>1A3a</t>
  </si>
  <si>
    <t>20-04-99-99-01-090</t>
  </si>
  <si>
    <t>20-04-99-99-01-034</t>
  </si>
  <si>
    <t>1A3</t>
  </si>
  <si>
    <t>20-99-99-99-01-033</t>
  </si>
  <si>
    <t>20-99-99-99-01-037</t>
  </si>
  <si>
    <t>20-99-99-99-01-046</t>
  </si>
  <si>
    <t>20-99-99-99-22-038</t>
  </si>
  <si>
    <t>1A3eii</t>
  </si>
  <si>
    <t>Off Road</t>
  </si>
  <si>
    <t>Airport Ground Support Equipment</t>
  </si>
  <si>
    <t>20-44-32-99-01-033</t>
  </si>
  <si>
    <t>Construction and Mining Equipment</t>
  </si>
  <si>
    <t>20-44-25-99-01-033</t>
  </si>
  <si>
    <t>Industrial Equipment</t>
  </si>
  <si>
    <t>20-44-41-99-01-033</t>
  </si>
  <si>
    <t>Oil Drilling Equipment</t>
  </si>
  <si>
    <t>20-44-79-99-01-033</t>
  </si>
  <si>
    <t>CO2 from biogenic materials</t>
  </si>
  <si>
    <t>1A3biii</t>
  </si>
  <si>
    <t>On Road</t>
  </si>
  <si>
    <t>Heavy-duty Vehicles</t>
  </si>
  <si>
    <t>Buses</t>
  </si>
  <si>
    <t>Biodiesel</t>
  </si>
  <si>
    <t>20-28-29-D2-01-080</t>
  </si>
  <si>
    <t>20-28-29-D2-01-033</t>
  </si>
  <si>
    <t>20-28-29-D2-01-090</t>
  </si>
  <si>
    <t>20-28-29-D2-01-034</t>
  </si>
  <si>
    <t>Renewable Diesel</t>
  </si>
  <si>
    <t>20-28-29-D2-01-081</t>
  </si>
  <si>
    <t>Heavy-duty Trucks</t>
  </si>
  <si>
    <t>20-28-29-D1-01-080</t>
  </si>
  <si>
    <t>20-28-29-D1-01-033</t>
  </si>
  <si>
    <t>20-28-29-D1-01-090</t>
  </si>
  <si>
    <t>20-28-29-D1-01-034</t>
  </si>
  <si>
    <t>20-28-29-D1-01-081</t>
  </si>
  <si>
    <t>Motorhomes</t>
  </si>
  <si>
    <t>20-28-29-D3-01-080</t>
  </si>
  <si>
    <t>20-28-29-D3-01-033</t>
  </si>
  <si>
    <t>20-28-29-D3-01-090</t>
  </si>
  <si>
    <t>20-28-29-D3-01-034</t>
  </si>
  <si>
    <t>20-28-29-D3-01-081</t>
  </si>
  <si>
    <t>1A3bii</t>
  </si>
  <si>
    <t>Light-duty Vehicles</t>
  </si>
  <si>
    <t>Light-duty Trucks &amp; SUVs</t>
  </si>
  <si>
    <t>20-28-42-51-01-080</t>
  </si>
  <si>
    <t>20-28-42-51-01-033</t>
  </si>
  <si>
    <t>20-28-42-51-01-090</t>
  </si>
  <si>
    <t>20-28-42-51-01-034</t>
  </si>
  <si>
    <t>20-28-42-51-01-081</t>
  </si>
  <si>
    <t>1A3biv</t>
  </si>
  <si>
    <t>Motorcycles</t>
  </si>
  <si>
    <t>20-28-42-49-01-090</t>
  </si>
  <si>
    <t>20-28-42-49-01-034</t>
  </si>
  <si>
    <t>1A3bi</t>
  </si>
  <si>
    <t>Passenger Cars</t>
  </si>
  <si>
    <t>20-28-42-50-01-080</t>
  </si>
  <si>
    <t>20-28-42-50-01-033</t>
  </si>
  <si>
    <t>20-28-42-50-01-090</t>
  </si>
  <si>
    <t>20-28-42-50-01-034</t>
  </si>
  <si>
    <t>20-28-42-50-01-081</t>
  </si>
  <si>
    <t>20-28-99-99-01-082</t>
  </si>
  <si>
    <t>1A3b</t>
  </si>
  <si>
    <t>20-28-99-99-01-020</t>
  </si>
  <si>
    <t>1A3c</t>
  </si>
  <si>
    <t>Rail</t>
  </si>
  <si>
    <t>20-32-99-99-01-033</t>
  </si>
  <si>
    <t>1A3di</t>
  </si>
  <si>
    <t>Water-borne</t>
  </si>
  <si>
    <t>International</t>
  </si>
  <si>
    <t>Port activities</t>
  </si>
  <si>
    <t>20-40-04-39-01-033</t>
  </si>
  <si>
    <t>20-40-04-39-01-046</t>
  </si>
  <si>
    <t>Transit (CA waters)</t>
  </si>
  <si>
    <t>20-40-04-40-01-033</t>
  </si>
  <si>
    <t>20-40-04-40-01-046</t>
  </si>
  <si>
    <t>1A3dii</t>
  </si>
  <si>
    <t>Interstate</t>
  </si>
  <si>
    <t>20-40-03-39-01-033</t>
  </si>
  <si>
    <t>20-40-03-39-01-046</t>
  </si>
  <si>
    <t>20-40-03-40-01-033</t>
  </si>
  <si>
    <t>20-40-03-40-01-046</t>
  </si>
  <si>
    <t>Harbor craft</t>
  </si>
  <si>
    <t>20-40-02-41-01-033</t>
  </si>
  <si>
    <t>20-40-02-39-01-033</t>
  </si>
  <si>
    <t>20-40-02-39-01-046</t>
  </si>
  <si>
    <t>20-40-02-40-01-033</t>
  </si>
  <si>
    <t>20-40-02-40-01-046</t>
  </si>
  <si>
    <t>20-40-99-99-01-090</t>
  </si>
  <si>
    <t>20-40-99-99-01-034</t>
  </si>
  <si>
    <t>2000-2019 GHG Inventory (2021 Edition)</t>
  </si>
  <si>
    <t>California GHG Emission Inventory Data</t>
  </si>
  <si>
    <t>https://ww2.arb.ca.gov/ghg-inventory-data</t>
  </si>
  <si>
    <t>Aug 2021</t>
  </si>
  <si>
    <t>SEDS</t>
  </si>
  <si>
    <t>EPS</t>
  </si>
  <si>
    <t>eps</t>
  </si>
  <si>
    <t>carb</t>
  </si>
  <si>
    <t>jet fuel</t>
  </si>
  <si>
    <t>biofuel diesel</t>
  </si>
  <si>
    <t>Distillate fuel oil</t>
  </si>
  <si>
    <t>NA</t>
  </si>
  <si>
    <t>petroleum diesel</t>
  </si>
  <si>
    <t>electricity</t>
  </si>
  <si>
    <t>Fuel ethanol</t>
  </si>
  <si>
    <t>biofuel gasoline</t>
  </si>
  <si>
    <t>coal</t>
  </si>
  <si>
    <t>Hydrocarbon</t>
  </si>
  <si>
    <t>lpg propane or butane</t>
  </si>
  <si>
    <t>Motor gasoline</t>
  </si>
  <si>
    <t>petroleum gasoline</t>
  </si>
  <si>
    <t>biomass</t>
  </si>
  <si>
    <t>natural gas</t>
  </si>
  <si>
    <t>LPG propane or butane</t>
  </si>
  <si>
    <t>heavy or residual fuel oil</t>
  </si>
  <si>
    <t>crude oil</t>
  </si>
  <si>
    <t>biodiesel</t>
  </si>
  <si>
    <t>source</t>
  </si>
  <si>
    <t>fuel</t>
  </si>
  <si>
    <t>sector</t>
  </si>
  <si>
    <t>CEC - mid demand forecast</t>
  </si>
  <si>
    <t>CARB GHG Inventory - hold constant</t>
  </si>
  <si>
    <t>Urban</t>
  </si>
  <si>
    <t>Rural</t>
  </si>
  <si>
    <t>(Fourteenth Edition: 2000 to 2019 - Last updated on 7/28/2021)</t>
  </si>
  <si>
    <t>Note: Last historic year is 2020.</t>
  </si>
  <si>
    <t>California Energy Demand Forecast, 2021 - 2035 Baseline Forecast - Mid Demand Case</t>
  </si>
  <si>
    <t>Residential compared to 2020</t>
  </si>
  <si>
    <t>Commercial compared to 2020</t>
  </si>
  <si>
    <t>California Energy Demand 2021 - 2035 Baseline Forecast - Mid Demand Case</t>
  </si>
  <si>
    <t>Note: Forecast based on 2020 actual historic values.</t>
  </si>
  <si>
    <t>Commercial  compared to 2020</t>
  </si>
  <si>
    <t>Forecasted 2036-2050 Using Linear</t>
  </si>
  <si>
    <t>https://www.energy.ca.gov/data-reports/reports/integrated-energy-policy-report/2021-integrated-energy-policy-report/2021-1</t>
  </si>
  <si>
    <t>https://efiling.energy.ca.gov/GetDocument.aspx?tn=241226</t>
  </si>
  <si>
    <t>https://efiling.energy.ca.gov/GetDocument.aspx?tn=241215</t>
  </si>
  <si>
    <t>Form 1.1 - STATE Planning Area</t>
  </si>
  <si>
    <t>Electricity Consumption by Sector (GWh)</t>
  </si>
  <si>
    <t>Residential_LDEV</t>
  </si>
  <si>
    <t>Commercial_LDEV</t>
  </si>
  <si>
    <t>Total_Consumption</t>
  </si>
  <si>
    <t>* Residential and commercial electric vehicle consumption included in residential and commercial totals.</t>
  </si>
  <si>
    <t>Last historical year is 2020. Consumption includes self-generation.</t>
  </si>
  <si>
    <t>BCEU to exclude both rooftop solar and EV charging:</t>
  </si>
  <si>
    <t>Urban Rural Split</t>
  </si>
  <si>
    <t xml:space="preserve">     1Housing characteristics data were collected between August 2015 and April 2016.
     2Total U.S. includes all primary occupied housing units in the 50 states and the District of Columbia. Vacant housing units, seasonal units, second homes, military houses, and group quarters are excluded.
     3Housing units are classified using criteria created by the U.S. Census Bureau based on 2010 Census data. Urbanized areas are densely settled groupings of blocks or tracts with 50,000 or more people, while urban clusters have at least 2,500 but less than 50,000 people. All other areas are rural.
     4These climate regions were created by the Building America program, sponsored by the U.S. Department of Energy’s Office of Energy Efficiency and Renewable Energy (EERE).
     5Some other benefits includes free or subsidized programmable thermostats, subsidized loans for new appliances or equipment, tax credits for new window or insulation, and any other reported benefits.
     Q = Data withheld because either the Relative Standard Error (RSE) was greater than 50% or fewer than 10 cases responded.
     N = No cases responded.
     Notes:  Because of rounding, data may not sum to totals.  See RECS Terminology for definition of terms used in these tables.
     Source: U.S. Energy Information Administration, Office of Energy Consumption and Efficiency Statistics, Forms EIA-457A and EIA-457C of the 2015 Residential Energy Consumption Survey.</t>
  </si>
  <si>
    <t>Q</t>
  </si>
  <si>
    <t>Some other benefit5</t>
  </si>
  <si>
    <t>Tax credit for new appliance or equipment</t>
  </si>
  <si>
    <t>Recycling old appliance or equipment</t>
  </si>
  <si>
    <t>Utility or energy supplier rebate for new appliance or equipment</t>
  </si>
  <si>
    <t>N</t>
  </si>
  <si>
    <t>Free or subsidized home energy audit</t>
  </si>
  <si>
    <t>Free or subsidized energy-efficient light bulbs</t>
  </si>
  <si>
    <t>Energy-related benefits received by homeowners (more than one may apply)</t>
  </si>
  <si>
    <t>No hot tub</t>
  </si>
  <si>
    <t>Hot tub used 0 months</t>
  </si>
  <si>
    <t>Some other fuel</t>
  </si>
  <si>
    <t>Hot tub heating fuel</t>
  </si>
  <si>
    <t>8 to 12</t>
  </si>
  <si>
    <t>4 to 7</t>
  </si>
  <si>
    <t>0 to 3</t>
  </si>
  <si>
    <t>Months hot tub is used</t>
  </si>
  <si>
    <t>No</t>
  </si>
  <si>
    <t>Yes</t>
  </si>
  <si>
    <t>Hot tub</t>
  </si>
  <si>
    <t>Not asked (apartments)</t>
  </si>
  <si>
    <t>No swimming pool</t>
  </si>
  <si>
    <t>Unheated swimming pool</t>
  </si>
  <si>
    <t>Solar</t>
  </si>
  <si>
    <t>Heated swimming pool</t>
  </si>
  <si>
    <t>Heated swimming pool and fuel</t>
  </si>
  <si>
    <t>Months swimming pool is used</t>
  </si>
  <si>
    <t>Swimming pool</t>
  </si>
  <si>
    <t>Not asked (apartments in buildings with 5 or more units)</t>
  </si>
  <si>
    <t>Back-up generator in home</t>
  </si>
  <si>
    <t>Distributed solar generation</t>
  </si>
  <si>
    <t>Do not use natural gas</t>
  </si>
  <si>
    <t>Actually use natural gas</t>
  </si>
  <si>
    <t>Natural gas available in neighborhood</t>
  </si>
  <si>
    <t>Park a car within 20 feet of electrical outlet</t>
  </si>
  <si>
    <t>Don't know</t>
  </si>
  <si>
    <t>Electricity meter is a smart meter</t>
  </si>
  <si>
    <t>Energy audit performed on home</t>
  </si>
  <si>
    <t>3 or more</t>
  </si>
  <si>
    <t>Number of sliding glass doors</t>
  </si>
  <si>
    <t>Composite</t>
  </si>
  <si>
    <t>Fiberglass</t>
  </si>
  <si>
    <t>Vinyl</t>
  </si>
  <si>
    <t>Metal (aluminum)</t>
  </si>
  <si>
    <t>Window frame material</t>
  </si>
  <si>
    <t>Triple-pane glass</t>
  </si>
  <si>
    <t>Double-pane glass</t>
  </si>
  <si>
    <t>Single-pane glass</t>
  </si>
  <si>
    <t>Type of glass in windows</t>
  </si>
  <si>
    <t>30 or more</t>
  </si>
  <si>
    <t>20 to 29</t>
  </si>
  <si>
    <t>16 to 19</t>
  </si>
  <si>
    <t>10 to 15</t>
  </si>
  <si>
    <t>6 to 9</t>
  </si>
  <si>
    <t>3 to 5</t>
  </si>
  <si>
    <t>1 to 2</t>
  </si>
  <si>
    <t>Number of windows</t>
  </si>
  <si>
    <t>Not asked (mobile homes)</t>
  </si>
  <si>
    <t>Unusually high ceilings</t>
  </si>
  <si>
    <t>All of the time</t>
  </si>
  <si>
    <t>Most of the time</t>
  </si>
  <si>
    <t>Some of the time</t>
  </si>
  <si>
    <t>Never</t>
  </si>
  <si>
    <t>Home is too drafty during the winter</t>
  </si>
  <si>
    <t>No insulation</t>
  </si>
  <si>
    <t>Poorly insulated</t>
  </si>
  <si>
    <t>Adequately insulated</t>
  </si>
  <si>
    <t>Well insulated</t>
  </si>
  <si>
    <t>Adequacy of insulation</t>
  </si>
  <si>
    <t>Not asked (apartments and mobile homes)</t>
  </si>
  <si>
    <t>3 or more car garage</t>
  </si>
  <si>
    <t>2-car garage</t>
  </si>
  <si>
    <t>1-car garage</t>
  </si>
  <si>
    <t>Attached garage</t>
  </si>
  <si>
    <t>Unfinished attic</t>
  </si>
  <si>
    <t>Finished attic</t>
  </si>
  <si>
    <t>Attic</t>
  </si>
  <si>
    <t>Unfinished basement</t>
  </si>
  <si>
    <t>Finished basement</t>
  </si>
  <si>
    <t>Basement</t>
  </si>
  <si>
    <t>2 or more</t>
  </si>
  <si>
    <t>Number of half bathrooms</t>
  </si>
  <si>
    <t>Number of full bathrooms</t>
  </si>
  <si>
    <t>5 or more</t>
  </si>
  <si>
    <t>Number of other rooms (excluding bathrooms)</t>
  </si>
  <si>
    <t>Number of bedrooms</t>
  </si>
  <si>
    <t>9 or more</t>
  </si>
  <si>
    <t>1 or 2</t>
  </si>
  <si>
    <t>Total number of rooms (excluding bathrooms)</t>
  </si>
  <si>
    <t>Some other material</t>
  </si>
  <si>
    <t>Slate or synthetic slate</t>
  </si>
  <si>
    <t>Concrete tiles</t>
  </si>
  <si>
    <t>Ceramic or clay tiles</t>
  </si>
  <si>
    <t>Wood shingles or shakes</t>
  </si>
  <si>
    <t>Metal</t>
  </si>
  <si>
    <t>Shingles (composition or asphalt)</t>
  </si>
  <si>
    <t>Major roofing material</t>
  </si>
  <si>
    <t>Stone</t>
  </si>
  <si>
    <t>Shingles (composition)</t>
  </si>
  <si>
    <t>Concrete or concrete block</t>
  </si>
  <si>
    <t>Stucco</t>
  </si>
  <si>
    <t>Brick</t>
  </si>
  <si>
    <t>Siding (aluminum, vinyl, or steel)</t>
  </si>
  <si>
    <t>Major outside wall construction</t>
  </si>
  <si>
    <t>Split level</t>
  </si>
  <si>
    <t>Three or more stories</t>
  </si>
  <si>
    <t>Two stories</t>
  </si>
  <si>
    <t>One story</t>
  </si>
  <si>
    <t>Number of stories</t>
  </si>
  <si>
    <t>2010 to 2015</t>
  </si>
  <si>
    <t>2000 to 2009</t>
  </si>
  <si>
    <t>1990 to 1999</t>
  </si>
  <si>
    <t>1980 to 1989</t>
  </si>
  <si>
    <t>1970 to 1979</t>
  </si>
  <si>
    <t>1960 to 1969</t>
  </si>
  <si>
    <t>1950 to 1959</t>
  </si>
  <si>
    <t>Before 1950</t>
  </si>
  <si>
    <t>Year of construction</t>
  </si>
  <si>
    <t>Marine</t>
  </si>
  <si>
    <t>Hot-humid</t>
  </si>
  <si>
    <t>Mixed-dry/Hot-dry</t>
  </si>
  <si>
    <t>Mixed-humid</t>
  </si>
  <si>
    <t>Very cold/Cold</t>
  </si>
  <si>
    <t>Climate region4</t>
  </si>
  <si>
    <t>Not in metropolitan or micropolitan statistical area</t>
  </si>
  <si>
    <t>In micropolitan statistical area</t>
  </si>
  <si>
    <t>In metropolitan statistical area</t>
  </si>
  <si>
    <t>Metropolitan or micropolitan statistical area</t>
  </si>
  <si>
    <t>Urban cluster</t>
  </si>
  <si>
    <t>Urbanized area</t>
  </si>
  <si>
    <t>Census urban/rural classification3</t>
  </si>
  <si>
    <t>Pacific</t>
  </si>
  <si>
    <t>Mountain South</t>
  </si>
  <si>
    <t>Mountain North</t>
  </si>
  <si>
    <t>Mountain</t>
  </si>
  <si>
    <t>West</t>
  </si>
  <si>
    <t>West South Central</t>
  </si>
  <si>
    <t>East South Central</t>
  </si>
  <si>
    <t>South Atlantic</t>
  </si>
  <si>
    <t>South</t>
  </si>
  <si>
    <t>West North Central</t>
  </si>
  <si>
    <t>East North Central</t>
  </si>
  <si>
    <t>Midwest</t>
  </si>
  <si>
    <t>Middle Atlantic</t>
  </si>
  <si>
    <t>New England</t>
  </si>
  <si>
    <t>Northeast</t>
  </si>
  <si>
    <t>Census region and division</t>
  </si>
  <si>
    <t>All homes</t>
  </si>
  <si>
    <t>Mobile home</t>
  </si>
  <si>
    <t>Apartment
 (5 or more unit building)</t>
  </si>
  <si>
    <t>Apartment
 (2- to 4-unit building)</t>
  </si>
  <si>
    <t>Single-family attached</t>
  </si>
  <si>
    <t>Single-family detached</t>
  </si>
  <si>
    <t>Total U.S.2</t>
  </si>
  <si>
    <t>Housing unit type</t>
  </si>
  <si>
    <t>Number of housing units (million)</t>
  </si>
  <si>
    <t>Table HC2.1  Structural and geographic characteristics of U.S. homes by housing unit type, 20151</t>
  </si>
  <si>
    <t>Release date: February 2017
Revised date: May 2018</t>
  </si>
  <si>
    <t>California Integrated Energy Policy Report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</si>
</sst>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00E+00"/>
    <numFmt numFmtId="165" formatCode="0.00000000"/>
    <numFmt numFmtId="166" formatCode="0.0%"/>
    <numFmt numFmtId="167" formatCode="0.000000E+00"/>
    <numFmt numFmtId="168" formatCode="0.0.E+00"/>
    <numFmt numFmtId="169" formatCode="_(* #,##0_);_(* \(#,##0\);_(* &quot;-&quot;??_);_(@_)"/>
    <numFmt numFmtId="170" formatCode="0.0"/>
  </numFmts>
  <fonts count="46"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1"/>
      <color indexed="8"/>
      <name val="Calibri"/>
      <family val="2"/>
      <scheme val="minor"/>
    </font>
    <font>
      <b/>
      <sz val="14"/>
      <name val="Calibri"/>
      <family val="2"/>
    </font>
    <font>
      <i/>
      <sz val="12"/>
      <name val="Calibri"/>
      <family val="2"/>
    </font>
    <font>
      <b/>
      <sz val="11"/>
      <name val="Calibri"/>
      <family val="2"/>
    </font>
    <font>
      <sz val="11"/>
      <name val="Calibri"/>
      <family val="2"/>
    </font>
    <font>
      <sz val="12"/>
      <name val="Calibri"/>
      <family val="2"/>
    </font>
    <font>
      <b/>
      <i/>
      <sz val="12"/>
      <name val="Calibri"/>
      <family val="2"/>
    </font>
    <font>
      <b/>
      <sz val="11"/>
      <color indexed="8"/>
      <name val="Calibri"/>
      <family val="2"/>
      <scheme val="minor"/>
    </font>
    <font>
      <b/>
      <sz val="11"/>
      <color theme="1"/>
      <name val="Calibri"/>
      <family val="2"/>
    </font>
    <font>
      <sz val="11"/>
      <color theme="1"/>
      <name val="Arial"/>
      <family val="2"/>
    </font>
    <font>
      <sz val="11"/>
      <color theme="1"/>
      <name val="Calibri"/>
      <family val="2"/>
    </font>
    <font>
      <u/>
      <sz val="11"/>
      <color theme="10"/>
      <name val="Calibri"/>
      <family val="2"/>
      <scheme val="minor"/>
    </font>
    <font>
      <sz val="11"/>
      <color theme="1"/>
      <name val="Arial"/>
      <family val="2"/>
    </font>
    <font>
      <b/>
      <sz val="14"/>
      <color theme="1"/>
      <name val="Calibri"/>
      <family val="2"/>
    </font>
    <font>
      <sz val="8"/>
      <color theme="1"/>
      <name val="Arial"/>
      <family val="2"/>
    </font>
    <font>
      <b/>
      <sz val="8"/>
      <color theme="1"/>
      <name val="Arial"/>
      <family val="2"/>
    </font>
    <font>
      <sz val="10"/>
      <color indexed="8"/>
      <name val="Arial"/>
      <family val="2"/>
    </font>
    <font>
      <sz val="11"/>
      <color indexed="8"/>
      <name val="Calibri"/>
      <family val="2"/>
    </font>
    <font>
      <sz val="10"/>
      <color indexed="8"/>
      <name val="Calibri Light"/>
      <family val="2"/>
    </font>
    <font>
      <b/>
      <sz val="10"/>
      <color indexed="8"/>
      <name val="Calibri Light"/>
      <family val="2"/>
    </font>
    <font>
      <b/>
      <sz val="10"/>
      <color theme="1" tint="4.9989318521683403E-2"/>
      <name val="Calibri Light"/>
      <family val="2"/>
    </font>
    <font>
      <i/>
      <sz val="10"/>
      <color indexed="8"/>
      <name val="Calibri Light"/>
      <family val="2"/>
    </font>
    <font>
      <b/>
      <sz val="10"/>
      <color rgb="FFC00000"/>
      <name val="Calibri Light"/>
      <family val="2"/>
    </font>
    <font>
      <sz val="11"/>
      <color indexed="8"/>
      <name val="Calibri Light"/>
      <family val="2"/>
    </font>
    <font>
      <b/>
      <sz val="11"/>
      <color theme="1"/>
      <name val="Calibri Light"/>
      <family val="2"/>
    </font>
    <font>
      <sz val="11"/>
      <name val="Calibri"/>
    </font>
    <font>
      <b/>
      <sz val="11"/>
      <name val="Calibri"/>
    </font>
    <font>
      <b/>
      <sz val="14"/>
      <name val="Calibri"/>
    </font>
    <font>
      <i/>
      <sz val="12"/>
      <name val="Calibri"/>
    </font>
    <font>
      <sz val="12"/>
      <name val="Calibri"/>
    </font>
    <font>
      <sz val="11"/>
      <color theme="1"/>
      <name val="Arial"/>
    </font>
    <font>
      <sz val="10"/>
      <color rgb="FF333333"/>
      <name val="Arial"/>
      <family val="2"/>
    </font>
    <font>
      <sz val="9"/>
      <color rgb="FF000000"/>
      <name val="Calibri"/>
      <family val="2"/>
    </font>
    <font>
      <sz val="10"/>
      <color theme="1"/>
      <name val="Calibri"/>
      <family val="2"/>
    </font>
    <font>
      <b/>
      <sz val="10"/>
      <color theme="1"/>
      <name val="Calibri"/>
      <family val="2"/>
    </font>
    <font>
      <b/>
      <sz val="12"/>
      <color rgb="FF0066CC"/>
      <name val="Calibri"/>
      <family val="2"/>
    </font>
    <font>
      <sz val="11"/>
      <color rgb="FF7F7F7F"/>
      <name val="Calibri"/>
      <family val="2"/>
    </font>
  </fonts>
  <fills count="34">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DE9D9"/>
        <bgColor rgb="FFFDE9D9"/>
      </patternFill>
    </fill>
    <fill>
      <patternFill patternType="solid">
        <fgColor rgb="FFFBD4B4"/>
        <bgColor rgb="FFFBD4B4"/>
      </patternFill>
    </fill>
    <fill>
      <patternFill patternType="solid">
        <fgColor theme="5" tint="0.59999389629810485"/>
        <bgColor indexed="64"/>
      </patternFill>
    </fill>
    <fill>
      <patternFill patternType="solid">
        <fgColor theme="6"/>
        <bgColor indexed="64"/>
      </patternFill>
    </fill>
    <fill>
      <patternFill patternType="solid">
        <fgColor theme="8" tint="0.79998168889431442"/>
        <bgColor indexed="64"/>
      </patternFill>
    </fill>
    <fill>
      <patternFill patternType="solid">
        <fgColor indexed="45"/>
        <bgColor indexed="0"/>
      </patternFill>
    </fill>
    <fill>
      <patternFill patternType="solid">
        <fgColor indexed="41"/>
        <bgColor indexed="0"/>
      </patternFill>
    </fill>
    <fill>
      <patternFill patternType="solid">
        <fgColor indexed="42"/>
        <bgColor indexed="0"/>
      </patternFill>
    </fill>
    <fill>
      <patternFill patternType="solid">
        <fgColor theme="3" tint="0.59999389629810485"/>
        <bgColor indexed="0"/>
      </patternFill>
    </fill>
    <fill>
      <patternFill patternType="solid">
        <fgColor indexed="47"/>
        <bgColor indexed="0"/>
      </patternFill>
    </fill>
    <fill>
      <patternFill patternType="solid">
        <fgColor rgb="FFFFFF00"/>
        <bgColor indexed="0"/>
      </patternFill>
    </fill>
    <fill>
      <patternFill patternType="solid">
        <fgColor rgb="FFFFFFE6"/>
        <bgColor indexed="64"/>
      </patternFill>
    </fill>
    <fill>
      <patternFill patternType="solid">
        <fgColor theme="0" tint="-0.34998626667073579"/>
        <bgColor indexed="64"/>
      </patternFill>
    </fill>
    <fill>
      <patternFill patternType="solid">
        <fgColor theme="8"/>
        <bgColor indexed="0"/>
      </patternFill>
    </fill>
    <fill>
      <patternFill patternType="solid">
        <fgColor theme="6"/>
        <bgColor indexed="0"/>
      </patternFill>
    </fill>
    <fill>
      <patternFill patternType="solid">
        <fgColor theme="8" tint="0.59999389629810485"/>
        <bgColor indexed="64"/>
      </patternFill>
    </fill>
    <fill>
      <patternFill patternType="solid">
        <fgColor theme="9" tint="0.59999389629810485"/>
        <bgColor indexed="64"/>
      </patternFill>
    </fill>
    <fill>
      <patternFill patternType="solid">
        <fgColor theme="8" tint="0.79998168889431442"/>
        <bgColor rgb="FFFDE9D9"/>
      </patternFill>
    </fill>
    <fill>
      <patternFill patternType="solid">
        <fgColor theme="6" tint="0.39997558519241921"/>
        <bgColor indexed="64"/>
      </patternFill>
    </fill>
    <fill>
      <patternFill patternType="solid">
        <fgColor theme="7" tint="0.79998168889431442"/>
        <bgColor rgb="FFFDE9D9"/>
      </patternFill>
    </fill>
    <fill>
      <patternFill patternType="solid">
        <fgColor theme="7" tint="0.39997558519241921"/>
        <bgColor rgb="FFFDE9D9"/>
      </patternFill>
    </fill>
    <fill>
      <patternFill patternType="solid">
        <fgColor theme="8" tint="0.39997558519241921"/>
        <bgColor rgb="FFFDE9D9"/>
      </patternFill>
    </fill>
    <fill>
      <patternFill patternType="solid">
        <fgColor rgb="FFFFFF99"/>
        <bgColor rgb="FFFDE9D9"/>
      </patternFill>
    </fill>
    <fill>
      <patternFill patternType="solid">
        <fgColor theme="2" tint="-0.249977111117893"/>
        <bgColor indexed="64"/>
      </patternFill>
    </fill>
  </fills>
  <borders count="19">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000000"/>
      </left>
      <right style="thin">
        <color rgb="FF000000"/>
      </right>
      <top style="thin">
        <color rgb="FF000000"/>
      </top>
      <bottom style="thick">
        <color rgb="FF000000"/>
      </bottom>
      <diagonal/>
    </border>
    <border>
      <left style="thin">
        <color rgb="FF000000"/>
      </left>
      <right style="thin">
        <color rgb="FF000000"/>
      </right>
      <top/>
      <bottom style="thin">
        <color rgb="FF000000"/>
      </bottom>
      <diagonal/>
    </border>
    <border>
      <left style="thin">
        <color indexed="8"/>
      </left>
      <right/>
      <top style="thin">
        <color indexed="8"/>
      </top>
      <bottom/>
      <diagonal/>
    </border>
    <border>
      <left style="thin">
        <color indexed="22"/>
      </left>
      <right/>
      <top style="thin">
        <color indexed="22"/>
      </top>
      <bottom/>
      <diagonal/>
    </border>
    <border>
      <left style="thin">
        <color indexed="22"/>
      </left>
      <right/>
      <top/>
      <bottom/>
      <diagonal/>
    </border>
    <border>
      <left/>
      <right/>
      <top/>
      <bottom style="dotted">
        <color rgb="FFBFBFBF"/>
      </bottom>
      <diagonal/>
    </border>
    <border>
      <left/>
      <right/>
      <top style="thick">
        <color theme="4"/>
      </top>
      <bottom style="dotted">
        <color rgb="FFBFBFBF"/>
      </bottom>
      <diagonal/>
    </border>
    <border>
      <left/>
      <right style="thick">
        <color theme="0"/>
      </right>
      <top/>
      <bottom style="thin">
        <color rgb="FFBFBFBF"/>
      </bottom>
      <diagonal/>
    </border>
    <border>
      <left style="thick">
        <color theme="0"/>
      </left>
      <right style="thick">
        <color theme="0"/>
      </right>
      <top/>
      <bottom style="thin">
        <color rgb="FFBFBFBF"/>
      </bottom>
      <diagonal/>
    </border>
    <border>
      <left/>
      <right/>
      <top/>
      <bottom style="thick">
        <color rgb="FFBFBFBF"/>
      </bottom>
      <diagonal/>
    </border>
  </borders>
  <cellStyleXfs count="23">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6" fillId="0" borderId="0"/>
    <xf numFmtId="0" fontId="6" fillId="0" borderId="8" applyNumberFormat="0" applyProtection="0">
      <alignment wrapText="1"/>
    </xf>
    <xf numFmtId="0" fontId="7" fillId="0" borderId="6" applyNumberFormat="0" applyProtection="0">
      <alignment wrapText="1"/>
    </xf>
    <xf numFmtId="0" fontId="6" fillId="0" borderId="7" applyNumberFormat="0" applyFont="0" applyProtection="0">
      <alignment wrapText="1"/>
    </xf>
    <xf numFmtId="0" fontId="7" fillId="0" borderId="5" applyNumberFormat="0" applyProtection="0">
      <alignment wrapText="1"/>
    </xf>
    <xf numFmtId="0" fontId="6" fillId="0" borderId="0" applyNumberFormat="0" applyFill="0" applyBorder="0" applyAlignment="0" applyProtection="0"/>
    <xf numFmtId="0" fontId="5" fillId="0" borderId="0" applyNumberFormat="0" applyProtection="0">
      <alignment horizontal="left"/>
    </xf>
    <xf numFmtId="9" fontId="8" fillId="0" borderId="0" applyFont="0" applyFill="0" applyBorder="0" applyAlignment="0" applyProtection="0"/>
    <xf numFmtId="0" fontId="9" fillId="0" borderId="0"/>
    <xf numFmtId="0" fontId="18" fillId="0" borderId="0"/>
    <xf numFmtId="0" fontId="20" fillId="0" borderId="0" applyNumberFormat="0" applyFill="0" applyBorder="0" applyAlignment="0" applyProtection="0"/>
    <xf numFmtId="0" fontId="21" fillId="0" borderId="0"/>
    <xf numFmtId="43" fontId="8" fillId="0" borderId="0" applyFont="0" applyFill="0" applyBorder="0" applyAlignment="0" applyProtection="0"/>
    <xf numFmtId="0" fontId="25" fillId="0" borderId="0"/>
    <xf numFmtId="0" fontId="25" fillId="0" borderId="0"/>
    <xf numFmtId="0" fontId="39" fillId="0" borderId="0"/>
  </cellStyleXfs>
  <cellXfs count="174">
    <xf numFmtId="0" fontId="0" fillId="0" borderId="0" xfId="0"/>
    <xf numFmtId="0" fontId="1" fillId="0" borderId="0" xfId="0" applyFont="1"/>
    <xf numFmtId="11" fontId="0" fillId="0" borderId="0" xfId="0" applyNumberFormat="1"/>
    <xf numFmtId="164" fontId="0" fillId="0" borderId="0" xfId="0" applyNumberFormat="1"/>
    <xf numFmtId="0" fontId="0" fillId="2" borderId="0" xfId="0" applyFill="1"/>
    <xf numFmtId="0" fontId="0" fillId="0" borderId="0" xfId="0" applyAlignment="1"/>
    <xf numFmtId="0" fontId="0" fillId="0" borderId="0" xfId="0" applyAlignment="1">
      <alignment horizontal="left"/>
    </xf>
    <xf numFmtId="0" fontId="0" fillId="0" borderId="0" xfId="0" applyFont="1"/>
    <xf numFmtId="0" fontId="0" fillId="3" borderId="0" xfId="0" applyFill="1"/>
    <xf numFmtId="2" fontId="0" fillId="0" borderId="0" xfId="0" applyNumberFormat="1"/>
    <xf numFmtId="165" fontId="0" fillId="0" borderId="0" xfId="0" applyNumberFormat="1"/>
    <xf numFmtId="0" fontId="0" fillId="0" borderId="0" xfId="0" applyFont="1" applyFill="1"/>
    <xf numFmtId="0" fontId="1" fillId="4" borderId="0" xfId="0" applyFont="1" applyFill="1"/>
    <xf numFmtId="0" fontId="9" fillId="0" borderId="0" xfId="15"/>
    <xf numFmtId="0" fontId="12" fillId="0" borderId="9" xfId="15" applyFont="1" applyBorder="1" applyAlignment="1">
      <alignment horizontal="center" wrapText="1"/>
    </xf>
    <xf numFmtId="0" fontId="12" fillId="0" borderId="10" xfId="15" applyFont="1" applyBorder="1" applyAlignment="1">
      <alignment horizontal="center"/>
    </xf>
    <xf numFmtId="0" fontId="14" fillId="0" borderId="0" xfId="15" applyFont="1" applyAlignment="1">
      <alignment horizontal="left" vertical="top"/>
    </xf>
    <xf numFmtId="0" fontId="16" fillId="0" borderId="0" xfId="15" applyFont="1" applyAlignment="1">
      <alignment horizontal="left"/>
    </xf>
    <xf numFmtId="0" fontId="17" fillId="0" borderId="0" xfId="0" applyFont="1"/>
    <xf numFmtId="166" fontId="0" fillId="0" borderId="0" xfId="14" applyNumberFormat="1" applyFont="1"/>
    <xf numFmtId="11" fontId="0" fillId="0" borderId="0" xfId="0" applyNumberFormat="1" applyFont="1"/>
    <xf numFmtId="0" fontId="17" fillId="0" borderId="0" xfId="16" applyFont="1"/>
    <xf numFmtId="0" fontId="18" fillId="0" borderId="0" xfId="16"/>
    <xf numFmtId="0" fontId="19" fillId="0" borderId="0" xfId="16" applyFont="1"/>
    <xf numFmtId="0" fontId="16" fillId="0" borderId="0" xfId="15" applyFont="1"/>
    <xf numFmtId="10" fontId="0" fillId="0" borderId="0" xfId="0" applyNumberFormat="1"/>
    <xf numFmtId="0" fontId="1" fillId="5" borderId="0" xfId="0" applyFont="1" applyFill="1"/>
    <xf numFmtId="0" fontId="0" fillId="5" borderId="0" xfId="0" applyFill="1"/>
    <xf numFmtId="0" fontId="20" fillId="0" borderId="0" xfId="17"/>
    <xf numFmtId="0" fontId="12" fillId="0" borderId="0" xfId="15" applyFont="1" applyBorder="1" applyAlignment="1">
      <alignment horizontal="center" wrapText="1"/>
    </xf>
    <xf numFmtId="0" fontId="12" fillId="0" borderId="0" xfId="15" applyFont="1" applyBorder="1" applyAlignment="1">
      <alignment horizontal="center"/>
    </xf>
    <xf numFmtId="3" fontId="13" fillId="0" borderId="0" xfId="15" applyNumberFormat="1" applyFont="1" applyBorder="1" applyAlignment="1">
      <alignment horizontal="center"/>
    </xf>
    <xf numFmtId="9" fontId="9" fillId="0" borderId="0" xfId="14" applyFont="1" applyAlignment="1">
      <alignment horizontal="center"/>
    </xf>
    <xf numFmtId="0" fontId="9" fillId="5" borderId="0" xfId="15" applyFill="1" applyAlignment="1">
      <alignment horizontal="center"/>
    </xf>
    <xf numFmtId="0" fontId="16" fillId="0" borderId="0" xfId="15" applyFont="1" applyAlignment="1">
      <alignment horizontal="center"/>
    </xf>
    <xf numFmtId="9" fontId="9" fillId="5" borderId="0" xfId="14" applyFont="1" applyFill="1" applyAlignment="1">
      <alignment horizontal="center"/>
    </xf>
    <xf numFmtId="0" fontId="0" fillId="0" borderId="0" xfId="0" applyAlignment="1">
      <alignment horizontal="left" indent="1"/>
    </xf>
    <xf numFmtId="0" fontId="1" fillId="0" borderId="0" xfId="0" applyFont="1" applyAlignment="1">
      <alignment horizontal="center"/>
    </xf>
    <xf numFmtId="0" fontId="0" fillId="0" borderId="0" xfId="0" applyAlignment="1">
      <alignment horizontal="center"/>
    </xf>
    <xf numFmtId="9" fontId="0" fillId="0" borderId="0" xfId="14" applyFont="1" applyAlignment="1">
      <alignment horizontal="center"/>
    </xf>
    <xf numFmtId="0" fontId="0" fillId="0" borderId="0" xfId="0" applyFill="1"/>
    <xf numFmtId="11" fontId="0" fillId="8" borderId="0" xfId="0" applyNumberFormat="1" applyFill="1"/>
    <xf numFmtId="164" fontId="0" fillId="6" borderId="0" xfId="0" applyNumberFormat="1" applyFill="1"/>
    <xf numFmtId="11" fontId="0" fillId="6" borderId="0" xfId="0" applyNumberFormat="1" applyFill="1"/>
    <xf numFmtId="0" fontId="9" fillId="0" borderId="0" xfId="15" applyAlignment="1">
      <alignment horizontal="center"/>
    </xf>
    <xf numFmtId="11" fontId="9" fillId="0" borderId="0" xfId="15" applyNumberFormat="1"/>
    <xf numFmtId="0" fontId="12" fillId="9" borderId="0" xfId="15" applyFont="1" applyFill="1" applyBorder="1" applyAlignment="1">
      <alignment horizontal="center" wrapText="1"/>
    </xf>
    <xf numFmtId="0" fontId="16" fillId="9" borderId="0" xfId="15" applyFont="1" applyFill="1"/>
    <xf numFmtId="0" fontId="9" fillId="0" borderId="0" xfId="15"/>
    <xf numFmtId="11" fontId="9" fillId="9" borderId="0" xfId="15" applyNumberFormat="1" applyFill="1" applyAlignment="1">
      <alignment horizontal="center"/>
    </xf>
    <xf numFmtId="0" fontId="22" fillId="0" borderId="0" xfId="0" applyFont="1"/>
    <xf numFmtId="0" fontId="19" fillId="0" borderId="0" xfId="0" applyFont="1"/>
    <xf numFmtId="0" fontId="23" fillId="0" borderId="0" xfId="0" applyFont="1"/>
    <xf numFmtId="164" fontId="19" fillId="10" borderId="0" xfId="0" applyNumberFormat="1" applyFont="1" applyFill="1"/>
    <xf numFmtId="164" fontId="19" fillId="0" borderId="0" xfId="0" applyNumberFormat="1" applyFont="1"/>
    <xf numFmtId="164" fontId="19" fillId="11" borderId="0" xfId="0" applyNumberFormat="1" applyFont="1" applyFill="1"/>
    <xf numFmtId="3" fontId="9" fillId="0" borderId="0" xfId="15" applyNumberFormat="1"/>
    <xf numFmtId="3" fontId="13" fillId="0" borderId="0" xfId="15" applyNumberFormat="1" applyFont="1" applyAlignment="1">
      <alignment horizontal="center"/>
    </xf>
    <xf numFmtId="3" fontId="13" fillId="3" borderId="0" xfId="15" applyNumberFormat="1" applyFont="1" applyFill="1" applyAlignment="1">
      <alignment horizontal="center"/>
    </xf>
    <xf numFmtId="11" fontId="0" fillId="0" borderId="0" xfId="0" applyNumberFormat="1" applyAlignment="1">
      <alignment horizontal="left"/>
    </xf>
    <xf numFmtId="167" fontId="0" fillId="0" borderId="0" xfId="0" applyNumberFormat="1"/>
    <xf numFmtId="0" fontId="19" fillId="3" borderId="0" xfId="0" applyFont="1" applyFill="1"/>
    <xf numFmtId="0" fontId="17" fillId="3" borderId="0" xfId="0" applyFont="1" applyFill="1"/>
    <xf numFmtId="0" fontId="24" fillId="3" borderId="0" xfId="0" applyFont="1" applyFill="1"/>
    <xf numFmtId="0" fontId="1" fillId="0" borderId="0" xfId="0" applyFont="1" applyFill="1"/>
    <xf numFmtId="9" fontId="0" fillId="0" borderId="0" xfId="0" applyNumberFormat="1"/>
    <xf numFmtId="0" fontId="1" fillId="14" borderId="0" xfId="0" applyFont="1" applyFill="1"/>
    <xf numFmtId="0" fontId="1" fillId="7" borderId="0" xfId="0" applyFont="1" applyFill="1"/>
    <xf numFmtId="0" fontId="1" fillId="3" borderId="0" xfId="0" applyNumberFormat="1" applyFont="1" applyFill="1"/>
    <xf numFmtId="11" fontId="0" fillId="6" borderId="0" xfId="0" applyNumberFormat="1" applyFont="1" applyFill="1"/>
    <xf numFmtId="0" fontId="26" fillId="21" borderId="12" xfId="21" applyFont="1" applyFill="1" applyBorder="1"/>
    <xf numFmtId="0" fontId="26" fillId="0" borderId="12" xfId="21" applyFont="1" applyBorder="1"/>
    <xf numFmtId="0" fontId="1" fillId="22" borderId="0" xfId="0" applyFont="1" applyFill="1"/>
    <xf numFmtId="49" fontId="0" fillId="0" borderId="0" xfId="0" applyNumberFormat="1"/>
    <xf numFmtId="0" fontId="0" fillId="13" borderId="0" xfId="0" applyFill="1"/>
    <xf numFmtId="0" fontId="0" fillId="7" borderId="0" xfId="0" applyFill="1"/>
    <xf numFmtId="0" fontId="26" fillId="12" borderId="12" xfId="21" applyFont="1" applyFill="1" applyBorder="1"/>
    <xf numFmtId="0" fontId="26" fillId="21" borderId="13" xfId="21" applyFont="1" applyFill="1" applyBorder="1"/>
    <xf numFmtId="0" fontId="27" fillId="0" borderId="0" xfId="20" applyFont="1"/>
    <xf numFmtId="0" fontId="29" fillId="0" borderId="0" xfId="20" applyFont="1"/>
    <xf numFmtId="0" fontId="30" fillId="0" borderId="0" xfId="20" applyFont="1"/>
    <xf numFmtId="0" fontId="31" fillId="0" borderId="0" xfId="20" applyFont="1" applyAlignment="1">
      <alignment horizontal="right"/>
    </xf>
    <xf numFmtId="168" fontId="31" fillId="0" borderId="0" xfId="20" applyNumberFormat="1" applyFont="1"/>
    <xf numFmtId="0" fontId="27" fillId="15" borderId="11" xfId="20" applyFont="1" applyFill="1" applyBorder="1" applyAlignment="1">
      <alignment horizontal="center" vertical="top" wrapText="1"/>
    </xf>
    <xf numFmtId="0" fontId="27" fillId="16" borderId="11" xfId="20" applyFont="1" applyFill="1" applyBorder="1" applyAlignment="1">
      <alignment horizontal="center" vertical="top" wrapText="1"/>
    </xf>
    <xf numFmtId="0" fontId="27" fillId="17" borderId="11" xfId="20" applyFont="1" applyFill="1" applyBorder="1" applyAlignment="1">
      <alignment horizontal="center" vertical="center" wrapText="1"/>
    </xf>
    <xf numFmtId="0" fontId="27" fillId="18" borderId="11" xfId="20" applyFont="1" applyFill="1" applyBorder="1" applyAlignment="1">
      <alignment horizontal="center" vertical="top" wrapText="1"/>
    </xf>
    <xf numFmtId="0" fontId="27" fillId="19" borderId="11" xfId="20" applyFont="1" applyFill="1" applyBorder="1" applyAlignment="1">
      <alignment horizontal="center" vertical="center"/>
    </xf>
    <xf numFmtId="0" fontId="27" fillId="20" borderId="11" xfId="20" applyFont="1" applyFill="1" applyBorder="1" applyAlignment="1">
      <alignment horizontal="center" vertical="center"/>
    </xf>
    <xf numFmtId="0" fontId="32" fillId="21" borderId="12" xfId="21" applyFont="1" applyFill="1" applyBorder="1"/>
    <xf numFmtId="0" fontId="32" fillId="21" borderId="12" xfId="21" applyFont="1" applyFill="1" applyBorder="1" applyAlignment="1">
      <alignment horizontal="center" vertical="center"/>
    </xf>
    <xf numFmtId="11" fontId="32" fillId="21" borderId="12" xfId="21" applyNumberFormat="1" applyFont="1" applyFill="1" applyBorder="1" applyAlignment="1">
      <alignment horizontal="right"/>
    </xf>
    <xf numFmtId="0" fontId="32" fillId="0" borderId="12" xfId="21" applyFont="1" applyBorder="1"/>
    <xf numFmtId="0" fontId="32" fillId="0" borderId="12" xfId="21" applyFont="1" applyBorder="1" applyAlignment="1">
      <alignment horizontal="center" vertical="center"/>
    </xf>
    <xf numFmtId="11" fontId="32" fillId="0" borderId="12" xfId="21" applyNumberFormat="1" applyFont="1" applyBorder="1" applyAlignment="1">
      <alignment horizontal="right"/>
    </xf>
    <xf numFmtId="0" fontId="28" fillId="23" borderId="11" xfId="20" applyFont="1" applyFill="1" applyBorder="1" applyAlignment="1">
      <alignment horizontal="center" vertical="center"/>
    </xf>
    <xf numFmtId="11" fontId="32" fillId="3" borderId="12" xfId="21" applyNumberFormat="1" applyFont="1" applyFill="1" applyBorder="1" applyAlignment="1">
      <alignment horizontal="right"/>
    </xf>
    <xf numFmtId="0" fontId="32" fillId="7" borderId="12" xfId="21" applyFont="1" applyFill="1" applyBorder="1"/>
    <xf numFmtId="11" fontId="32" fillId="7" borderId="12" xfId="21" applyNumberFormat="1" applyFont="1" applyFill="1" applyBorder="1" applyAlignment="1">
      <alignment horizontal="right"/>
    </xf>
    <xf numFmtId="0" fontId="27" fillId="24" borderId="11" xfId="20" applyFont="1" applyFill="1" applyBorder="1" applyAlignment="1">
      <alignment horizontal="center" vertical="center" wrapText="1"/>
    </xf>
    <xf numFmtId="0" fontId="27" fillId="23" borderId="11" xfId="20" applyFont="1" applyFill="1" applyBorder="1" applyAlignment="1">
      <alignment horizontal="center" vertical="center" wrapText="1"/>
    </xf>
    <xf numFmtId="0" fontId="33" fillId="25" borderId="0" xfId="0" applyFont="1" applyFill="1"/>
    <xf numFmtId="11" fontId="19" fillId="26" borderId="0" xfId="16" applyNumberFormat="1" applyFont="1" applyFill="1"/>
    <xf numFmtId="11" fontId="19" fillId="8" borderId="0" xfId="16" applyNumberFormat="1" applyFont="1" applyFill="1"/>
    <xf numFmtId="9" fontId="19" fillId="27" borderId="0" xfId="14" applyFont="1" applyFill="1"/>
    <xf numFmtId="9" fontId="19" fillId="0" borderId="0" xfId="0" applyNumberFormat="1" applyFont="1"/>
    <xf numFmtId="0" fontId="1" fillId="28" borderId="0" xfId="0" applyFont="1" applyFill="1"/>
    <xf numFmtId="43" fontId="19" fillId="0" borderId="0" xfId="19" applyFont="1"/>
    <xf numFmtId="43" fontId="0" fillId="0" borderId="0" xfId="19" applyFont="1"/>
    <xf numFmtId="169" fontId="19" fillId="0" borderId="0" xfId="19" applyNumberFormat="1" applyFont="1"/>
    <xf numFmtId="169" fontId="17" fillId="0" borderId="0" xfId="19" applyNumberFormat="1" applyFont="1"/>
    <xf numFmtId="169" fontId="19" fillId="10" borderId="0" xfId="19" applyNumberFormat="1" applyFont="1" applyFill="1"/>
    <xf numFmtId="169" fontId="19" fillId="11" borderId="0" xfId="19" applyNumberFormat="1" applyFont="1" applyFill="1"/>
    <xf numFmtId="169" fontId="0" fillId="0" borderId="0" xfId="19" applyNumberFormat="1" applyFont="1"/>
    <xf numFmtId="11" fontId="19" fillId="29" borderId="0" xfId="14" applyNumberFormat="1" applyFont="1" applyFill="1"/>
    <xf numFmtId="0" fontId="19" fillId="29" borderId="0" xfId="14" applyNumberFormat="1" applyFont="1" applyFill="1"/>
    <xf numFmtId="43" fontId="19" fillId="29" borderId="0" xfId="19" applyFont="1" applyFill="1"/>
    <xf numFmtId="11" fontId="19" fillId="30" borderId="0" xfId="14" applyNumberFormat="1" applyFont="1" applyFill="1"/>
    <xf numFmtId="0" fontId="19" fillId="30" borderId="0" xfId="14" applyNumberFormat="1" applyFont="1" applyFill="1"/>
    <xf numFmtId="0" fontId="17" fillId="9" borderId="0" xfId="0" applyFont="1" applyFill="1"/>
    <xf numFmtId="9" fontId="19" fillId="31" borderId="0" xfId="14" applyFont="1" applyFill="1"/>
    <xf numFmtId="11" fontId="19" fillId="32" borderId="0" xfId="14" applyNumberFormat="1" applyFont="1" applyFill="1"/>
    <xf numFmtId="0" fontId="0" fillId="14" borderId="0" xfId="0" applyFont="1" applyFill="1"/>
    <xf numFmtId="0" fontId="0" fillId="7" borderId="0" xfId="0" applyFont="1" applyFill="1"/>
    <xf numFmtId="0" fontId="9" fillId="0" borderId="0" xfId="15"/>
    <xf numFmtId="3" fontId="34" fillId="0" borderId="10" xfId="0" applyNumberFormat="1" applyFont="1" applyBorder="1"/>
    <xf numFmtId="3" fontId="35" fillId="0" borderId="10" xfId="0" applyNumberFormat="1" applyFont="1" applyBorder="1"/>
    <xf numFmtId="0" fontId="12" fillId="33" borderId="10" xfId="15" applyFont="1" applyFill="1" applyBorder="1" applyAlignment="1">
      <alignment horizontal="center"/>
    </xf>
    <xf numFmtId="3" fontId="34" fillId="33" borderId="10" xfId="0" applyNumberFormat="1" applyFont="1" applyFill="1" applyBorder="1"/>
    <xf numFmtId="3" fontId="35" fillId="33" borderId="10" xfId="0" applyNumberFormat="1" applyFont="1" applyFill="1" applyBorder="1"/>
    <xf numFmtId="0" fontId="35" fillId="0" borderId="10" xfId="0" applyFont="1" applyBorder="1" applyAlignment="1">
      <alignment horizontal="center"/>
    </xf>
    <xf numFmtId="0" fontId="9" fillId="0" borderId="0" xfId="15"/>
    <xf numFmtId="0" fontId="35" fillId="0" borderId="9" xfId="0" applyFont="1" applyBorder="1" applyAlignment="1">
      <alignment horizontal="center" wrapText="1"/>
    </xf>
    <xf numFmtId="0" fontId="38" fillId="0" borderId="0" xfId="0" applyFont="1" applyAlignment="1">
      <alignment horizontal="left" vertical="top"/>
    </xf>
    <xf numFmtId="0" fontId="39" fillId="0" borderId="0" xfId="22"/>
    <xf numFmtId="0" fontId="19" fillId="0" borderId="0" xfId="22" applyFont="1"/>
    <xf numFmtId="0" fontId="40" fillId="0" borderId="0" xfId="22" applyFont="1" applyAlignment="1">
      <alignment horizontal="left" vertical="center" wrapText="1"/>
    </xf>
    <xf numFmtId="0" fontId="19" fillId="0" borderId="0" xfId="22" applyFont="1" applyAlignment="1">
      <alignment horizontal="left"/>
    </xf>
    <xf numFmtId="3" fontId="42" fillId="0" borderId="0" xfId="22" applyNumberFormat="1" applyFont="1"/>
    <xf numFmtId="0" fontId="42" fillId="0" borderId="14" xfId="22" applyFont="1" applyBorder="1" applyAlignment="1">
      <alignment horizontal="left" wrapText="1"/>
    </xf>
    <xf numFmtId="170" fontId="42" fillId="0" borderId="14" xfId="22" applyNumberFormat="1" applyFont="1" applyBorder="1" applyAlignment="1">
      <alignment horizontal="right" wrapText="1"/>
    </xf>
    <xf numFmtId="0" fontId="42" fillId="0" borderId="14" xfId="22" applyFont="1" applyBorder="1" applyAlignment="1">
      <alignment wrapText="1"/>
    </xf>
    <xf numFmtId="170" fontId="43" fillId="0" borderId="6" xfId="22" applyNumberFormat="1" applyFont="1" applyBorder="1" applyAlignment="1">
      <alignment horizontal="right" wrapText="1"/>
    </xf>
    <xf numFmtId="0" fontId="43" fillId="0" borderId="6" xfId="22" applyFont="1" applyBorder="1" applyAlignment="1">
      <alignment wrapText="1"/>
    </xf>
    <xf numFmtId="0" fontId="43" fillId="0" borderId="6" xfId="22" applyFont="1" applyBorder="1" applyAlignment="1">
      <alignment horizontal="left" wrapText="1"/>
    </xf>
    <xf numFmtId="0" fontId="42" fillId="0" borderId="14" xfId="22" quotePrefix="1" applyFont="1" applyBorder="1" applyAlignment="1">
      <alignment wrapText="1"/>
    </xf>
    <xf numFmtId="170" fontId="42" fillId="0" borderId="15" xfId="22" applyNumberFormat="1" applyFont="1" applyBorder="1" applyAlignment="1">
      <alignment horizontal="right" wrapText="1"/>
    </xf>
    <xf numFmtId="0" fontId="43" fillId="0" borderId="15" xfId="22" applyFont="1" applyBorder="1" applyAlignment="1">
      <alignment wrapText="1"/>
    </xf>
    <xf numFmtId="3" fontId="43" fillId="0" borderId="1" xfId="22" applyNumberFormat="1" applyFont="1" applyBorder="1" applyAlignment="1">
      <alignment horizontal="right" wrapText="1"/>
    </xf>
    <xf numFmtId="0" fontId="43" fillId="0" borderId="5" xfId="22" applyFont="1" applyBorder="1" applyAlignment="1">
      <alignment wrapText="1"/>
    </xf>
    <xf numFmtId="3" fontId="43" fillId="0" borderId="0" xfId="22" applyNumberFormat="1" applyFont="1" applyAlignment="1">
      <alignment horizontal="left" wrapText="1"/>
    </xf>
    <xf numFmtId="0" fontId="44" fillId="0" borderId="0" xfId="22" applyFont="1" applyAlignment="1">
      <alignment horizontal="left" wrapText="1"/>
    </xf>
    <xf numFmtId="0" fontId="45" fillId="0" borderId="0" xfId="22" applyFont="1" applyAlignment="1">
      <alignment wrapText="1"/>
    </xf>
    <xf numFmtId="0" fontId="44" fillId="0" borderId="0" xfId="22" applyFont="1" applyAlignment="1">
      <alignment horizontal="left" wrapText="1"/>
    </xf>
    <xf numFmtId="0" fontId="39" fillId="0" borderId="0" xfId="22"/>
    <xf numFmtId="3" fontId="43" fillId="0" borderId="18" xfId="22" applyNumberFormat="1" applyFont="1" applyBorder="1" applyAlignment="1">
      <alignment horizontal="left" wrapText="1"/>
    </xf>
    <xf numFmtId="0" fontId="39" fillId="0" borderId="18" xfId="22" applyBorder="1"/>
    <xf numFmtId="3" fontId="43" fillId="0" borderId="17" xfId="22" applyNumberFormat="1" applyFont="1" applyBorder="1" applyAlignment="1">
      <alignment horizontal="left" wrapText="1"/>
    </xf>
    <xf numFmtId="0" fontId="39" fillId="0" borderId="6" xfId="22" applyBorder="1"/>
    <xf numFmtId="0" fontId="39" fillId="0" borderId="16" xfId="22" applyBorder="1"/>
    <xf numFmtId="0" fontId="41" fillId="0" borderId="8" xfId="22" applyFont="1" applyBorder="1" applyAlignment="1">
      <alignment wrapText="1"/>
    </xf>
    <xf numFmtId="0" fontId="39" fillId="0" borderId="8" xfId="22" applyBorder="1"/>
    <xf numFmtId="0" fontId="37" fillId="0" borderId="0" xfId="0" applyFont="1" applyAlignment="1">
      <alignment horizontal="left"/>
    </xf>
    <xf numFmtId="0" fontId="0" fillId="0" borderId="0" xfId="0" applyAlignment="1">
      <alignment horizontal="left"/>
    </xf>
    <xf numFmtId="0" fontId="10" fillId="0" borderId="0" xfId="15" applyFont="1" applyAlignment="1">
      <alignment horizontal="left"/>
    </xf>
    <xf numFmtId="0" fontId="9" fillId="0" borderId="0" xfId="15" applyAlignment="1">
      <alignment horizontal="left"/>
    </xf>
    <xf numFmtId="0" fontId="11" fillId="0" borderId="0" xfId="15" applyFont="1" applyAlignment="1">
      <alignment horizontal="left"/>
    </xf>
    <xf numFmtId="0" fontId="15" fillId="0" borderId="0" xfId="15" applyFont="1" applyAlignment="1">
      <alignment horizontal="left"/>
    </xf>
    <xf numFmtId="0" fontId="16" fillId="0" borderId="0" xfId="15" applyFont="1" applyAlignment="1">
      <alignment horizontal="left"/>
    </xf>
    <xf numFmtId="0" fontId="36" fillId="0" borderId="0" xfId="0" applyFont="1" applyAlignment="1">
      <alignment horizontal="left"/>
    </xf>
    <xf numFmtId="0" fontId="10" fillId="0" borderId="0" xfId="15" applyFont="1" applyAlignment="1">
      <alignment horizontal="center"/>
    </xf>
    <xf numFmtId="0" fontId="9" fillId="0" borderId="0" xfId="15"/>
    <xf numFmtId="0" fontId="11" fillId="0" borderId="0" xfId="15" applyFont="1" applyAlignment="1">
      <alignment horizontal="center"/>
    </xf>
    <xf numFmtId="0" fontId="9" fillId="0" borderId="0" xfId="15" applyAlignment="1">
      <alignment horizontal="center"/>
    </xf>
  </cellXfs>
  <cellStyles count="23">
    <cellStyle name="Body: normal cell" xfId="4" xr:uid="{00000000-0005-0000-0000-000000000000}"/>
    <cellStyle name="Body: normal cell 2" xfId="10" xr:uid="{00000000-0005-0000-0000-000001000000}"/>
    <cellStyle name="Comma" xfId="19" builtinId="3"/>
    <cellStyle name="Font: Calibri, 9pt regular" xfId="1" xr:uid="{00000000-0005-0000-0000-000002000000}"/>
    <cellStyle name="Font: Calibri, 9pt regular 2" xfId="12" xr:uid="{00000000-0005-0000-0000-000003000000}"/>
    <cellStyle name="Footnotes: top row" xfId="6" xr:uid="{00000000-0005-0000-0000-000004000000}"/>
    <cellStyle name="Footnotes: top row 2" xfId="8" xr:uid="{00000000-0005-0000-0000-000005000000}"/>
    <cellStyle name="Header: bottom row" xfId="2" xr:uid="{00000000-0005-0000-0000-000006000000}"/>
    <cellStyle name="Header: bottom row 2" xfId="11" xr:uid="{00000000-0005-0000-0000-000007000000}"/>
    <cellStyle name="Hyperlink" xfId="17" builtinId="8"/>
    <cellStyle name="Normal" xfId="0" builtinId="0"/>
    <cellStyle name="Normal 13" xfId="20" xr:uid="{E4E9CCD7-E248-4D45-BADB-353F00C35E2A}"/>
    <cellStyle name="Normal 2" xfId="7" xr:uid="{00000000-0005-0000-0000-000009000000}"/>
    <cellStyle name="Normal 3" xfId="15" xr:uid="{4395CEAA-31B6-4829-8303-2415493E5A41}"/>
    <cellStyle name="Normal 4" xfId="16" xr:uid="{0A2D52DF-A5B5-41D4-803A-2CC36AB71D58}"/>
    <cellStyle name="Normal 5" xfId="18" xr:uid="{19B7D59F-A2B0-4DAA-BAE3-DB72E40A5C0A}"/>
    <cellStyle name="Normal 6" xfId="22" xr:uid="{BC130290-CA1F-4681-A3C6-7414F683D51B}"/>
    <cellStyle name="Normal_Included emissions" xfId="21" xr:uid="{BA468143-81E7-479B-A3AC-119B5D4D22F8}"/>
    <cellStyle name="Parent row" xfId="5" xr:uid="{00000000-0005-0000-0000-00000A000000}"/>
    <cellStyle name="Parent row 2" xfId="9" xr:uid="{00000000-0005-0000-0000-00000B000000}"/>
    <cellStyle name="Percent" xfId="14" builtinId="5"/>
    <cellStyle name="Table title" xfId="3" xr:uid="{00000000-0005-0000-0000-00000C000000}"/>
    <cellStyle name="Table title 2" xfId="13" xr:uid="{00000000-0005-0000-0000-00000D000000}"/>
  </cellStyles>
  <dxfs count="1">
    <dxf>
      <font>
        <color rgb="FF9C0006"/>
      </font>
      <fill>
        <patternFill>
          <bgColor rgb="FFFFC7CE"/>
        </patternFill>
      </fill>
    </dxf>
  </dxfs>
  <tableStyles count="0" defaultTableStyle="TableStyleMedium2" defaultPivotStyle="PivotStyleLight16"/>
  <colors>
    <mruColors>
      <color rgb="FFFFFF99"/>
      <color rgb="FFCC99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v>Total Residential Energy Use</c:v>
          </c:tx>
          <c:marker>
            <c:symbol val="none"/>
          </c:marker>
          <c:cat>
            <c:numRef>
              <c:f>'E3-residential data'!$B$4:$AI$4</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'E3-residential data'!$B$129:$AI$129</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0-F7A7-4AC4-AA43-9EC18FDDFA1B}"/>
            </c:ext>
          </c:extLst>
        </c:ser>
        <c:dLbls>
          <c:showLegendKey val="0"/>
          <c:showVal val="0"/>
          <c:showCatName val="0"/>
          <c:showSerName val="0"/>
          <c:showPercent val="0"/>
          <c:showBubbleSize val="0"/>
        </c:dLbls>
        <c:smooth val="0"/>
        <c:axId val="153701760"/>
        <c:axId val="153711744"/>
      </c:lineChart>
      <c:catAx>
        <c:axId val="153701760"/>
        <c:scaling>
          <c:orientation val="minMax"/>
        </c:scaling>
        <c:delete val="0"/>
        <c:axPos val="b"/>
        <c:numFmt formatCode="General" sourceLinked="1"/>
        <c:majorTickMark val="out"/>
        <c:minorTickMark val="none"/>
        <c:tickLblPos val="nextTo"/>
        <c:crossAx val="153711744"/>
        <c:crosses val="autoZero"/>
        <c:auto val="1"/>
        <c:lblAlgn val="ctr"/>
        <c:lblOffset val="100"/>
        <c:noMultiLvlLbl val="0"/>
      </c:catAx>
      <c:valAx>
        <c:axId val="153711744"/>
        <c:scaling>
          <c:orientation val="minMax"/>
        </c:scaling>
        <c:delete val="0"/>
        <c:axPos val="l"/>
        <c:majorGridlines/>
        <c:title>
          <c:tx>
            <c:rich>
              <a:bodyPr/>
              <a:lstStyle/>
              <a:p>
                <a:pPr>
                  <a:defRPr/>
                </a:pPr>
                <a:r>
                  <a:rPr lang="en-US"/>
                  <a:t>BTU</a:t>
                </a:r>
              </a:p>
            </c:rich>
          </c:tx>
          <c:overlay val="0"/>
        </c:title>
        <c:numFmt formatCode="General" sourceLinked="1"/>
        <c:majorTickMark val="out"/>
        <c:minorTickMark val="none"/>
        <c:tickLblPos val="nextTo"/>
        <c:crossAx val="153701760"/>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148</xdr:row>
      <xdr:rowOff>0</xdr:rowOff>
    </xdr:from>
    <xdr:to>
      <xdr:col>26</xdr:col>
      <xdr:colOff>590653</xdr:colOff>
      <xdr:row>167</xdr:row>
      <xdr:rowOff>47166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0" y="26860500"/>
          <a:ext cx="17104762" cy="3666667"/>
        </a:xfrm>
        <a:prstGeom prst="rect">
          <a:avLst/>
        </a:prstGeom>
      </xdr:spPr>
    </xdr:pic>
    <xdr:clientData/>
  </xdr:twoCellAnchor>
  <xdr:twoCellAnchor>
    <xdr:from>
      <xdr:col>0</xdr:col>
      <xdr:colOff>152867</xdr:colOff>
      <xdr:row>130</xdr:row>
      <xdr:rowOff>67702</xdr:rowOff>
    </xdr:from>
    <xdr:to>
      <xdr:col>6</xdr:col>
      <xdr:colOff>390431</xdr:colOff>
      <xdr:row>145</xdr:row>
      <xdr:rowOff>48652</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alifornia/CA-eps/calibration_v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helley/Dropbox%20(Energy%20Innovation)/PC%20(2)/Documents/GitHub_Repositories/eps-california/InputData/bldgs/BDEQ/BAU%20Distribued%20Electricity%20Quantiti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row r="38">
          <cell r="A38">
            <v>1000000000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Crosswalk"/>
      <sheetName val="Notes"/>
      <sheetName val="In-State Fuel Heat Content_2019"/>
      <sheetName val="CEC_2019_Electricity by Utility"/>
      <sheetName val="CEC_Gen and Cap"/>
      <sheetName val="CEC_B_SB100_Ref_20210204"/>
      <sheetName val="CEC_A_Base_Ref_20210204"/>
      <sheetName val="CEC Demand BaseMid"/>
      <sheetName val="CEC imports"/>
      <sheetName val="Included emissions_2019"/>
      <sheetName val="Sheet1"/>
      <sheetName val="CARB"/>
      <sheetName val="imported elec emissions"/>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860"/>
      <sheetName val="AEO8"/>
      <sheetName val="AEO 9"/>
      <sheetName val="Cross-Page Data"/>
      <sheetName val="AEO_CO2"/>
      <sheetName val="EPA_CO2e Total by State"/>
      <sheetName val="EPA_CO2 Energy Related"/>
    </sheetNames>
    <sheetDataSet>
      <sheetData sheetId="0" refreshError="1"/>
      <sheetData sheetId="1"/>
      <sheetData sheetId="2">
        <row r="4">
          <cell r="A4">
            <v>2.9307099999999999E-7</v>
          </cell>
        </row>
        <row r="12">
          <cell r="A12">
            <v>1000000</v>
          </cell>
        </row>
        <row r="13">
          <cell r="A13">
            <v>1000000000</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21"/>
      <sheetName val="AEO Table 22"/>
      <sheetName val="RECS HC2.1"/>
      <sheetName val="Calculations"/>
      <sheetName val="BDEQ-BEOfDS-urban-residential"/>
      <sheetName val="BDEQ-BEOfDS-rural-residential"/>
      <sheetName val="BDEQ-BEOfDS-commercial"/>
      <sheetName val="BDEQ-BDESC-urban-residential"/>
      <sheetName val="BDEQ-BDESC-rural-residential"/>
      <sheetName val="BDEQ-BDESC-commercial"/>
    </sheetNames>
    <sheetDataSet>
      <sheetData sheetId="0">
        <row r="36">
          <cell r="A36">
            <v>0.80118443316412857</v>
          </cell>
        </row>
        <row r="37">
          <cell r="A37">
            <v>0.1988155668358714</v>
          </cell>
        </row>
        <row r="39">
          <cell r="B39">
            <v>1000000</v>
          </cell>
        </row>
        <row r="40">
          <cell r="B40">
            <v>1000</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outlooks/aeo/tables_ref.ph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s://www.eia.gov/outlooks/aeo/data/browser/"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7"/>
  <sheetViews>
    <sheetView topLeftCell="A34" workbookViewId="0">
      <selection activeCell="L48" sqref="L48"/>
    </sheetView>
  </sheetViews>
  <sheetFormatPr defaultRowHeight="14.5" x14ac:dyDescent="0.35"/>
  <cols>
    <col min="1" max="1" width="12.453125" customWidth="1"/>
    <col min="2" max="2" width="61.453125" customWidth="1"/>
    <col min="3" max="3" width="19.26953125" customWidth="1"/>
    <col min="5" max="5" width="11.54296875" bestFit="1" customWidth="1"/>
  </cols>
  <sheetData>
    <row r="1" spans="1:2" x14ac:dyDescent="0.35">
      <c r="A1" s="1" t="s">
        <v>6</v>
      </c>
    </row>
    <row r="3" spans="1:2" x14ac:dyDescent="0.35">
      <c r="A3" s="1" t="s">
        <v>0</v>
      </c>
      <c r="B3" s="5" t="s">
        <v>59</v>
      </c>
    </row>
    <row r="4" spans="1:2" x14ac:dyDescent="0.35">
      <c r="B4" s="5" t="s">
        <v>60</v>
      </c>
    </row>
    <row r="5" spans="1:2" x14ac:dyDescent="0.35">
      <c r="B5" s="5" t="s">
        <v>61</v>
      </c>
    </row>
    <row r="6" spans="1:2" x14ac:dyDescent="0.35">
      <c r="B6" s="5" t="s">
        <v>62</v>
      </c>
    </row>
    <row r="7" spans="1:2" x14ac:dyDescent="0.35">
      <c r="B7" s="5" t="s">
        <v>63</v>
      </c>
    </row>
    <row r="8" spans="1:2" x14ac:dyDescent="0.35">
      <c r="B8" s="6" t="s">
        <v>64</v>
      </c>
    </row>
    <row r="10" spans="1:2" x14ac:dyDescent="0.35">
      <c r="B10" t="s">
        <v>92</v>
      </c>
    </row>
    <row r="11" spans="1:2" x14ac:dyDescent="0.35">
      <c r="B11" t="s">
        <v>1177</v>
      </c>
    </row>
    <row r="12" spans="1:2" x14ac:dyDescent="0.35">
      <c r="B12" t="s">
        <v>100</v>
      </c>
    </row>
    <row r="13" spans="1:2" x14ac:dyDescent="0.35">
      <c r="B13" t="s">
        <v>1006</v>
      </c>
    </row>
    <row r="14" spans="1:2" x14ac:dyDescent="0.35">
      <c r="B14" s="28" t="s">
        <v>1008</v>
      </c>
    </row>
    <row r="15" spans="1:2" x14ac:dyDescent="0.35">
      <c r="B15" t="s">
        <v>75</v>
      </c>
    </row>
    <row r="17" spans="2:2" x14ac:dyDescent="0.35">
      <c r="B17" t="s">
        <v>92</v>
      </c>
    </row>
    <row r="18" spans="2:2" x14ac:dyDescent="0.35">
      <c r="B18" t="s">
        <v>1177</v>
      </c>
    </row>
    <row r="19" spans="2:2" x14ac:dyDescent="0.35">
      <c r="B19" t="s">
        <v>452</v>
      </c>
    </row>
    <row r="20" spans="2:2" x14ac:dyDescent="0.35">
      <c r="B20" t="s">
        <v>1006</v>
      </c>
    </row>
    <row r="21" spans="2:2" x14ac:dyDescent="0.35">
      <c r="B21" s="28" t="s">
        <v>1007</v>
      </c>
    </row>
    <row r="22" spans="2:2" x14ac:dyDescent="0.35">
      <c r="B22" t="s">
        <v>91</v>
      </c>
    </row>
    <row r="24" spans="2:2" x14ac:dyDescent="0.35">
      <c r="B24" t="s">
        <v>442</v>
      </c>
    </row>
    <row r="25" spans="2:2" x14ac:dyDescent="0.35">
      <c r="B25" t="s">
        <v>443</v>
      </c>
    </row>
    <row r="26" spans="2:2" x14ac:dyDescent="0.35">
      <c r="B26" s="28" t="s">
        <v>444</v>
      </c>
    </row>
    <row r="28" spans="2:2" x14ac:dyDescent="0.35">
      <c r="B28" t="s">
        <v>460</v>
      </c>
    </row>
    <row r="29" spans="2:2" x14ac:dyDescent="0.35">
      <c r="B29" t="s">
        <v>461</v>
      </c>
    </row>
    <row r="31" spans="2:2" x14ac:dyDescent="0.35">
      <c r="B31" s="72" t="s">
        <v>963</v>
      </c>
    </row>
    <row r="32" spans="2:2" x14ac:dyDescent="0.35">
      <c r="B32" t="s">
        <v>964</v>
      </c>
    </row>
    <row r="33" spans="1:2" x14ac:dyDescent="0.35">
      <c r="B33" t="s">
        <v>965</v>
      </c>
    </row>
    <row r="34" spans="1:2" x14ac:dyDescent="0.35">
      <c r="B34" s="73" t="s">
        <v>966</v>
      </c>
    </row>
    <row r="37" spans="1:2" x14ac:dyDescent="0.35">
      <c r="A37" s="1" t="s">
        <v>24</v>
      </c>
      <c r="B37" t="s">
        <v>446</v>
      </c>
    </row>
    <row r="38" spans="1:2" x14ac:dyDescent="0.35">
      <c r="B38" t="s">
        <v>99</v>
      </c>
    </row>
    <row r="39" spans="1:2" x14ac:dyDescent="0.35">
      <c r="B39" t="s">
        <v>447</v>
      </c>
    </row>
    <row r="40" spans="1:2" x14ac:dyDescent="0.35">
      <c r="B40" t="s">
        <v>448</v>
      </c>
    </row>
    <row r="42" spans="1:2" x14ac:dyDescent="0.35">
      <c r="A42" t="s">
        <v>71</v>
      </c>
      <c r="B42" s="6">
        <v>947817120000000</v>
      </c>
    </row>
    <row r="43" spans="1:2" x14ac:dyDescent="0.35">
      <c r="A43" t="s">
        <v>462</v>
      </c>
      <c r="B43" s="6">
        <v>99976.1</v>
      </c>
    </row>
    <row r="44" spans="1:2" x14ac:dyDescent="0.35">
      <c r="A44" t="s">
        <v>538</v>
      </c>
      <c r="B44" s="59">
        <v>3412000000</v>
      </c>
    </row>
    <row r="45" spans="1:2" x14ac:dyDescent="0.35">
      <c r="B45" s="6"/>
    </row>
    <row r="46" spans="1:2" x14ac:dyDescent="0.35">
      <c r="A46" s="1" t="s">
        <v>445</v>
      </c>
      <c r="B46" s="1"/>
    </row>
    <row r="47" spans="1:2" x14ac:dyDescent="0.35">
      <c r="A47" s="7" t="s">
        <v>449</v>
      </c>
      <c r="B47" s="1"/>
    </row>
    <row r="48" spans="1:2" x14ac:dyDescent="0.35">
      <c r="A48" s="7" t="s">
        <v>450</v>
      </c>
      <c r="B48" s="1"/>
    </row>
    <row r="49" spans="1:2" x14ac:dyDescent="0.35">
      <c r="A49" s="7" t="s">
        <v>451</v>
      </c>
      <c r="B49" s="1"/>
    </row>
    <row r="51" spans="1:2" x14ac:dyDescent="0.35">
      <c r="A51" s="1" t="s">
        <v>41</v>
      </c>
      <c r="B51" s="1" t="s">
        <v>98</v>
      </c>
    </row>
    <row r="52" spans="1:2" x14ac:dyDescent="0.35">
      <c r="A52" t="s">
        <v>42</v>
      </c>
      <c r="B52" t="s">
        <v>43</v>
      </c>
    </row>
    <row r="53" spans="1:2" x14ac:dyDescent="0.35">
      <c r="A53" t="s">
        <v>44</v>
      </c>
      <c r="B53" t="s">
        <v>45</v>
      </c>
    </row>
    <row r="54" spans="1:2" x14ac:dyDescent="0.35">
      <c r="A54" t="s">
        <v>44</v>
      </c>
      <c r="B54" t="s">
        <v>46</v>
      </c>
    </row>
    <row r="55" spans="1:2" x14ac:dyDescent="0.35">
      <c r="A55" t="s">
        <v>47</v>
      </c>
      <c r="B55" t="s">
        <v>48</v>
      </c>
    </row>
    <row r="56" spans="1:2" x14ac:dyDescent="0.35">
      <c r="A56" t="s">
        <v>49</v>
      </c>
      <c r="B56" t="s">
        <v>50</v>
      </c>
    </row>
    <row r="57" spans="1:2" x14ac:dyDescent="0.35">
      <c r="A57" t="s">
        <v>49</v>
      </c>
      <c r="B57" t="s">
        <v>52</v>
      </c>
    </row>
    <row r="58" spans="1:2" x14ac:dyDescent="0.35">
      <c r="A58" t="s">
        <v>49</v>
      </c>
      <c r="B58" t="s">
        <v>53</v>
      </c>
    </row>
    <row r="59" spans="1:2" x14ac:dyDescent="0.35">
      <c r="A59" t="s">
        <v>49</v>
      </c>
      <c r="B59" t="s">
        <v>54</v>
      </c>
    </row>
    <row r="60" spans="1:2" x14ac:dyDescent="0.35">
      <c r="A60" t="s">
        <v>49</v>
      </c>
      <c r="B60" t="s">
        <v>56</v>
      </c>
    </row>
    <row r="61" spans="1:2" x14ac:dyDescent="0.35">
      <c r="A61" t="s">
        <v>58</v>
      </c>
      <c r="B61" t="s">
        <v>57</v>
      </c>
    </row>
    <row r="62" spans="1:2" x14ac:dyDescent="0.35">
      <c r="A62" t="s">
        <v>58</v>
      </c>
      <c r="B62" t="s">
        <v>55</v>
      </c>
    </row>
    <row r="63" spans="1:2" x14ac:dyDescent="0.35">
      <c r="A63" t="s">
        <v>58</v>
      </c>
      <c r="B63" t="s">
        <v>51</v>
      </c>
    </row>
    <row r="65" spans="1:2" x14ac:dyDescent="0.35">
      <c r="A65" s="1" t="s">
        <v>1017</v>
      </c>
    </row>
    <row r="66" spans="1:2" x14ac:dyDescent="0.35">
      <c r="A66" s="19">
        <f>'RECS HC2.1'!B24/('RECS HC2.1'!B24+'RECS HC2.1'!B27)</f>
        <v>0.80118443316412857</v>
      </c>
      <c r="B66" t="s">
        <v>995</v>
      </c>
    </row>
    <row r="67" spans="1:2" x14ac:dyDescent="0.35">
      <c r="A67" s="19">
        <f>'RECS HC2.1'!B27/('RECS HC2.1'!B24+'RECS HC2.1'!B27)</f>
        <v>0.1988155668358714</v>
      </c>
      <c r="B67" t="s">
        <v>996</v>
      </c>
    </row>
  </sheetData>
  <hyperlinks>
    <hyperlink ref="B26" r:id="rId1" xr:uid="{A4B255CE-EF5B-4520-B791-B69460C9ED47}"/>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C6F66-FE34-4589-B1AE-A034F6E45294}">
  <dimension ref="A1:Z1000"/>
  <sheetViews>
    <sheetView workbookViewId="0"/>
  </sheetViews>
  <sheetFormatPr defaultColWidth="13.81640625" defaultRowHeight="15" customHeight="1" x14ac:dyDescent="0.3"/>
  <cols>
    <col min="1" max="1" width="27.453125" style="134" customWidth="1"/>
    <col min="2" max="7" width="11.08984375" style="134" customWidth="1"/>
    <col min="8" max="26" width="8.36328125" style="134" customWidth="1"/>
    <col min="27" max="16384" width="13.81640625" style="134"/>
  </cols>
  <sheetData>
    <row r="1" spans="1:7" ht="28.5" customHeight="1" x14ac:dyDescent="0.35">
      <c r="A1" s="152" t="s">
        <v>1176</v>
      </c>
      <c r="B1" s="135"/>
      <c r="C1" s="135"/>
      <c r="D1" s="135"/>
      <c r="E1" s="135"/>
      <c r="F1" s="135"/>
      <c r="G1" s="135"/>
    </row>
    <row r="2" spans="1:7" ht="24" customHeight="1" x14ac:dyDescent="0.35">
      <c r="A2" s="153" t="s">
        <v>1175</v>
      </c>
      <c r="B2" s="154"/>
      <c r="C2" s="154"/>
      <c r="D2" s="154"/>
      <c r="E2" s="154"/>
      <c r="F2" s="154"/>
      <c r="G2" s="154"/>
    </row>
    <row r="3" spans="1:7" ht="24" customHeight="1" thickBot="1" x14ac:dyDescent="0.4">
      <c r="A3" s="151"/>
      <c r="B3" s="155" t="s">
        <v>1174</v>
      </c>
      <c r="C3" s="156"/>
      <c r="D3" s="156"/>
      <c r="E3" s="156"/>
      <c r="F3" s="156"/>
      <c r="G3" s="156"/>
    </row>
    <row r="4" spans="1:7" ht="23.25" customHeight="1" thickTop="1" x14ac:dyDescent="0.35">
      <c r="A4" s="151"/>
      <c r="B4" s="150"/>
      <c r="C4" s="157" t="s">
        <v>1173</v>
      </c>
      <c r="D4" s="158"/>
      <c r="E4" s="158"/>
      <c r="F4" s="158"/>
      <c r="G4" s="159"/>
    </row>
    <row r="5" spans="1:7" ht="46.5" customHeight="1" thickBot="1" x14ac:dyDescent="0.35">
      <c r="A5" s="149"/>
      <c r="B5" s="148" t="s">
        <v>1172</v>
      </c>
      <c r="C5" s="148" t="s">
        <v>1171</v>
      </c>
      <c r="D5" s="148" t="s">
        <v>1170</v>
      </c>
      <c r="E5" s="148" t="s">
        <v>1169</v>
      </c>
      <c r="F5" s="148" t="s">
        <v>1168</v>
      </c>
      <c r="G5" s="148" t="s">
        <v>1167</v>
      </c>
    </row>
    <row r="6" spans="1:7" ht="24" customHeight="1" thickTop="1" x14ac:dyDescent="0.3">
      <c r="A6" s="147" t="s">
        <v>1166</v>
      </c>
      <c r="B6" s="146">
        <v>118.2</v>
      </c>
      <c r="C6" s="146">
        <v>73.900000000000006</v>
      </c>
      <c r="D6" s="146">
        <v>7</v>
      </c>
      <c r="E6" s="146">
        <v>9.4</v>
      </c>
      <c r="F6" s="146">
        <v>21.1</v>
      </c>
      <c r="G6" s="146">
        <v>6.8</v>
      </c>
    </row>
    <row r="7" spans="1:7" ht="24" customHeight="1" x14ac:dyDescent="0.3">
      <c r="A7" s="143" t="s">
        <v>1165</v>
      </c>
      <c r="B7" s="142"/>
      <c r="C7" s="142"/>
      <c r="D7" s="142"/>
      <c r="E7" s="142"/>
      <c r="F7" s="142"/>
      <c r="G7" s="142"/>
    </row>
    <row r="8" spans="1:7" ht="15" customHeight="1" x14ac:dyDescent="0.3">
      <c r="A8" s="141" t="s">
        <v>1164</v>
      </c>
      <c r="B8" s="140">
        <v>21</v>
      </c>
      <c r="C8" s="140">
        <v>10.8</v>
      </c>
      <c r="D8" s="140">
        <v>1.9</v>
      </c>
      <c r="E8" s="140">
        <v>3.2</v>
      </c>
      <c r="F8" s="140">
        <v>4.7</v>
      </c>
      <c r="G8" s="140">
        <v>0.5</v>
      </c>
    </row>
    <row r="9" spans="1:7" ht="14.25" customHeight="1" x14ac:dyDescent="0.3">
      <c r="A9" s="139" t="s">
        <v>1163</v>
      </c>
      <c r="B9" s="140">
        <v>5.6</v>
      </c>
      <c r="C9" s="140">
        <v>3.2</v>
      </c>
      <c r="D9" s="140">
        <v>0.3</v>
      </c>
      <c r="E9" s="140">
        <v>1</v>
      </c>
      <c r="F9" s="140">
        <v>1</v>
      </c>
      <c r="G9" s="140" t="s">
        <v>1019</v>
      </c>
    </row>
    <row r="10" spans="1:7" ht="14.25" customHeight="1" x14ac:dyDescent="0.3">
      <c r="A10" s="139" t="s">
        <v>1162</v>
      </c>
      <c r="B10" s="140">
        <v>15.4</v>
      </c>
      <c r="C10" s="140">
        <v>7.6</v>
      </c>
      <c r="D10" s="140">
        <v>1.6</v>
      </c>
      <c r="E10" s="140">
        <v>2.2000000000000002</v>
      </c>
      <c r="F10" s="140">
        <v>3.7</v>
      </c>
      <c r="G10" s="140">
        <v>0.4</v>
      </c>
    </row>
    <row r="11" spans="1:7" ht="14.25" customHeight="1" x14ac:dyDescent="0.3">
      <c r="A11" s="141" t="s">
        <v>1161</v>
      </c>
      <c r="B11" s="140">
        <v>26.4</v>
      </c>
      <c r="C11" s="140">
        <v>18.2</v>
      </c>
      <c r="D11" s="140">
        <v>1.3</v>
      </c>
      <c r="E11" s="140">
        <v>2</v>
      </c>
      <c r="F11" s="140">
        <v>4</v>
      </c>
      <c r="G11" s="140">
        <v>1</v>
      </c>
    </row>
    <row r="12" spans="1:7" ht="14.25" customHeight="1" x14ac:dyDescent="0.3">
      <c r="A12" s="139" t="s">
        <v>1160</v>
      </c>
      <c r="B12" s="140">
        <v>18.100000000000001</v>
      </c>
      <c r="C12" s="140">
        <v>12.3</v>
      </c>
      <c r="D12" s="140">
        <v>0.9</v>
      </c>
      <c r="E12" s="140">
        <v>1.5</v>
      </c>
      <c r="F12" s="140">
        <v>2.8</v>
      </c>
      <c r="G12" s="140">
        <v>0.6</v>
      </c>
    </row>
    <row r="13" spans="1:7" ht="15" customHeight="1" x14ac:dyDescent="0.3">
      <c r="A13" s="139" t="s">
        <v>1159</v>
      </c>
      <c r="B13" s="140">
        <v>8.3000000000000007</v>
      </c>
      <c r="C13" s="140">
        <v>5.9</v>
      </c>
      <c r="D13" s="140">
        <v>0.4</v>
      </c>
      <c r="E13" s="140">
        <v>0.5</v>
      </c>
      <c r="F13" s="140">
        <v>1.2</v>
      </c>
      <c r="G13" s="140">
        <v>0.4</v>
      </c>
    </row>
    <row r="14" spans="1:7" ht="14.25" customHeight="1" x14ac:dyDescent="0.3">
      <c r="A14" s="141" t="s">
        <v>1158</v>
      </c>
      <c r="B14" s="140">
        <v>44.4</v>
      </c>
      <c r="C14" s="140">
        <v>28.7</v>
      </c>
      <c r="D14" s="140">
        <v>2.2999999999999998</v>
      </c>
      <c r="E14" s="140">
        <v>2.4</v>
      </c>
      <c r="F14" s="140">
        <v>7.2</v>
      </c>
      <c r="G14" s="140">
        <v>3.9</v>
      </c>
    </row>
    <row r="15" spans="1:7" ht="14.25" customHeight="1" x14ac:dyDescent="0.3">
      <c r="A15" s="139" t="s">
        <v>1157</v>
      </c>
      <c r="B15" s="140">
        <v>23.5</v>
      </c>
      <c r="C15" s="140">
        <v>14.4</v>
      </c>
      <c r="D15" s="140">
        <v>1.8</v>
      </c>
      <c r="E15" s="140">
        <v>1.2</v>
      </c>
      <c r="F15" s="140">
        <v>4.0999999999999996</v>
      </c>
      <c r="G15" s="140">
        <v>2</v>
      </c>
    </row>
    <row r="16" spans="1:7" ht="14.25" customHeight="1" x14ac:dyDescent="0.3">
      <c r="A16" s="139" t="s">
        <v>1156</v>
      </c>
      <c r="B16" s="140">
        <v>7.2</v>
      </c>
      <c r="C16" s="140">
        <v>5</v>
      </c>
      <c r="D16" s="140">
        <v>0.2</v>
      </c>
      <c r="E16" s="140">
        <v>0.4</v>
      </c>
      <c r="F16" s="140">
        <v>0.8</v>
      </c>
      <c r="G16" s="140">
        <v>0.8</v>
      </c>
    </row>
    <row r="17" spans="1:26" ht="15" customHeight="1" x14ac:dyDescent="0.3">
      <c r="A17" s="139" t="s">
        <v>1155</v>
      </c>
      <c r="B17" s="140">
        <v>13.8</v>
      </c>
      <c r="C17" s="140">
        <v>9.3000000000000007</v>
      </c>
      <c r="D17" s="140">
        <v>0.3</v>
      </c>
      <c r="E17" s="140">
        <v>0.8</v>
      </c>
      <c r="F17" s="140">
        <v>2.2999999999999998</v>
      </c>
      <c r="G17" s="140">
        <v>1.1000000000000001</v>
      </c>
    </row>
    <row r="18" spans="1:26" ht="14.25" customHeight="1" x14ac:dyDescent="0.3">
      <c r="A18" s="141" t="s">
        <v>1154</v>
      </c>
      <c r="B18" s="140">
        <v>26.4</v>
      </c>
      <c r="C18" s="140">
        <v>16.2</v>
      </c>
      <c r="D18" s="140">
        <v>1.6</v>
      </c>
      <c r="E18" s="140">
        <v>1.9</v>
      </c>
      <c r="F18" s="140">
        <v>5.3</v>
      </c>
      <c r="G18" s="140">
        <v>1.4</v>
      </c>
    </row>
    <row r="19" spans="1:26" ht="14.25" customHeight="1" x14ac:dyDescent="0.3">
      <c r="A19" s="139" t="s">
        <v>1153</v>
      </c>
      <c r="B19" s="140">
        <v>8.5</v>
      </c>
      <c r="C19" s="140">
        <v>5.6</v>
      </c>
      <c r="D19" s="140">
        <v>0.4</v>
      </c>
      <c r="E19" s="140">
        <v>0.5</v>
      </c>
      <c r="F19" s="140">
        <v>1.3</v>
      </c>
      <c r="G19" s="140">
        <v>0.7</v>
      </c>
    </row>
    <row r="20" spans="1:26" ht="14.25" customHeight="1" x14ac:dyDescent="0.3">
      <c r="A20" s="139" t="s">
        <v>1152</v>
      </c>
      <c r="B20" s="140">
        <v>4.2</v>
      </c>
      <c r="C20" s="140">
        <v>2.9</v>
      </c>
      <c r="D20" s="140">
        <v>0.2</v>
      </c>
      <c r="E20" s="140" t="s">
        <v>1019</v>
      </c>
      <c r="F20" s="140">
        <v>0.6</v>
      </c>
      <c r="G20" s="140">
        <v>0.2</v>
      </c>
    </row>
    <row r="21" spans="1:26" ht="14.25" customHeight="1" x14ac:dyDescent="0.3">
      <c r="A21" s="139" t="s">
        <v>1151</v>
      </c>
      <c r="B21" s="140">
        <v>4.3</v>
      </c>
      <c r="C21" s="140">
        <v>2.8</v>
      </c>
      <c r="D21" s="140">
        <v>0.2</v>
      </c>
      <c r="E21" s="140" t="s">
        <v>1019</v>
      </c>
      <c r="F21" s="140">
        <v>0.7</v>
      </c>
      <c r="G21" s="140" t="s">
        <v>1019</v>
      </c>
    </row>
    <row r="22" spans="1:26" ht="14.25" customHeight="1" x14ac:dyDescent="0.3">
      <c r="A22" s="139" t="s">
        <v>1150</v>
      </c>
      <c r="B22" s="140">
        <v>17.899999999999999</v>
      </c>
      <c r="C22" s="140">
        <v>10.6</v>
      </c>
      <c r="D22" s="140">
        <v>1.1000000000000001</v>
      </c>
      <c r="E22" s="140">
        <v>1.4</v>
      </c>
      <c r="F22" s="140">
        <v>4</v>
      </c>
      <c r="G22" s="140">
        <v>0.8</v>
      </c>
    </row>
    <row r="23" spans="1:26" ht="24" customHeight="1" x14ac:dyDescent="0.3">
      <c r="A23" s="143" t="s">
        <v>1149</v>
      </c>
      <c r="B23" s="142"/>
      <c r="C23" s="142"/>
      <c r="D23" s="142"/>
      <c r="E23" s="142"/>
      <c r="F23" s="142"/>
      <c r="G23" s="142"/>
    </row>
    <row r="24" spans="1:26" ht="14.25" customHeight="1" x14ac:dyDescent="0.3">
      <c r="A24" s="141" t="s">
        <v>995</v>
      </c>
      <c r="B24" s="140">
        <v>94.7</v>
      </c>
      <c r="C24" s="140">
        <v>55.4</v>
      </c>
      <c r="D24" s="140">
        <v>6.7</v>
      </c>
      <c r="E24" s="140">
        <v>8.8000000000000007</v>
      </c>
      <c r="F24" s="140">
        <v>20.9</v>
      </c>
      <c r="G24" s="140">
        <v>2.9</v>
      </c>
    </row>
    <row r="25" spans="1:26" ht="14.25" customHeight="1" x14ac:dyDescent="0.35">
      <c r="A25" s="139" t="s">
        <v>1148</v>
      </c>
      <c r="B25" s="140">
        <v>82.2</v>
      </c>
      <c r="C25" s="140">
        <v>47.5</v>
      </c>
      <c r="D25" s="140">
        <v>6.2</v>
      </c>
      <c r="E25" s="140">
        <v>7.6</v>
      </c>
      <c r="F25" s="140">
        <v>18.600000000000001</v>
      </c>
      <c r="G25" s="140">
        <v>2.4</v>
      </c>
      <c r="H25" s="137"/>
      <c r="I25" s="137"/>
      <c r="J25" s="137"/>
      <c r="K25" s="137"/>
      <c r="L25" s="137"/>
      <c r="M25" s="137"/>
      <c r="N25" s="137"/>
      <c r="O25" s="137"/>
      <c r="P25" s="137"/>
      <c r="Q25" s="137"/>
      <c r="R25" s="137"/>
      <c r="S25" s="137"/>
      <c r="T25" s="137"/>
      <c r="U25" s="137"/>
      <c r="V25" s="137"/>
      <c r="W25" s="137"/>
      <c r="X25" s="137"/>
      <c r="Y25" s="137"/>
      <c r="Z25" s="137"/>
    </row>
    <row r="26" spans="1:26" ht="14.25" customHeight="1" x14ac:dyDescent="0.35">
      <c r="A26" s="139" t="s">
        <v>1147</v>
      </c>
      <c r="B26" s="140">
        <v>12.5</v>
      </c>
      <c r="C26" s="140">
        <v>7.9</v>
      </c>
      <c r="D26" s="140">
        <v>0.5</v>
      </c>
      <c r="E26" s="140">
        <v>1.2</v>
      </c>
      <c r="F26" s="140">
        <v>2.2999999999999998</v>
      </c>
      <c r="G26" s="140">
        <v>0.6</v>
      </c>
      <c r="H26" s="137"/>
      <c r="I26" s="137"/>
      <c r="J26" s="137"/>
      <c r="K26" s="137"/>
      <c r="L26" s="137"/>
      <c r="M26" s="137"/>
      <c r="N26" s="137"/>
      <c r="O26" s="137"/>
      <c r="P26" s="137"/>
      <c r="Q26" s="137"/>
      <c r="R26" s="137"/>
      <c r="S26" s="137"/>
      <c r="T26" s="137"/>
      <c r="U26" s="137"/>
      <c r="V26" s="137"/>
      <c r="W26" s="137"/>
      <c r="X26" s="137"/>
      <c r="Y26" s="137"/>
      <c r="Z26" s="137"/>
    </row>
    <row r="27" spans="1:26" ht="14.25" customHeight="1" x14ac:dyDescent="0.3">
      <c r="A27" s="141" t="s">
        <v>996</v>
      </c>
      <c r="B27" s="140">
        <v>23.5</v>
      </c>
      <c r="C27" s="140">
        <v>18.5</v>
      </c>
      <c r="D27" s="140">
        <v>0.3</v>
      </c>
      <c r="E27" s="140">
        <v>0.6</v>
      </c>
      <c r="F27" s="140">
        <v>0.2</v>
      </c>
      <c r="G27" s="140">
        <v>3.9</v>
      </c>
    </row>
    <row r="28" spans="1:26" ht="33.75" customHeight="1" x14ac:dyDescent="0.3">
      <c r="A28" s="143" t="s">
        <v>1146</v>
      </c>
      <c r="B28" s="142"/>
      <c r="C28" s="142"/>
      <c r="D28" s="142"/>
      <c r="E28" s="142"/>
      <c r="F28" s="142"/>
      <c r="G28" s="142"/>
    </row>
    <row r="29" spans="1:26" ht="14.25" customHeight="1" x14ac:dyDescent="0.3">
      <c r="A29" s="141" t="s">
        <v>1145</v>
      </c>
      <c r="B29" s="140">
        <v>98.5</v>
      </c>
      <c r="C29" s="140">
        <v>60.1</v>
      </c>
      <c r="D29" s="140">
        <v>6.6</v>
      </c>
      <c r="E29" s="140">
        <v>8.3000000000000007</v>
      </c>
      <c r="F29" s="140">
        <v>19.5</v>
      </c>
      <c r="G29" s="140">
        <v>4</v>
      </c>
    </row>
    <row r="30" spans="1:26" ht="14.25" customHeight="1" x14ac:dyDescent="0.3">
      <c r="A30" s="141" t="s">
        <v>1144</v>
      </c>
      <c r="B30" s="140">
        <v>12.3</v>
      </c>
      <c r="C30" s="140">
        <v>8.6</v>
      </c>
      <c r="D30" s="140">
        <v>0.2</v>
      </c>
      <c r="E30" s="140">
        <v>0.6</v>
      </c>
      <c r="F30" s="140">
        <v>1.2</v>
      </c>
      <c r="G30" s="140">
        <v>1.7</v>
      </c>
    </row>
    <row r="31" spans="1:26" ht="26.25" customHeight="1" x14ac:dyDescent="0.3">
      <c r="A31" s="141" t="s">
        <v>1143</v>
      </c>
      <c r="B31" s="140">
        <v>7.4</v>
      </c>
      <c r="C31" s="140">
        <v>5.2</v>
      </c>
      <c r="D31" s="140" t="s">
        <v>1019</v>
      </c>
      <c r="E31" s="140">
        <v>0.5</v>
      </c>
      <c r="F31" s="140" t="s">
        <v>1019</v>
      </c>
      <c r="G31" s="140">
        <v>1.1000000000000001</v>
      </c>
    </row>
    <row r="32" spans="1:26" ht="24" customHeight="1" x14ac:dyDescent="0.3">
      <c r="A32" s="143" t="s">
        <v>1142</v>
      </c>
      <c r="B32" s="142"/>
      <c r="C32" s="142"/>
      <c r="D32" s="142"/>
      <c r="E32" s="142"/>
      <c r="F32" s="142"/>
      <c r="G32" s="142"/>
    </row>
    <row r="33" spans="1:7" ht="14.25" customHeight="1" x14ac:dyDescent="0.3">
      <c r="A33" s="141" t="s">
        <v>1141</v>
      </c>
      <c r="B33" s="140">
        <v>42.5</v>
      </c>
      <c r="C33" s="140">
        <v>27.5</v>
      </c>
      <c r="D33" s="140">
        <v>2.2999999999999998</v>
      </c>
      <c r="E33" s="140">
        <v>4.3</v>
      </c>
      <c r="F33" s="140">
        <v>6.7</v>
      </c>
      <c r="G33" s="140">
        <v>1.8</v>
      </c>
    </row>
    <row r="34" spans="1:7" ht="14.25" customHeight="1" x14ac:dyDescent="0.3">
      <c r="A34" s="141" t="s">
        <v>1140</v>
      </c>
      <c r="B34" s="140">
        <v>33.5</v>
      </c>
      <c r="C34" s="140">
        <v>20.100000000000001</v>
      </c>
      <c r="D34" s="140">
        <v>2.4</v>
      </c>
      <c r="E34" s="140">
        <v>2.2999999999999998</v>
      </c>
      <c r="F34" s="140">
        <v>6.3</v>
      </c>
      <c r="G34" s="140">
        <v>2.4</v>
      </c>
    </row>
    <row r="35" spans="1:7" ht="14.25" customHeight="1" x14ac:dyDescent="0.3">
      <c r="A35" s="141" t="s">
        <v>1139</v>
      </c>
      <c r="B35" s="140">
        <v>12.7</v>
      </c>
      <c r="C35" s="140">
        <v>7</v>
      </c>
      <c r="D35" s="140">
        <v>1</v>
      </c>
      <c r="E35" s="140">
        <v>1.3</v>
      </c>
      <c r="F35" s="140">
        <v>3.2</v>
      </c>
      <c r="G35" s="140">
        <v>0.3</v>
      </c>
    </row>
    <row r="36" spans="1:7" ht="14.25" customHeight="1" x14ac:dyDescent="0.3">
      <c r="A36" s="141" t="s">
        <v>1138</v>
      </c>
      <c r="B36" s="140">
        <v>22.8</v>
      </c>
      <c r="C36" s="140">
        <v>14.6</v>
      </c>
      <c r="D36" s="140">
        <v>1</v>
      </c>
      <c r="E36" s="140">
        <v>1.2</v>
      </c>
      <c r="F36" s="140">
        <v>4.2</v>
      </c>
      <c r="G36" s="140">
        <v>1.8</v>
      </c>
    </row>
    <row r="37" spans="1:7" ht="14.25" customHeight="1" x14ac:dyDescent="0.3">
      <c r="A37" s="141" t="s">
        <v>1137</v>
      </c>
      <c r="B37" s="140">
        <v>6.7</v>
      </c>
      <c r="C37" s="140">
        <v>4.8</v>
      </c>
      <c r="D37" s="140">
        <v>0.3</v>
      </c>
      <c r="E37" s="140">
        <v>0.3</v>
      </c>
      <c r="F37" s="140">
        <v>0.8</v>
      </c>
      <c r="G37" s="140">
        <v>0.4</v>
      </c>
    </row>
    <row r="38" spans="1:7" ht="24" customHeight="1" x14ac:dyDescent="0.3">
      <c r="A38" s="143" t="s">
        <v>1136</v>
      </c>
      <c r="B38" s="142"/>
      <c r="C38" s="142"/>
      <c r="D38" s="142"/>
      <c r="E38" s="142"/>
      <c r="F38" s="142"/>
      <c r="G38" s="142"/>
    </row>
    <row r="39" spans="1:7" ht="14.25" customHeight="1" x14ac:dyDescent="0.3">
      <c r="A39" s="141" t="s">
        <v>1135</v>
      </c>
      <c r="B39" s="140">
        <v>20.8</v>
      </c>
      <c r="C39" s="140">
        <v>13.6</v>
      </c>
      <c r="D39" s="140">
        <v>1.1000000000000001</v>
      </c>
      <c r="E39" s="140">
        <v>2.9</v>
      </c>
      <c r="F39" s="140">
        <v>3.1</v>
      </c>
      <c r="G39" s="140" t="s">
        <v>1019</v>
      </c>
    </row>
    <row r="40" spans="1:7" ht="14.25" customHeight="1" x14ac:dyDescent="0.3">
      <c r="A40" s="141" t="s">
        <v>1134</v>
      </c>
      <c r="B40" s="140">
        <v>12.6</v>
      </c>
      <c r="C40" s="140">
        <v>9.5</v>
      </c>
      <c r="D40" s="140">
        <v>0.8</v>
      </c>
      <c r="E40" s="140">
        <v>1.1000000000000001</v>
      </c>
      <c r="F40" s="140">
        <v>1.1000000000000001</v>
      </c>
      <c r="G40" s="140" t="s">
        <v>1019</v>
      </c>
    </row>
    <row r="41" spans="1:7" ht="14.25" customHeight="1" x14ac:dyDescent="0.3">
      <c r="A41" s="141" t="s">
        <v>1133</v>
      </c>
      <c r="B41" s="140">
        <v>12.8</v>
      </c>
      <c r="C41" s="140">
        <v>8.3000000000000007</v>
      </c>
      <c r="D41" s="140">
        <v>0.5</v>
      </c>
      <c r="E41" s="140">
        <v>0.9</v>
      </c>
      <c r="F41" s="140">
        <v>2.7</v>
      </c>
      <c r="G41" s="140">
        <v>0.4</v>
      </c>
    </row>
    <row r="42" spans="1:7" ht="14.25" customHeight="1" x14ac:dyDescent="0.3">
      <c r="A42" s="141" t="s">
        <v>1132</v>
      </c>
      <c r="B42" s="140">
        <v>18.3</v>
      </c>
      <c r="C42" s="140">
        <v>10.3</v>
      </c>
      <c r="D42" s="140">
        <v>1</v>
      </c>
      <c r="E42" s="140">
        <v>1.4</v>
      </c>
      <c r="F42" s="140">
        <v>4</v>
      </c>
      <c r="G42" s="140">
        <v>1.5</v>
      </c>
    </row>
    <row r="43" spans="1:7" ht="14.25" customHeight="1" x14ac:dyDescent="0.3">
      <c r="A43" s="141" t="s">
        <v>1131</v>
      </c>
      <c r="B43" s="140">
        <v>16</v>
      </c>
      <c r="C43" s="140">
        <v>8.4</v>
      </c>
      <c r="D43" s="140">
        <v>1.3</v>
      </c>
      <c r="E43" s="140">
        <v>1.1000000000000001</v>
      </c>
      <c r="F43" s="140">
        <v>3.8</v>
      </c>
      <c r="G43" s="140">
        <v>1.4</v>
      </c>
    </row>
    <row r="44" spans="1:7" ht="14.25" customHeight="1" x14ac:dyDescent="0.3">
      <c r="A44" s="141" t="s">
        <v>1130</v>
      </c>
      <c r="B44" s="140">
        <v>16.8</v>
      </c>
      <c r="C44" s="140">
        <v>10.5</v>
      </c>
      <c r="D44" s="140">
        <v>1</v>
      </c>
      <c r="E44" s="140">
        <v>0.9</v>
      </c>
      <c r="F44" s="140">
        <v>2.7</v>
      </c>
      <c r="G44" s="140">
        <v>1.8</v>
      </c>
    </row>
    <row r="45" spans="1:7" ht="14.25" customHeight="1" x14ac:dyDescent="0.3">
      <c r="A45" s="141" t="s">
        <v>1129</v>
      </c>
      <c r="B45" s="140">
        <v>17</v>
      </c>
      <c r="C45" s="140">
        <v>10.9</v>
      </c>
      <c r="D45" s="140">
        <v>1.1000000000000001</v>
      </c>
      <c r="E45" s="140">
        <v>1</v>
      </c>
      <c r="F45" s="140">
        <v>2.9</v>
      </c>
      <c r="G45" s="140">
        <v>1.2</v>
      </c>
    </row>
    <row r="46" spans="1:7" ht="14.25" customHeight="1" x14ac:dyDescent="0.3">
      <c r="A46" s="141" t="s">
        <v>1128</v>
      </c>
      <c r="B46" s="140">
        <v>3.8</v>
      </c>
      <c r="C46" s="140">
        <v>2.2999999999999998</v>
      </c>
      <c r="D46" s="140">
        <v>0.3</v>
      </c>
      <c r="E46" s="140" t="s">
        <v>1019</v>
      </c>
      <c r="F46" s="140">
        <v>0.9</v>
      </c>
      <c r="G46" s="140">
        <v>0.3</v>
      </c>
    </row>
    <row r="47" spans="1:7" ht="24" customHeight="1" x14ac:dyDescent="0.3">
      <c r="A47" s="143" t="s">
        <v>1127</v>
      </c>
      <c r="B47" s="142"/>
      <c r="C47" s="142"/>
      <c r="D47" s="142"/>
      <c r="E47" s="142"/>
      <c r="F47" s="142"/>
      <c r="G47" s="142"/>
    </row>
    <row r="48" spans="1:7" ht="14.25" customHeight="1" x14ac:dyDescent="0.3">
      <c r="A48" s="141" t="s">
        <v>1126</v>
      </c>
      <c r="B48" s="140">
        <v>47.5</v>
      </c>
      <c r="C48" s="140">
        <v>45.2</v>
      </c>
      <c r="D48" s="140">
        <v>2.2999999999999998</v>
      </c>
      <c r="E48" s="140" t="s">
        <v>1024</v>
      </c>
      <c r="F48" s="140" t="s">
        <v>1024</v>
      </c>
      <c r="G48" s="140" t="s">
        <v>1024</v>
      </c>
    </row>
    <row r="49" spans="1:7" ht="14.25" customHeight="1" x14ac:dyDescent="0.3">
      <c r="A49" s="141" t="s">
        <v>1125</v>
      </c>
      <c r="B49" s="140">
        <v>29.5</v>
      </c>
      <c r="C49" s="140">
        <v>25.4</v>
      </c>
      <c r="D49" s="140">
        <v>4.0999999999999996</v>
      </c>
      <c r="E49" s="140" t="s">
        <v>1024</v>
      </c>
      <c r="F49" s="140" t="s">
        <v>1024</v>
      </c>
      <c r="G49" s="140" t="s">
        <v>1024</v>
      </c>
    </row>
    <row r="50" spans="1:7" ht="14.25" customHeight="1" x14ac:dyDescent="0.3">
      <c r="A50" s="141" t="s">
        <v>1124</v>
      </c>
      <c r="B50" s="140">
        <v>1.8</v>
      </c>
      <c r="C50" s="140">
        <v>1.2</v>
      </c>
      <c r="D50" s="140">
        <v>0.5</v>
      </c>
      <c r="E50" s="140" t="s">
        <v>1024</v>
      </c>
      <c r="F50" s="140" t="s">
        <v>1024</v>
      </c>
      <c r="G50" s="140" t="s">
        <v>1024</v>
      </c>
    </row>
    <row r="51" spans="1:7" ht="14.25" customHeight="1" x14ac:dyDescent="0.3">
      <c r="A51" s="141" t="s">
        <v>1123</v>
      </c>
      <c r="B51" s="140">
        <v>2.1</v>
      </c>
      <c r="C51" s="140">
        <v>2</v>
      </c>
      <c r="D51" s="140" t="s">
        <v>1019</v>
      </c>
      <c r="E51" s="140" t="s">
        <v>1024</v>
      </c>
      <c r="F51" s="140" t="s">
        <v>1024</v>
      </c>
      <c r="G51" s="140" t="s">
        <v>1024</v>
      </c>
    </row>
    <row r="52" spans="1:7" ht="26.25" customHeight="1" x14ac:dyDescent="0.3">
      <c r="A52" s="141" t="s">
        <v>1088</v>
      </c>
      <c r="B52" s="140">
        <v>37.299999999999997</v>
      </c>
      <c r="C52" s="140" t="s">
        <v>1024</v>
      </c>
      <c r="D52" s="140" t="s">
        <v>1024</v>
      </c>
      <c r="E52" s="140">
        <v>9.4</v>
      </c>
      <c r="F52" s="140">
        <v>21.1</v>
      </c>
      <c r="G52" s="140">
        <v>6.8</v>
      </c>
    </row>
    <row r="53" spans="1:7" ht="24" customHeight="1" x14ac:dyDescent="0.3">
      <c r="A53" s="143" t="s">
        <v>1122</v>
      </c>
      <c r="B53" s="142"/>
      <c r="C53" s="142"/>
      <c r="D53" s="142"/>
      <c r="E53" s="142"/>
      <c r="F53" s="142"/>
      <c r="G53" s="142"/>
    </row>
    <row r="54" spans="1:7" ht="15" customHeight="1" x14ac:dyDescent="0.3">
      <c r="A54" s="141" t="s">
        <v>1121</v>
      </c>
      <c r="B54" s="140">
        <v>40.200000000000003</v>
      </c>
      <c r="C54" s="140">
        <v>27.3</v>
      </c>
      <c r="D54" s="140">
        <v>2</v>
      </c>
      <c r="E54" s="140">
        <v>2.4</v>
      </c>
      <c r="F54" s="140">
        <v>3.3</v>
      </c>
      <c r="G54" s="140">
        <v>5.2</v>
      </c>
    </row>
    <row r="55" spans="1:7" ht="14.25" customHeight="1" x14ac:dyDescent="0.3">
      <c r="A55" s="141" t="s">
        <v>1120</v>
      </c>
      <c r="B55" s="140">
        <v>32.9</v>
      </c>
      <c r="C55" s="140">
        <v>18.100000000000001</v>
      </c>
      <c r="D55" s="140">
        <v>2.5</v>
      </c>
      <c r="E55" s="140">
        <v>3.2</v>
      </c>
      <c r="F55" s="140">
        <v>8.6999999999999993</v>
      </c>
      <c r="G55" s="140">
        <v>0.5</v>
      </c>
    </row>
    <row r="56" spans="1:7" ht="14.25" customHeight="1" x14ac:dyDescent="0.3">
      <c r="A56" s="141" t="s">
        <v>25</v>
      </c>
      <c r="B56" s="140">
        <v>18</v>
      </c>
      <c r="C56" s="140">
        <v>12.6</v>
      </c>
      <c r="D56" s="140">
        <v>0.9</v>
      </c>
      <c r="E56" s="140">
        <v>1.6</v>
      </c>
      <c r="F56" s="140">
        <v>2</v>
      </c>
      <c r="G56" s="140">
        <v>0.8</v>
      </c>
    </row>
    <row r="57" spans="1:7" ht="14.25" customHeight="1" x14ac:dyDescent="0.3">
      <c r="A57" s="141" t="s">
        <v>1119</v>
      </c>
      <c r="B57" s="140">
        <v>15.3</v>
      </c>
      <c r="C57" s="140">
        <v>9.5</v>
      </c>
      <c r="D57" s="140">
        <v>1.1000000000000001</v>
      </c>
      <c r="E57" s="140">
        <v>1.4</v>
      </c>
      <c r="F57" s="140">
        <v>3.4</v>
      </c>
      <c r="G57" s="140" t="s">
        <v>1019</v>
      </c>
    </row>
    <row r="58" spans="1:7" ht="14.25" customHeight="1" x14ac:dyDescent="0.3">
      <c r="A58" s="141" t="s">
        <v>1118</v>
      </c>
      <c r="B58" s="140">
        <v>6.7</v>
      </c>
      <c r="C58" s="140">
        <v>2.8</v>
      </c>
      <c r="D58" s="140">
        <v>0.3</v>
      </c>
      <c r="E58" s="140">
        <v>0.5</v>
      </c>
      <c r="F58" s="140">
        <v>3</v>
      </c>
      <c r="G58" s="140" t="s">
        <v>1019</v>
      </c>
    </row>
    <row r="59" spans="1:7" ht="14.25" customHeight="1" x14ac:dyDescent="0.3">
      <c r="A59" s="141" t="s">
        <v>1117</v>
      </c>
      <c r="B59" s="140">
        <v>3</v>
      </c>
      <c r="C59" s="140">
        <v>2.2000000000000002</v>
      </c>
      <c r="D59" s="140">
        <v>0.2</v>
      </c>
      <c r="E59" s="140" t="s">
        <v>1019</v>
      </c>
      <c r="F59" s="140" t="s">
        <v>1019</v>
      </c>
      <c r="G59" s="140" t="s">
        <v>1019</v>
      </c>
    </row>
    <row r="60" spans="1:7" ht="14.25" customHeight="1" x14ac:dyDescent="0.3">
      <c r="A60" s="141" t="s">
        <v>1116</v>
      </c>
      <c r="B60" s="140">
        <v>1.4</v>
      </c>
      <c r="C60" s="140">
        <v>0.9</v>
      </c>
      <c r="D60" s="140" t="s">
        <v>1019</v>
      </c>
      <c r="E60" s="140" t="s">
        <v>1019</v>
      </c>
      <c r="F60" s="140">
        <v>0.3</v>
      </c>
      <c r="G60" s="140" t="s">
        <v>1024</v>
      </c>
    </row>
    <row r="61" spans="1:7" ht="14.25" customHeight="1" x14ac:dyDescent="0.3">
      <c r="A61" s="141" t="s">
        <v>1108</v>
      </c>
      <c r="B61" s="140">
        <v>0.7</v>
      </c>
      <c r="C61" s="140">
        <v>0.5</v>
      </c>
      <c r="D61" s="140" t="s">
        <v>1019</v>
      </c>
      <c r="E61" s="140" t="s">
        <v>1024</v>
      </c>
      <c r="F61" s="140" t="s">
        <v>1019</v>
      </c>
      <c r="G61" s="140" t="s">
        <v>1019</v>
      </c>
    </row>
    <row r="62" spans="1:7" ht="24" customHeight="1" x14ac:dyDescent="0.3">
      <c r="A62" s="143" t="s">
        <v>1115</v>
      </c>
      <c r="B62" s="142"/>
      <c r="C62" s="142"/>
      <c r="D62" s="142"/>
      <c r="E62" s="142"/>
      <c r="F62" s="142"/>
      <c r="G62" s="142"/>
    </row>
    <row r="63" spans="1:7" ht="14.25" customHeight="1" x14ac:dyDescent="0.3">
      <c r="A63" s="141" t="s">
        <v>1114</v>
      </c>
      <c r="B63" s="140">
        <v>73.099999999999994</v>
      </c>
      <c r="C63" s="140">
        <v>59.3</v>
      </c>
      <c r="D63" s="140">
        <v>5</v>
      </c>
      <c r="E63" s="140">
        <v>6.4</v>
      </c>
      <c r="F63" s="140" t="s">
        <v>1024</v>
      </c>
      <c r="G63" s="140">
        <v>2.4</v>
      </c>
    </row>
    <row r="64" spans="1:7" ht="14.25" customHeight="1" x14ac:dyDescent="0.3">
      <c r="A64" s="141" t="s">
        <v>1113</v>
      </c>
      <c r="B64" s="140">
        <v>9.8000000000000007</v>
      </c>
      <c r="C64" s="140">
        <v>5.3</v>
      </c>
      <c r="D64" s="140">
        <v>0.3</v>
      </c>
      <c r="E64" s="140">
        <v>0.5</v>
      </c>
      <c r="F64" s="140" t="s">
        <v>1024</v>
      </c>
      <c r="G64" s="140">
        <v>3.7</v>
      </c>
    </row>
    <row r="65" spans="1:7" ht="14.25" customHeight="1" x14ac:dyDescent="0.3">
      <c r="A65" s="141" t="s">
        <v>1112</v>
      </c>
      <c r="B65" s="140">
        <v>5.4</v>
      </c>
      <c r="C65" s="140">
        <v>3.6</v>
      </c>
      <c r="D65" s="140">
        <v>0.7</v>
      </c>
      <c r="E65" s="140">
        <v>0.8</v>
      </c>
      <c r="F65" s="140" t="s">
        <v>1024</v>
      </c>
      <c r="G65" s="140" t="s">
        <v>1019</v>
      </c>
    </row>
    <row r="66" spans="1:7" ht="14.25" customHeight="1" x14ac:dyDescent="0.3">
      <c r="A66" s="141" t="s">
        <v>1111</v>
      </c>
      <c r="B66" s="140">
        <v>4.4000000000000004</v>
      </c>
      <c r="C66" s="140">
        <v>3</v>
      </c>
      <c r="D66" s="140">
        <v>0.6</v>
      </c>
      <c r="E66" s="140">
        <v>0.7</v>
      </c>
      <c r="F66" s="140" t="s">
        <v>1024</v>
      </c>
      <c r="G66" s="140" t="s">
        <v>1019</v>
      </c>
    </row>
    <row r="67" spans="1:7" ht="14.25" customHeight="1" x14ac:dyDescent="0.3">
      <c r="A67" s="141" t="s">
        <v>1110</v>
      </c>
      <c r="B67" s="140">
        <v>1.8</v>
      </c>
      <c r="C67" s="140">
        <v>1.3</v>
      </c>
      <c r="D67" s="140" t="s">
        <v>1019</v>
      </c>
      <c r="E67" s="140">
        <v>0.5</v>
      </c>
      <c r="F67" s="140" t="s">
        <v>1024</v>
      </c>
      <c r="G67" s="140" t="s">
        <v>1024</v>
      </c>
    </row>
    <row r="68" spans="1:7" ht="14.25" customHeight="1" x14ac:dyDescent="0.3">
      <c r="A68" s="141" t="s">
        <v>1109</v>
      </c>
      <c r="B68" s="140">
        <v>1.2</v>
      </c>
      <c r="C68" s="140">
        <v>0.7</v>
      </c>
      <c r="D68" s="140" t="s">
        <v>1019</v>
      </c>
      <c r="E68" s="140" t="s">
        <v>1019</v>
      </c>
      <c r="F68" s="140" t="s">
        <v>1024</v>
      </c>
      <c r="G68" s="140" t="s">
        <v>1019</v>
      </c>
    </row>
    <row r="69" spans="1:7" ht="14.25" customHeight="1" x14ac:dyDescent="0.3">
      <c r="A69" s="141" t="s">
        <v>1108</v>
      </c>
      <c r="B69" s="140">
        <v>1.3</v>
      </c>
      <c r="C69" s="140">
        <v>0.7</v>
      </c>
      <c r="D69" s="140">
        <v>0.3</v>
      </c>
      <c r="E69" s="140" t="s">
        <v>1019</v>
      </c>
      <c r="F69" s="140" t="s">
        <v>1024</v>
      </c>
      <c r="G69" s="140" t="s">
        <v>1019</v>
      </c>
    </row>
    <row r="70" spans="1:7" ht="26.25" customHeight="1" x14ac:dyDescent="0.3">
      <c r="A70" s="141" t="s">
        <v>1047</v>
      </c>
      <c r="B70" s="140">
        <v>21.1</v>
      </c>
      <c r="C70" s="140" t="s">
        <v>1024</v>
      </c>
      <c r="D70" s="140" t="s">
        <v>1024</v>
      </c>
      <c r="E70" s="140" t="s">
        <v>1024</v>
      </c>
      <c r="F70" s="140">
        <v>21.1</v>
      </c>
      <c r="G70" s="140" t="s">
        <v>1024</v>
      </c>
    </row>
    <row r="71" spans="1:7" ht="33.75" customHeight="1" x14ac:dyDescent="0.3">
      <c r="A71" s="143" t="s">
        <v>1107</v>
      </c>
      <c r="B71" s="142"/>
      <c r="C71" s="142"/>
      <c r="D71" s="142"/>
      <c r="E71" s="142"/>
      <c r="F71" s="142"/>
      <c r="G71" s="142"/>
    </row>
    <row r="72" spans="1:7" ht="14.25" customHeight="1" x14ac:dyDescent="0.3">
      <c r="A72" s="139" t="s">
        <v>1106</v>
      </c>
      <c r="B72" s="140">
        <v>5.3</v>
      </c>
      <c r="C72" s="140" t="s">
        <v>1019</v>
      </c>
      <c r="D72" s="140" t="s">
        <v>1019</v>
      </c>
      <c r="E72" s="140">
        <v>1</v>
      </c>
      <c r="F72" s="140">
        <v>4.2</v>
      </c>
      <c r="G72" s="140" t="s">
        <v>1019</v>
      </c>
    </row>
    <row r="73" spans="1:7" ht="14.25" customHeight="1" x14ac:dyDescent="0.3">
      <c r="A73" s="139">
        <v>3</v>
      </c>
      <c r="B73" s="140">
        <v>9</v>
      </c>
      <c r="C73" s="140">
        <v>0.9</v>
      </c>
      <c r="D73" s="140">
        <v>0.5</v>
      </c>
      <c r="E73" s="140">
        <v>2</v>
      </c>
      <c r="F73" s="140">
        <v>5.2</v>
      </c>
      <c r="G73" s="140">
        <v>0.4</v>
      </c>
    </row>
    <row r="74" spans="1:7" ht="14.25" customHeight="1" x14ac:dyDescent="0.3">
      <c r="A74" s="139">
        <v>4</v>
      </c>
      <c r="B74" s="140">
        <v>16.8</v>
      </c>
      <c r="C74" s="140">
        <v>4.0999999999999996</v>
      </c>
      <c r="D74" s="140">
        <v>1.5</v>
      </c>
      <c r="E74" s="140">
        <v>3</v>
      </c>
      <c r="F74" s="140">
        <v>6.9</v>
      </c>
      <c r="G74" s="140">
        <v>1.3</v>
      </c>
    </row>
    <row r="75" spans="1:7" ht="14.25" customHeight="1" x14ac:dyDescent="0.3">
      <c r="A75" s="139">
        <v>5</v>
      </c>
      <c r="B75" s="140">
        <v>19.399999999999999</v>
      </c>
      <c r="C75" s="140">
        <v>10.4</v>
      </c>
      <c r="D75" s="140">
        <v>1.7</v>
      </c>
      <c r="E75" s="140">
        <v>2.2000000000000002</v>
      </c>
      <c r="F75" s="140">
        <v>3.3</v>
      </c>
      <c r="G75" s="140">
        <v>1.8</v>
      </c>
    </row>
    <row r="76" spans="1:7" ht="14.25" customHeight="1" x14ac:dyDescent="0.3">
      <c r="A76" s="139">
        <v>6</v>
      </c>
      <c r="B76" s="140">
        <v>22.2</v>
      </c>
      <c r="C76" s="140">
        <v>17</v>
      </c>
      <c r="D76" s="140">
        <v>1.5</v>
      </c>
      <c r="E76" s="140">
        <v>0.9</v>
      </c>
      <c r="F76" s="140">
        <v>1.2</v>
      </c>
      <c r="G76" s="140">
        <v>1.6</v>
      </c>
    </row>
    <row r="77" spans="1:7" ht="14.25" customHeight="1" x14ac:dyDescent="0.3">
      <c r="A77" s="139">
        <v>7</v>
      </c>
      <c r="B77" s="140">
        <v>16.899999999999999</v>
      </c>
      <c r="C77" s="140">
        <v>14.4</v>
      </c>
      <c r="D77" s="140">
        <v>0.9</v>
      </c>
      <c r="E77" s="140" t="s">
        <v>1019</v>
      </c>
      <c r="F77" s="140">
        <v>0.3</v>
      </c>
      <c r="G77" s="140">
        <v>1</v>
      </c>
    </row>
    <row r="78" spans="1:7" ht="14.25" customHeight="1" x14ac:dyDescent="0.3">
      <c r="A78" s="139">
        <v>8</v>
      </c>
      <c r="B78" s="140">
        <v>12.6</v>
      </c>
      <c r="C78" s="140">
        <v>11.5</v>
      </c>
      <c r="D78" s="140">
        <v>0.6</v>
      </c>
      <c r="E78" s="140" t="s">
        <v>1019</v>
      </c>
      <c r="F78" s="140" t="s">
        <v>1019</v>
      </c>
      <c r="G78" s="140">
        <v>0.3</v>
      </c>
    </row>
    <row r="79" spans="1:7" ht="14.25" customHeight="1" x14ac:dyDescent="0.3">
      <c r="A79" s="139" t="s">
        <v>1105</v>
      </c>
      <c r="B79" s="140">
        <v>16</v>
      </c>
      <c r="C79" s="140">
        <v>15.3</v>
      </c>
      <c r="D79" s="140">
        <v>0.3</v>
      </c>
      <c r="E79" s="140" t="s">
        <v>1019</v>
      </c>
      <c r="F79" s="140" t="s">
        <v>1019</v>
      </c>
      <c r="G79" s="140">
        <v>0.3</v>
      </c>
    </row>
    <row r="80" spans="1:7" ht="24" customHeight="1" x14ac:dyDescent="0.3">
      <c r="A80" s="143" t="s">
        <v>1104</v>
      </c>
      <c r="B80" s="143"/>
      <c r="C80" s="143"/>
      <c r="D80" s="143"/>
      <c r="E80" s="143"/>
      <c r="F80" s="143"/>
      <c r="G80" s="143"/>
    </row>
    <row r="81" spans="1:7" ht="14.25" customHeight="1" x14ac:dyDescent="0.3">
      <c r="A81" s="139">
        <v>0</v>
      </c>
      <c r="B81" s="140">
        <v>3.2</v>
      </c>
      <c r="C81" s="140" t="s">
        <v>1019</v>
      </c>
      <c r="D81" s="140" t="s">
        <v>1019</v>
      </c>
      <c r="E81" s="140">
        <v>0.7</v>
      </c>
      <c r="F81" s="140">
        <v>2.4</v>
      </c>
      <c r="G81" s="140" t="s">
        <v>1019</v>
      </c>
    </row>
    <row r="82" spans="1:7" ht="14.25" customHeight="1" x14ac:dyDescent="0.3">
      <c r="A82" s="139">
        <v>1</v>
      </c>
      <c r="B82" s="140">
        <v>11.7</v>
      </c>
      <c r="C82" s="140">
        <v>1.2</v>
      </c>
      <c r="D82" s="140">
        <v>0.3</v>
      </c>
      <c r="E82" s="140">
        <v>2.5</v>
      </c>
      <c r="F82" s="140">
        <v>7.4</v>
      </c>
      <c r="G82" s="140">
        <v>0.3</v>
      </c>
    </row>
    <row r="83" spans="1:7" ht="14.25" customHeight="1" x14ac:dyDescent="0.3">
      <c r="A83" s="139">
        <v>2</v>
      </c>
      <c r="B83" s="140">
        <v>29.8</v>
      </c>
      <c r="C83" s="140">
        <v>10.3</v>
      </c>
      <c r="D83" s="140">
        <v>3.2</v>
      </c>
      <c r="E83" s="140">
        <v>4.7</v>
      </c>
      <c r="F83" s="140">
        <v>9.1999999999999993</v>
      </c>
      <c r="G83" s="140">
        <v>2.4</v>
      </c>
    </row>
    <row r="84" spans="1:7" ht="14.25" customHeight="1" x14ac:dyDescent="0.3">
      <c r="A84" s="139">
        <v>3</v>
      </c>
      <c r="B84" s="140">
        <v>47.6</v>
      </c>
      <c r="C84" s="140">
        <v>38.1</v>
      </c>
      <c r="D84" s="140">
        <v>2.9</v>
      </c>
      <c r="E84" s="140">
        <v>1.4</v>
      </c>
      <c r="F84" s="140">
        <v>1.8</v>
      </c>
      <c r="G84" s="140">
        <v>3.5</v>
      </c>
    </row>
    <row r="85" spans="1:7" ht="14.25" customHeight="1" x14ac:dyDescent="0.3">
      <c r="A85" s="139">
        <v>4</v>
      </c>
      <c r="B85" s="140">
        <v>20.5</v>
      </c>
      <c r="C85" s="140">
        <v>19.100000000000001</v>
      </c>
      <c r="D85" s="140">
        <v>0.5</v>
      </c>
      <c r="E85" s="140" t="s">
        <v>1019</v>
      </c>
      <c r="F85" s="140">
        <v>0.4</v>
      </c>
      <c r="G85" s="140">
        <v>0.4</v>
      </c>
    </row>
    <row r="86" spans="1:7" ht="14.25" customHeight="1" x14ac:dyDescent="0.3">
      <c r="A86" s="139" t="s">
        <v>1102</v>
      </c>
      <c r="B86" s="140">
        <v>5.3</v>
      </c>
      <c r="C86" s="140">
        <v>5.0999999999999996</v>
      </c>
      <c r="D86" s="140" t="s">
        <v>1019</v>
      </c>
      <c r="E86" s="140" t="s">
        <v>1019</v>
      </c>
      <c r="F86" s="140" t="s">
        <v>1024</v>
      </c>
      <c r="G86" s="140" t="s">
        <v>1019</v>
      </c>
    </row>
    <row r="87" spans="1:7" ht="33.75" customHeight="1" x14ac:dyDescent="0.3">
      <c r="A87" s="143" t="s">
        <v>1103</v>
      </c>
      <c r="B87" s="142"/>
      <c r="C87" s="142"/>
      <c r="D87" s="142"/>
      <c r="E87" s="142"/>
      <c r="F87" s="142"/>
      <c r="G87" s="142"/>
    </row>
    <row r="88" spans="1:7" ht="14.25" customHeight="1" x14ac:dyDescent="0.3">
      <c r="A88" s="139">
        <v>1</v>
      </c>
      <c r="B88" s="140">
        <v>10.3</v>
      </c>
      <c r="C88" s="140">
        <v>2.1</v>
      </c>
      <c r="D88" s="140">
        <v>0.5</v>
      </c>
      <c r="E88" s="140">
        <v>1.6</v>
      </c>
      <c r="F88" s="140">
        <v>5.6</v>
      </c>
      <c r="G88" s="140">
        <v>0.5</v>
      </c>
    </row>
    <row r="89" spans="1:7" ht="14.25" customHeight="1" x14ac:dyDescent="0.3">
      <c r="A89" s="139">
        <v>2</v>
      </c>
      <c r="B89" s="140">
        <v>31</v>
      </c>
      <c r="C89" s="140">
        <v>11.3</v>
      </c>
      <c r="D89" s="140">
        <v>2.2999999999999998</v>
      </c>
      <c r="E89" s="140">
        <v>4.4000000000000004</v>
      </c>
      <c r="F89" s="140">
        <v>10.5</v>
      </c>
      <c r="G89" s="140">
        <v>2.5</v>
      </c>
    </row>
    <row r="90" spans="1:7" ht="14.25" customHeight="1" x14ac:dyDescent="0.3">
      <c r="A90" s="139">
        <v>3</v>
      </c>
      <c r="B90" s="140">
        <v>32.1</v>
      </c>
      <c r="C90" s="140">
        <v>21.8</v>
      </c>
      <c r="D90" s="140">
        <v>2.1</v>
      </c>
      <c r="E90" s="140">
        <v>2.4</v>
      </c>
      <c r="F90" s="140">
        <v>3.9</v>
      </c>
      <c r="G90" s="140">
        <v>1.9</v>
      </c>
    </row>
    <row r="91" spans="1:7" ht="14.25" customHeight="1" x14ac:dyDescent="0.3">
      <c r="A91" s="139">
        <v>4</v>
      </c>
      <c r="B91" s="140">
        <v>22.5</v>
      </c>
      <c r="C91" s="140">
        <v>18.399999999999999</v>
      </c>
      <c r="D91" s="140">
        <v>1.4</v>
      </c>
      <c r="E91" s="140">
        <v>0.9</v>
      </c>
      <c r="F91" s="140">
        <v>0.8</v>
      </c>
      <c r="G91" s="140">
        <v>1.1000000000000001</v>
      </c>
    </row>
    <row r="92" spans="1:7" ht="14.25" customHeight="1" x14ac:dyDescent="0.3">
      <c r="A92" s="139" t="s">
        <v>1102</v>
      </c>
      <c r="B92" s="140">
        <v>22.4</v>
      </c>
      <c r="C92" s="140">
        <v>20.3</v>
      </c>
      <c r="D92" s="140">
        <v>0.8</v>
      </c>
      <c r="E92" s="140" t="s">
        <v>1019</v>
      </c>
      <c r="F92" s="140">
        <v>0.4</v>
      </c>
      <c r="G92" s="140">
        <v>0.7</v>
      </c>
    </row>
    <row r="93" spans="1:7" ht="24" customHeight="1" x14ac:dyDescent="0.3">
      <c r="A93" s="143" t="s">
        <v>1101</v>
      </c>
      <c r="B93" s="142"/>
      <c r="C93" s="142"/>
      <c r="D93" s="142"/>
      <c r="E93" s="142"/>
      <c r="F93" s="142"/>
      <c r="G93" s="142"/>
    </row>
    <row r="94" spans="1:7" ht="14.25" customHeight="1" x14ac:dyDescent="0.3">
      <c r="A94" s="139">
        <v>0</v>
      </c>
      <c r="B94" s="140" t="s">
        <v>1019</v>
      </c>
      <c r="C94" s="140" t="s">
        <v>1019</v>
      </c>
      <c r="D94" s="140" t="s">
        <v>1019</v>
      </c>
      <c r="E94" s="140" t="s">
        <v>1024</v>
      </c>
      <c r="F94" s="140" t="s">
        <v>1019</v>
      </c>
      <c r="G94" s="140" t="s">
        <v>1024</v>
      </c>
    </row>
    <row r="95" spans="1:7" ht="14.25" customHeight="1" x14ac:dyDescent="0.3">
      <c r="A95" s="139">
        <v>1</v>
      </c>
      <c r="B95" s="140">
        <v>53.1</v>
      </c>
      <c r="C95" s="140">
        <v>23.6</v>
      </c>
      <c r="D95" s="140">
        <v>3.3</v>
      </c>
      <c r="E95" s="140">
        <v>7.8</v>
      </c>
      <c r="F95" s="140">
        <v>16</v>
      </c>
      <c r="G95" s="140">
        <v>2.5</v>
      </c>
    </row>
    <row r="96" spans="1:7" ht="14.25" customHeight="1" x14ac:dyDescent="0.3">
      <c r="A96" s="139">
        <v>2</v>
      </c>
      <c r="B96" s="140">
        <v>52.1</v>
      </c>
      <c r="C96" s="140">
        <v>38.4</v>
      </c>
      <c r="D96" s="140">
        <v>3.1</v>
      </c>
      <c r="E96" s="140">
        <v>1.6</v>
      </c>
      <c r="F96" s="140">
        <v>4.8</v>
      </c>
      <c r="G96" s="140">
        <v>4.0999999999999996</v>
      </c>
    </row>
    <row r="97" spans="1:7" ht="14.25" customHeight="1" x14ac:dyDescent="0.3">
      <c r="A97" s="139" t="s">
        <v>1057</v>
      </c>
      <c r="B97" s="140">
        <v>12.9</v>
      </c>
      <c r="C97" s="140">
        <v>11.8</v>
      </c>
      <c r="D97" s="140">
        <v>0.6</v>
      </c>
      <c r="E97" s="140" t="s">
        <v>1019</v>
      </c>
      <c r="F97" s="140" t="s">
        <v>1019</v>
      </c>
      <c r="G97" s="140" t="s">
        <v>1019</v>
      </c>
    </row>
    <row r="98" spans="1:7" ht="24" customHeight="1" x14ac:dyDescent="0.3">
      <c r="A98" s="143" t="s">
        <v>1100</v>
      </c>
      <c r="B98" s="142"/>
      <c r="C98" s="142"/>
      <c r="D98" s="142"/>
      <c r="E98" s="142"/>
      <c r="F98" s="142"/>
      <c r="G98" s="142"/>
    </row>
    <row r="99" spans="1:7" ht="14.25" customHeight="1" x14ac:dyDescent="0.3">
      <c r="A99" s="139">
        <v>0</v>
      </c>
      <c r="B99" s="140">
        <v>85</v>
      </c>
      <c r="C99" s="140">
        <v>47.7</v>
      </c>
      <c r="D99" s="140">
        <v>3.8</v>
      </c>
      <c r="E99" s="140">
        <v>8.4</v>
      </c>
      <c r="F99" s="140">
        <v>19.2</v>
      </c>
      <c r="G99" s="140">
        <v>5.9</v>
      </c>
    </row>
    <row r="100" spans="1:7" ht="14.25" customHeight="1" x14ac:dyDescent="0.3">
      <c r="A100" s="139">
        <v>1</v>
      </c>
      <c r="B100" s="140">
        <v>31.1</v>
      </c>
      <c r="C100" s="140">
        <v>24.2</v>
      </c>
      <c r="D100" s="140">
        <v>3.1</v>
      </c>
      <c r="E100" s="140">
        <v>1</v>
      </c>
      <c r="F100" s="140">
        <v>2</v>
      </c>
      <c r="G100" s="140">
        <v>0.8</v>
      </c>
    </row>
    <row r="101" spans="1:7" ht="14.25" customHeight="1" x14ac:dyDescent="0.3">
      <c r="A101" s="139" t="s">
        <v>1099</v>
      </c>
      <c r="B101" s="140">
        <v>2.2000000000000002</v>
      </c>
      <c r="C101" s="140">
        <v>2</v>
      </c>
      <c r="D101" s="140" t="s">
        <v>1019</v>
      </c>
      <c r="E101" s="140" t="s">
        <v>1024</v>
      </c>
      <c r="F101" s="140" t="s">
        <v>1024</v>
      </c>
      <c r="G101" s="140" t="s">
        <v>1019</v>
      </c>
    </row>
    <row r="102" spans="1:7" ht="24" customHeight="1" x14ac:dyDescent="0.3">
      <c r="A102" s="143" t="s">
        <v>1098</v>
      </c>
      <c r="B102" s="142"/>
      <c r="C102" s="142"/>
      <c r="D102" s="142"/>
      <c r="E102" s="142"/>
      <c r="F102" s="142"/>
      <c r="G102" s="142"/>
    </row>
    <row r="103" spans="1:7" ht="14.25" customHeight="1" x14ac:dyDescent="0.3">
      <c r="A103" s="141" t="s">
        <v>1037</v>
      </c>
      <c r="B103" s="140">
        <v>35.200000000000003</v>
      </c>
      <c r="C103" s="140">
        <v>32.4</v>
      </c>
      <c r="D103" s="140">
        <v>2.8</v>
      </c>
      <c r="E103" s="140" t="s">
        <v>1024</v>
      </c>
      <c r="F103" s="140" t="s">
        <v>1024</v>
      </c>
      <c r="G103" s="140" t="s">
        <v>1024</v>
      </c>
    </row>
    <row r="104" spans="1:7" ht="14.25" customHeight="1" x14ac:dyDescent="0.3">
      <c r="A104" s="139" t="s">
        <v>1097</v>
      </c>
      <c r="B104" s="140">
        <v>20.6</v>
      </c>
      <c r="C104" s="140">
        <v>18.7</v>
      </c>
      <c r="D104" s="140">
        <v>1.9</v>
      </c>
      <c r="E104" s="140" t="s">
        <v>1024</v>
      </c>
      <c r="F104" s="140" t="s">
        <v>1024</v>
      </c>
      <c r="G104" s="140" t="s">
        <v>1024</v>
      </c>
    </row>
    <row r="105" spans="1:7" ht="14.25" customHeight="1" x14ac:dyDescent="0.3">
      <c r="A105" s="139" t="s">
        <v>1096</v>
      </c>
      <c r="B105" s="140">
        <v>14.6</v>
      </c>
      <c r="C105" s="140">
        <v>13.7</v>
      </c>
      <c r="D105" s="140">
        <v>0.9</v>
      </c>
      <c r="E105" s="140" t="s">
        <v>1024</v>
      </c>
      <c r="F105" s="140" t="s">
        <v>1024</v>
      </c>
      <c r="G105" s="140" t="s">
        <v>1024</v>
      </c>
    </row>
    <row r="106" spans="1:7" ht="14.25" customHeight="1" x14ac:dyDescent="0.3">
      <c r="A106" s="139" t="s">
        <v>1036</v>
      </c>
      <c r="B106" s="140">
        <v>45.7</v>
      </c>
      <c r="C106" s="140">
        <v>41.5</v>
      </c>
      <c r="D106" s="140">
        <v>4.2</v>
      </c>
      <c r="E106" s="140" t="s">
        <v>1024</v>
      </c>
      <c r="F106" s="140" t="s">
        <v>1024</v>
      </c>
      <c r="G106" s="140" t="s">
        <v>1024</v>
      </c>
    </row>
    <row r="107" spans="1:7" ht="26.25" customHeight="1" x14ac:dyDescent="0.3">
      <c r="A107" s="139" t="s">
        <v>1088</v>
      </c>
      <c r="B107" s="140">
        <v>37.299999999999997</v>
      </c>
      <c r="C107" s="140" t="s">
        <v>1024</v>
      </c>
      <c r="D107" s="140" t="s">
        <v>1024</v>
      </c>
      <c r="E107" s="140">
        <v>9.4</v>
      </c>
      <c r="F107" s="140">
        <v>21.1</v>
      </c>
      <c r="G107" s="140">
        <v>6.8</v>
      </c>
    </row>
    <row r="108" spans="1:7" ht="24" customHeight="1" x14ac:dyDescent="0.3">
      <c r="A108" s="143" t="s">
        <v>1095</v>
      </c>
      <c r="B108" s="142"/>
      <c r="C108" s="142"/>
      <c r="D108" s="142"/>
      <c r="E108" s="142"/>
      <c r="F108" s="142"/>
      <c r="G108" s="142"/>
    </row>
    <row r="109" spans="1:7" ht="14.25" customHeight="1" x14ac:dyDescent="0.3">
      <c r="A109" s="141" t="s">
        <v>1037</v>
      </c>
      <c r="B109" s="140">
        <v>45.3</v>
      </c>
      <c r="C109" s="140">
        <v>42.8</v>
      </c>
      <c r="D109" s="140">
        <v>2.6</v>
      </c>
      <c r="E109" s="140" t="s">
        <v>1024</v>
      </c>
      <c r="F109" s="140" t="s">
        <v>1024</v>
      </c>
      <c r="G109" s="140" t="s">
        <v>1024</v>
      </c>
    </row>
    <row r="110" spans="1:7" ht="14.25" customHeight="1" x14ac:dyDescent="0.3">
      <c r="A110" s="139" t="s">
        <v>1094</v>
      </c>
      <c r="B110" s="140">
        <v>7.5</v>
      </c>
      <c r="C110" s="140">
        <v>7</v>
      </c>
      <c r="D110" s="140">
        <v>0.5</v>
      </c>
      <c r="E110" s="140" t="s">
        <v>1024</v>
      </c>
      <c r="F110" s="140" t="s">
        <v>1024</v>
      </c>
      <c r="G110" s="140" t="s">
        <v>1024</v>
      </c>
    </row>
    <row r="111" spans="1:7" ht="14.25" customHeight="1" x14ac:dyDescent="0.3">
      <c r="A111" s="139" t="s">
        <v>1093</v>
      </c>
      <c r="B111" s="140">
        <v>37.9</v>
      </c>
      <c r="C111" s="140">
        <v>35.799999999999997</v>
      </c>
      <c r="D111" s="140">
        <v>2.1</v>
      </c>
      <c r="E111" s="140" t="s">
        <v>1024</v>
      </c>
      <c r="F111" s="140" t="s">
        <v>1024</v>
      </c>
      <c r="G111" s="140" t="s">
        <v>1024</v>
      </c>
    </row>
    <row r="112" spans="1:7" ht="14.25" customHeight="1" x14ac:dyDescent="0.3">
      <c r="A112" s="141" t="s">
        <v>1036</v>
      </c>
      <c r="B112" s="140">
        <v>35.5</v>
      </c>
      <c r="C112" s="140">
        <v>31.1</v>
      </c>
      <c r="D112" s="140">
        <v>4.4000000000000004</v>
      </c>
      <c r="E112" s="140" t="s">
        <v>1024</v>
      </c>
      <c r="F112" s="140" t="s">
        <v>1024</v>
      </c>
      <c r="G112" s="140" t="s">
        <v>1024</v>
      </c>
    </row>
    <row r="113" spans="1:26" ht="26.25" customHeight="1" x14ac:dyDescent="0.3">
      <c r="A113" s="139" t="s">
        <v>1088</v>
      </c>
      <c r="B113" s="140">
        <v>37.299999999999997</v>
      </c>
      <c r="C113" s="140" t="s">
        <v>1024</v>
      </c>
      <c r="D113" s="140" t="s">
        <v>1024</v>
      </c>
      <c r="E113" s="140">
        <v>9.4</v>
      </c>
      <c r="F113" s="140">
        <v>21.1</v>
      </c>
      <c r="G113" s="140">
        <v>6.8</v>
      </c>
    </row>
    <row r="114" spans="1:26" ht="24" customHeight="1" x14ac:dyDescent="0.3">
      <c r="A114" s="143" t="s">
        <v>1092</v>
      </c>
      <c r="B114" s="142"/>
      <c r="C114" s="142"/>
      <c r="D114" s="142"/>
      <c r="E114" s="142"/>
      <c r="F114" s="142"/>
      <c r="G114" s="142"/>
    </row>
    <row r="115" spans="1:26" ht="24" customHeight="1" x14ac:dyDescent="0.3">
      <c r="A115" s="141" t="s">
        <v>1037</v>
      </c>
      <c r="B115" s="140">
        <v>46.9</v>
      </c>
      <c r="C115" s="140">
        <v>43.8</v>
      </c>
      <c r="D115" s="140">
        <v>3.1</v>
      </c>
      <c r="E115" s="140" t="s">
        <v>1024</v>
      </c>
      <c r="F115" s="140" t="s">
        <v>1024</v>
      </c>
      <c r="G115" s="140" t="s">
        <v>1024</v>
      </c>
    </row>
    <row r="116" spans="1:26" ht="14.25" customHeight="1" x14ac:dyDescent="0.3">
      <c r="A116" s="139" t="s">
        <v>1091</v>
      </c>
      <c r="B116" s="140">
        <v>11.4</v>
      </c>
      <c r="C116" s="140">
        <v>9.9</v>
      </c>
      <c r="D116" s="140">
        <v>1.5</v>
      </c>
      <c r="E116" s="140" t="s">
        <v>1024</v>
      </c>
      <c r="F116" s="140" t="s">
        <v>1024</v>
      </c>
      <c r="G116" s="140" t="s">
        <v>1024</v>
      </c>
    </row>
    <row r="117" spans="1:26" ht="14.25" customHeight="1" x14ac:dyDescent="0.3">
      <c r="A117" s="139" t="s">
        <v>1090</v>
      </c>
      <c r="B117" s="140">
        <v>30.3</v>
      </c>
      <c r="C117" s="140">
        <v>28.7</v>
      </c>
      <c r="D117" s="140">
        <v>1.6</v>
      </c>
      <c r="E117" s="140" t="s">
        <v>1024</v>
      </c>
      <c r="F117" s="140" t="s">
        <v>1024</v>
      </c>
      <c r="G117" s="140" t="s">
        <v>1024</v>
      </c>
    </row>
    <row r="118" spans="1:26" ht="14.25" customHeight="1" x14ac:dyDescent="0.3">
      <c r="A118" s="139" t="s">
        <v>1089</v>
      </c>
      <c r="B118" s="140">
        <v>5.2</v>
      </c>
      <c r="C118" s="140">
        <v>5.2</v>
      </c>
      <c r="D118" s="140" t="s">
        <v>1019</v>
      </c>
      <c r="E118" s="140" t="s">
        <v>1024</v>
      </c>
      <c r="F118" s="140" t="s">
        <v>1024</v>
      </c>
      <c r="G118" s="140" t="s">
        <v>1024</v>
      </c>
    </row>
    <row r="119" spans="1:26" ht="14.25" customHeight="1" x14ac:dyDescent="0.3">
      <c r="A119" s="141" t="s">
        <v>1036</v>
      </c>
      <c r="B119" s="140">
        <v>34</v>
      </c>
      <c r="C119" s="140">
        <v>30</v>
      </c>
      <c r="D119" s="140">
        <v>4</v>
      </c>
      <c r="E119" s="140" t="s">
        <v>1024</v>
      </c>
      <c r="F119" s="140" t="s">
        <v>1024</v>
      </c>
      <c r="G119" s="140" t="s">
        <v>1024</v>
      </c>
    </row>
    <row r="120" spans="1:26" ht="26.25" customHeight="1" x14ac:dyDescent="0.3">
      <c r="A120" s="139" t="s">
        <v>1088</v>
      </c>
      <c r="B120" s="140">
        <v>37.299999999999997</v>
      </c>
      <c r="C120" s="140" t="s">
        <v>1024</v>
      </c>
      <c r="D120" s="140" t="s">
        <v>1024</v>
      </c>
      <c r="E120" s="140">
        <v>9.4</v>
      </c>
      <c r="F120" s="140">
        <v>21.1</v>
      </c>
      <c r="G120" s="140">
        <v>6.8</v>
      </c>
    </row>
    <row r="121" spans="1:26" ht="24" customHeight="1" x14ac:dyDescent="0.3">
      <c r="A121" s="143" t="s">
        <v>1087</v>
      </c>
      <c r="B121" s="142"/>
      <c r="C121" s="142"/>
      <c r="D121" s="142"/>
      <c r="E121" s="142"/>
      <c r="F121" s="142"/>
      <c r="G121" s="142"/>
    </row>
    <row r="122" spans="1:26" ht="14.25" customHeight="1" x14ac:dyDescent="0.3">
      <c r="A122" s="141" t="s">
        <v>1086</v>
      </c>
      <c r="B122" s="140">
        <v>37.5</v>
      </c>
      <c r="C122" s="140">
        <v>25.7</v>
      </c>
      <c r="D122" s="140">
        <v>1.9</v>
      </c>
      <c r="E122" s="140">
        <v>2.2000000000000002</v>
      </c>
      <c r="F122" s="140">
        <v>6</v>
      </c>
      <c r="G122" s="140">
        <v>1.8</v>
      </c>
    </row>
    <row r="123" spans="1:26" ht="14.25" customHeight="1" x14ac:dyDescent="0.3">
      <c r="A123" s="141" t="s">
        <v>1085</v>
      </c>
      <c r="B123" s="140">
        <v>57.9</v>
      </c>
      <c r="C123" s="140">
        <v>36.5</v>
      </c>
      <c r="D123" s="140">
        <v>3.7</v>
      </c>
      <c r="E123" s="140">
        <v>4.7</v>
      </c>
      <c r="F123" s="140">
        <v>10.1</v>
      </c>
      <c r="G123" s="140">
        <v>2.9</v>
      </c>
    </row>
    <row r="124" spans="1:26" ht="14.25" customHeight="1" x14ac:dyDescent="0.3">
      <c r="A124" s="141" t="s">
        <v>1084</v>
      </c>
      <c r="B124" s="140">
        <v>20.9</v>
      </c>
      <c r="C124" s="140">
        <v>11</v>
      </c>
      <c r="D124" s="140">
        <v>1.3</v>
      </c>
      <c r="E124" s="140">
        <v>2.4</v>
      </c>
      <c r="F124" s="140">
        <v>4.2</v>
      </c>
      <c r="G124" s="140">
        <v>2</v>
      </c>
    </row>
    <row r="125" spans="1:26" ht="14.25" customHeight="1" x14ac:dyDescent="0.3">
      <c r="A125" s="141" t="s">
        <v>1083</v>
      </c>
      <c r="B125" s="140">
        <v>1.9</v>
      </c>
      <c r="C125" s="140">
        <v>0.6</v>
      </c>
      <c r="D125" s="140" t="s">
        <v>1019</v>
      </c>
      <c r="E125" s="140" t="s">
        <v>1019</v>
      </c>
      <c r="F125" s="140">
        <v>0.9</v>
      </c>
      <c r="G125" s="140" t="s">
        <v>1019</v>
      </c>
    </row>
    <row r="126" spans="1:26" ht="24" customHeight="1" x14ac:dyDescent="0.35">
      <c r="A126" s="143" t="s">
        <v>1082</v>
      </c>
      <c r="B126" s="142"/>
      <c r="C126" s="142"/>
      <c r="D126" s="142"/>
      <c r="E126" s="142"/>
      <c r="F126" s="142"/>
      <c r="G126" s="142"/>
      <c r="H126" s="137"/>
      <c r="I126" s="137"/>
      <c r="J126" s="137"/>
      <c r="K126" s="137"/>
      <c r="L126" s="137"/>
      <c r="M126" s="137"/>
      <c r="N126" s="137"/>
      <c r="O126" s="137"/>
      <c r="P126" s="137"/>
      <c r="Q126" s="137"/>
      <c r="R126" s="137"/>
      <c r="S126" s="137"/>
      <c r="T126" s="137"/>
      <c r="U126" s="137"/>
      <c r="V126" s="137"/>
      <c r="W126" s="137"/>
      <c r="X126" s="137"/>
      <c r="Y126" s="137"/>
      <c r="Z126" s="137"/>
    </row>
    <row r="127" spans="1:26" ht="14.25" customHeight="1" x14ac:dyDescent="0.35">
      <c r="A127" s="141" t="s">
        <v>1081</v>
      </c>
      <c r="B127" s="140">
        <v>56</v>
      </c>
      <c r="C127" s="140">
        <v>36</v>
      </c>
      <c r="D127" s="140">
        <v>3</v>
      </c>
      <c r="E127" s="140">
        <v>3.6</v>
      </c>
      <c r="F127" s="140">
        <v>10.8</v>
      </c>
      <c r="G127" s="140">
        <v>2.6</v>
      </c>
      <c r="H127" s="137"/>
      <c r="I127" s="137"/>
      <c r="J127" s="137"/>
      <c r="K127" s="137"/>
      <c r="L127" s="137"/>
      <c r="M127" s="137"/>
      <c r="N127" s="137"/>
      <c r="O127" s="137"/>
      <c r="P127" s="137"/>
      <c r="Q127" s="137"/>
      <c r="R127" s="137"/>
      <c r="S127" s="137"/>
      <c r="T127" s="137"/>
      <c r="U127" s="137"/>
      <c r="V127" s="137"/>
      <c r="W127" s="137"/>
      <c r="X127" s="137"/>
      <c r="Y127" s="137"/>
      <c r="Z127" s="137"/>
    </row>
    <row r="128" spans="1:26" ht="14.25" customHeight="1" x14ac:dyDescent="0.35">
      <c r="A128" s="141" t="s">
        <v>1080</v>
      </c>
      <c r="B128" s="140">
        <v>48.4</v>
      </c>
      <c r="C128" s="140">
        <v>31.3</v>
      </c>
      <c r="D128" s="140">
        <v>2.9</v>
      </c>
      <c r="E128" s="140">
        <v>4</v>
      </c>
      <c r="F128" s="140">
        <v>7.3</v>
      </c>
      <c r="G128" s="140">
        <v>3</v>
      </c>
      <c r="H128" s="137"/>
      <c r="I128" s="137"/>
      <c r="J128" s="137"/>
      <c r="K128" s="137"/>
      <c r="L128" s="137"/>
      <c r="M128" s="137"/>
      <c r="N128" s="137"/>
      <c r="O128" s="137"/>
      <c r="P128" s="137"/>
      <c r="Q128" s="137"/>
      <c r="R128" s="137"/>
      <c r="S128" s="137"/>
      <c r="T128" s="137"/>
      <c r="U128" s="137"/>
      <c r="V128" s="137"/>
      <c r="W128" s="137"/>
      <c r="X128" s="137"/>
      <c r="Y128" s="137"/>
      <c r="Z128" s="137"/>
    </row>
    <row r="129" spans="1:7" ht="14.25" customHeight="1" x14ac:dyDescent="0.3">
      <c r="A129" s="141" t="s">
        <v>1079</v>
      </c>
      <c r="B129" s="140">
        <v>9</v>
      </c>
      <c r="C129" s="140">
        <v>4.4000000000000004</v>
      </c>
      <c r="D129" s="140">
        <v>0.7</v>
      </c>
      <c r="E129" s="140">
        <v>1.1000000000000001</v>
      </c>
      <c r="F129" s="140">
        <v>2.1</v>
      </c>
      <c r="G129" s="140">
        <v>0.6</v>
      </c>
    </row>
    <row r="130" spans="1:7" ht="14.25" customHeight="1" x14ac:dyDescent="0.3">
      <c r="A130" s="141" t="s">
        <v>1078</v>
      </c>
      <c r="B130" s="140">
        <v>4.8</v>
      </c>
      <c r="C130" s="140">
        <v>2.2000000000000002</v>
      </c>
      <c r="D130" s="140">
        <v>0.3</v>
      </c>
      <c r="E130" s="140">
        <v>0.7</v>
      </c>
      <c r="F130" s="140">
        <v>1</v>
      </c>
      <c r="G130" s="140">
        <v>0.6</v>
      </c>
    </row>
    <row r="131" spans="1:7" ht="24" customHeight="1" x14ac:dyDescent="0.3">
      <c r="A131" s="143" t="s">
        <v>1077</v>
      </c>
      <c r="B131" s="142"/>
      <c r="C131" s="142"/>
      <c r="D131" s="142"/>
      <c r="E131" s="142"/>
      <c r="F131" s="142"/>
      <c r="G131" s="142"/>
    </row>
    <row r="132" spans="1:7" ht="14.25" customHeight="1" x14ac:dyDescent="0.3">
      <c r="A132" s="141" t="s">
        <v>1037</v>
      </c>
      <c r="B132" s="140">
        <v>38.200000000000003</v>
      </c>
      <c r="C132" s="140">
        <v>29</v>
      </c>
      <c r="D132" s="140">
        <v>2.9</v>
      </c>
      <c r="E132" s="140">
        <v>2</v>
      </c>
      <c r="F132" s="140">
        <v>4.2</v>
      </c>
      <c r="G132" s="140" t="s">
        <v>1024</v>
      </c>
    </row>
    <row r="133" spans="1:7" ht="14.25" customHeight="1" x14ac:dyDescent="0.3">
      <c r="A133" s="141" t="s">
        <v>1036</v>
      </c>
      <c r="B133" s="140">
        <v>73.3</v>
      </c>
      <c r="C133" s="140">
        <v>44.8</v>
      </c>
      <c r="D133" s="140">
        <v>4.0999999999999996</v>
      </c>
      <c r="E133" s="140">
        <v>7.4</v>
      </c>
      <c r="F133" s="140">
        <v>16.899999999999999</v>
      </c>
      <c r="G133" s="140" t="s">
        <v>1024</v>
      </c>
    </row>
    <row r="134" spans="1:7" ht="14.25" customHeight="1" x14ac:dyDescent="0.3">
      <c r="A134" s="141" t="s">
        <v>1076</v>
      </c>
      <c r="B134" s="140">
        <v>6.8</v>
      </c>
      <c r="C134" s="140" t="s">
        <v>1024</v>
      </c>
      <c r="D134" s="140" t="s">
        <v>1024</v>
      </c>
      <c r="E134" s="140" t="s">
        <v>1024</v>
      </c>
      <c r="F134" s="140" t="s">
        <v>1024</v>
      </c>
      <c r="G134" s="140">
        <v>6.8</v>
      </c>
    </row>
    <row r="135" spans="1:7" ht="24" customHeight="1" x14ac:dyDescent="0.3">
      <c r="A135" s="143" t="s">
        <v>1075</v>
      </c>
      <c r="B135" s="142"/>
      <c r="C135" s="142"/>
      <c r="D135" s="142"/>
      <c r="E135" s="142"/>
      <c r="F135" s="142"/>
      <c r="G135" s="142"/>
    </row>
    <row r="136" spans="1:7" ht="14.25" customHeight="1" x14ac:dyDescent="0.3">
      <c r="A136" s="141" t="s">
        <v>1074</v>
      </c>
      <c r="B136" s="140">
        <v>5.8</v>
      </c>
      <c r="C136" s="140" t="s">
        <v>1019</v>
      </c>
      <c r="D136" s="140">
        <v>0.1</v>
      </c>
      <c r="E136" s="140">
        <v>0.7</v>
      </c>
      <c r="F136" s="140">
        <v>4.8</v>
      </c>
      <c r="G136" s="140" t="s">
        <v>1024</v>
      </c>
    </row>
    <row r="137" spans="1:7" ht="14.25" customHeight="1" x14ac:dyDescent="0.3">
      <c r="A137" s="141" t="s">
        <v>1073</v>
      </c>
      <c r="B137" s="140">
        <v>17.8</v>
      </c>
      <c r="C137" s="140">
        <v>1.6</v>
      </c>
      <c r="D137" s="140">
        <v>1.8</v>
      </c>
      <c r="E137" s="140">
        <v>3.5</v>
      </c>
      <c r="F137" s="140">
        <v>10.6</v>
      </c>
      <c r="G137" s="140" t="s">
        <v>1019</v>
      </c>
    </row>
    <row r="138" spans="1:7" ht="14.25" customHeight="1" x14ac:dyDescent="0.3">
      <c r="A138" s="141" t="s">
        <v>1072</v>
      </c>
      <c r="B138" s="140">
        <v>28.2</v>
      </c>
      <c r="C138" s="140">
        <v>15.3</v>
      </c>
      <c r="D138" s="140">
        <v>2.5</v>
      </c>
      <c r="E138" s="140">
        <v>3</v>
      </c>
      <c r="F138" s="140">
        <v>4.4000000000000004</v>
      </c>
      <c r="G138" s="140">
        <v>3</v>
      </c>
    </row>
    <row r="139" spans="1:7" ht="14.25" customHeight="1" x14ac:dyDescent="0.3">
      <c r="A139" s="145" t="s">
        <v>1071</v>
      </c>
      <c r="B139" s="140">
        <v>37.6</v>
      </c>
      <c r="C139" s="140">
        <v>30.2</v>
      </c>
      <c r="D139" s="140">
        <v>1.7</v>
      </c>
      <c r="E139" s="140">
        <v>1.6</v>
      </c>
      <c r="F139" s="140">
        <v>1.1000000000000001</v>
      </c>
      <c r="G139" s="140">
        <v>3.1</v>
      </c>
    </row>
    <row r="140" spans="1:7" ht="14.25" customHeight="1" x14ac:dyDescent="0.3">
      <c r="A140" s="145" t="s">
        <v>1070</v>
      </c>
      <c r="B140" s="140">
        <v>12.9</v>
      </c>
      <c r="C140" s="140">
        <v>11.5</v>
      </c>
      <c r="D140" s="140">
        <v>0.4</v>
      </c>
      <c r="E140" s="140">
        <v>0.4</v>
      </c>
      <c r="F140" s="140" t="s">
        <v>1019</v>
      </c>
      <c r="G140" s="140">
        <v>0.5</v>
      </c>
    </row>
    <row r="141" spans="1:7" ht="14.25" customHeight="1" x14ac:dyDescent="0.3">
      <c r="A141" s="145" t="s">
        <v>1069</v>
      </c>
      <c r="B141" s="140">
        <v>12.2</v>
      </c>
      <c r="C141" s="140">
        <v>11.5</v>
      </c>
      <c r="D141" s="140">
        <v>0.4</v>
      </c>
      <c r="E141" s="140" t="s">
        <v>1019</v>
      </c>
      <c r="F141" s="140" t="s">
        <v>1019</v>
      </c>
      <c r="G141" s="140" t="s">
        <v>1024</v>
      </c>
    </row>
    <row r="142" spans="1:7" ht="14.25" customHeight="1" x14ac:dyDescent="0.3">
      <c r="A142" s="145" t="s">
        <v>1068</v>
      </c>
      <c r="B142" s="140">
        <v>3.7</v>
      </c>
      <c r="C142" s="140">
        <v>3.7</v>
      </c>
      <c r="D142" s="140" t="s">
        <v>1019</v>
      </c>
      <c r="E142" s="140" t="s">
        <v>1019</v>
      </c>
      <c r="F142" s="140" t="s">
        <v>1024</v>
      </c>
      <c r="G142" s="140" t="s">
        <v>1024</v>
      </c>
    </row>
    <row r="143" spans="1:7" ht="24" customHeight="1" x14ac:dyDescent="0.3">
      <c r="A143" s="143" t="s">
        <v>1067</v>
      </c>
      <c r="B143" s="142"/>
      <c r="C143" s="142"/>
      <c r="D143" s="142"/>
      <c r="E143" s="142"/>
      <c r="F143" s="142"/>
      <c r="G143" s="142"/>
    </row>
    <row r="144" spans="1:7" ht="14.25" customHeight="1" x14ac:dyDescent="0.3">
      <c r="A144" s="141" t="s">
        <v>1066</v>
      </c>
      <c r="B144" s="140">
        <v>48.7</v>
      </c>
      <c r="C144" s="140">
        <v>25.2</v>
      </c>
      <c r="D144" s="140">
        <v>2.8</v>
      </c>
      <c r="E144" s="140">
        <v>5.7</v>
      </c>
      <c r="F144" s="140">
        <v>11</v>
      </c>
      <c r="G144" s="140">
        <v>4</v>
      </c>
    </row>
    <row r="145" spans="1:7" ht="14.25" customHeight="1" x14ac:dyDescent="0.3">
      <c r="A145" s="141" t="s">
        <v>1065</v>
      </c>
      <c r="B145" s="140">
        <v>68.3</v>
      </c>
      <c r="C145" s="140">
        <v>47.8</v>
      </c>
      <c r="D145" s="140">
        <v>4.2</v>
      </c>
      <c r="E145" s="140">
        <v>3.7</v>
      </c>
      <c r="F145" s="140">
        <v>9.9</v>
      </c>
      <c r="G145" s="140">
        <v>2.7</v>
      </c>
    </row>
    <row r="146" spans="1:7" ht="14.25" customHeight="1" x14ac:dyDescent="0.3">
      <c r="A146" s="141" t="s">
        <v>1064</v>
      </c>
      <c r="B146" s="140">
        <v>1.2</v>
      </c>
      <c r="C146" s="140">
        <v>0.9</v>
      </c>
      <c r="D146" s="140" t="s">
        <v>1019</v>
      </c>
      <c r="E146" s="140" t="s">
        <v>1019</v>
      </c>
      <c r="F146" s="140" t="s">
        <v>1019</v>
      </c>
      <c r="G146" s="140" t="s">
        <v>1019</v>
      </c>
    </row>
    <row r="147" spans="1:7" ht="24" customHeight="1" x14ac:dyDescent="0.3">
      <c r="A147" s="143" t="s">
        <v>1063</v>
      </c>
      <c r="B147" s="142"/>
      <c r="C147" s="142"/>
      <c r="D147" s="142"/>
      <c r="E147" s="142"/>
      <c r="F147" s="142"/>
      <c r="G147" s="142"/>
    </row>
    <row r="148" spans="1:7" ht="14.25" customHeight="1" x14ac:dyDescent="0.3">
      <c r="A148" s="141" t="s">
        <v>1062</v>
      </c>
      <c r="B148" s="140">
        <v>47.7</v>
      </c>
      <c r="C148" s="140">
        <v>22.3</v>
      </c>
      <c r="D148" s="140">
        <v>2.8</v>
      </c>
      <c r="E148" s="140">
        <v>4.2</v>
      </c>
      <c r="F148" s="140">
        <v>14.1</v>
      </c>
      <c r="G148" s="140">
        <v>4.2</v>
      </c>
    </row>
    <row r="149" spans="1:7" ht="14.25" customHeight="1" x14ac:dyDescent="0.3">
      <c r="A149" s="141" t="s">
        <v>25</v>
      </c>
      <c r="B149" s="140">
        <v>41.9</v>
      </c>
      <c r="C149" s="140">
        <v>28.6</v>
      </c>
      <c r="D149" s="140">
        <v>2.4</v>
      </c>
      <c r="E149" s="140">
        <v>4</v>
      </c>
      <c r="F149" s="140">
        <v>5</v>
      </c>
      <c r="G149" s="140">
        <v>1.8</v>
      </c>
    </row>
    <row r="150" spans="1:7" ht="14.25" customHeight="1" x14ac:dyDescent="0.3">
      <c r="A150" s="141" t="s">
        <v>1061</v>
      </c>
      <c r="B150" s="140">
        <v>25.3</v>
      </c>
      <c r="C150" s="140">
        <v>20.7</v>
      </c>
      <c r="D150" s="140">
        <v>1.6</v>
      </c>
      <c r="E150" s="140">
        <v>0.9</v>
      </c>
      <c r="F150" s="140">
        <v>1.4</v>
      </c>
      <c r="G150" s="140">
        <v>0.7</v>
      </c>
    </row>
    <row r="151" spans="1:7" ht="14.25" customHeight="1" x14ac:dyDescent="0.3">
      <c r="A151" s="145" t="s">
        <v>1060</v>
      </c>
      <c r="B151" s="140">
        <v>2</v>
      </c>
      <c r="C151" s="140">
        <v>1</v>
      </c>
      <c r="D151" s="140">
        <v>0.1</v>
      </c>
      <c r="E151" s="140" t="s">
        <v>1019</v>
      </c>
      <c r="F151" s="140">
        <v>0.6</v>
      </c>
      <c r="G151" s="140" t="s">
        <v>1019</v>
      </c>
    </row>
    <row r="152" spans="1:7" ht="14.25" customHeight="1" x14ac:dyDescent="0.3">
      <c r="A152" s="145" t="s">
        <v>1059</v>
      </c>
      <c r="B152" s="140">
        <v>1.4</v>
      </c>
      <c r="C152" s="140">
        <v>1.2</v>
      </c>
      <c r="D152" s="140" t="s">
        <v>1019</v>
      </c>
      <c r="E152" s="140" t="s">
        <v>1019</v>
      </c>
      <c r="F152" s="140" t="s">
        <v>1019</v>
      </c>
      <c r="G152" s="140" t="s">
        <v>1024</v>
      </c>
    </row>
    <row r="153" spans="1:7" ht="24" customHeight="1" x14ac:dyDescent="0.3">
      <c r="A153" s="143" t="s">
        <v>1058</v>
      </c>
      <c r="B153" s="142"/>
      <c r="C153" s="142"/>
      <c r="D153" s="142"/>
      <c r="E153" s="142"/>
      <c r="F153" s="142"/>
      <c r="G153" s="142"/>
    </row>
    <row r="154" spans="1:7" ht="14.25" customHeight="1" x14ac:dyDescent="0.3">
      <c r="A154" s="139">
        <v>0</v>
      </c>
      <c r="B154" s="140">
        <v>75.599999999999994</v>
      </c>
      <c r="C154" s="140">
        <v>45.7</v>
      </c>
      <c r="D154" s="140">
        <v>3.6</v>
      </c>
      <c r="E154" s="140">
        <v>7.3</v>
      </c>
      <c r="F154" s="140">
        <v>13.5</v>
      </c>
      <c r="G154" s="140">
        <v>5.6</v>
      </c>
    </row>
    <row r="155" spans="1:7" ht="14.25" customHeight="1" x14ac:dyDescent="0.3">
      <c r="A155" s="139">
        <v>1</v>
      </c>
      <c r="B155" s="140">
        <v>32.299999999999997</v>
      </c>
      <c r="C155" s="140">
        <v>20.3</v>
      </c>
      <c r="D155" s="140">
        <v>2.5</v>
      </c>
      <c r="E155" s="140">
        <v>1.8</v>
      </c>
      <c r="F155" s="140">
        <v>6.6</v>
      </c>
      <c r="G155" s="140">
        <v>1.1000000000000001</v>
      </c>
    </row>
    <row r="156" spans="1:7" ht="14.25" customHeight="1" x14ac:dyDescent="0.3">
      <c r="A156" s="139">
        <v>2</v>
      </c>
      <c r="B156" s="140">
        <v>7.4</v>
      </c>
      <c r="C156" s="140">
        <v>5.5</v>
      </c>
      <c r="D156" s="140">
        <v>0.7</v>
      </c>
      <c r="E156" s="140" t="s">
        <v>1019</v>
      </c>
      <c r="F156" s="140">
        <v>0.9</v>
      </c>
      <c r="G156" s="140" t="s">
        <v>1019</v>
      </c>
    </row>
    <row r="157" spans="1:7" ht="14.25" customHeight="1" x14ac:dyDescent="0.3">
      <c r="A157" s="139" t="s">
        <v>1057</v>
      </c>
      <c r="B157" s="140">
        <v>2.9</v>
      </c>
      <c r="C157" s="140">
        <v>2.2999999999999998</v>
      </c>
      <c r="D157" s="140">
        <v>0.2</v>
      </c>
      <c r="E157" s="140" t="s">
        <v>1019</v>
      </c>
      <c r="F157" s="140">
        <v>0.2</v>
      </c>
      <c r="G157" s="140" t="s">
        <v>1024</v>
      </c>
    </row>
    <row r="158" spans="1:7" ht="24" customHeight="1" x14ac:dyDescent="0.3">
      <c r="A158" s="143" t="s">
        <v>1056</v>
      </c>
      <c r="B158" s="142"/>
      <c r="C158" s="142"/>
      <c r="D158" s="142"/>
      <c r="E158" s="142"/>
      <c r="F158" s="142"/>
      <c r="G158" s="142"/>
    </row>
    <row r="159" spans="1:7" ht="14.25" customHeight="1" x14ac:dyDescent="0.3">
      <c r="A159" s="141" t="s">
        <v>1037</v>
      </c>
      <c r="B159" s="140">
        <v>8.9</v>
      </c>
      <c r="C159" s="140">
        <v>7</v>
      </c>
      <c r="D159" s="140">
        <v>0.5</v>
      </c>
      <c r="E159" s="140">
        <v>0.5</v>
      </c>
      <c r="F159" s="140">
        <v>0.6</v>
      </c>
      <c r="G159" s="140">
        <v>0.4</v>
      </c>
    </row>
    <row r="160" spans="1:7" ht="14.25" customHeight="1" x14ac:dyDescent="0.3">
      <c r="A160" s="141" t="s">
        <v>1036</v>
      </c>
      <c r="B160" s="140">
        <v>94.6</v>
      </c>
      <c r="C160" s="140">
        <v>61.4</v>
      </c>
      <c r="D160" s="140">
        <v>5.4</v>
      </c>
      <c r="E160" s="140">
        <v>6.8</v>
      </c>
      <c r="F160" s="140">
        <v>15.3</v>
      </c>
      <c r="G160" s="140">
        <v>5.8</v>
      </c>
    </row>
    <row r="161" spans="1:7" ht="14.25" customHeight="1" x14ac:dyDescent="0.3">
      <c r="A161" s="141" t="s">
        <v>1054</v>
      </c>
      <c r="B161" s="140">
        <v>14.7</v>
      </c>
      <c r="C161" s="140">
        <v>5.5</v>
      </c>
      <c r="D161" s="140">
        <v>1.1000000000000001</v>
      </c>
      <c r="E161" s="140">
        <v>2.2000000000000002</v>
      </c>
      <c r="F161" s="140">
        <v>5.3</v>
      </c>
      <c r="G161" s="140">
        <v>0.6</v>
      </c>
    </row>
    <row r="162" spans="1:7" ht="24" customHeight="1" x14ac:dyDescent="0.3">
      <c r="A162" s="143" t="s">
        <v>1055</v>
      </c>
      <c r="B162" s="142"/>
      <c r="C162" s="142"/>
      <c r="D162" s="142"/>
      <c r="E162" s="142"/>
      <c r="F162" s="142"/>
      <c r="G162" s="142"/>
    </row>
    <row r="163" spans="1:7" ht="14.25" customHeight="1" x14ac:dyDescent="0.3">
      <c r="A163" s="141" t="s">
        <v>1037</v>
      </c>
      <c r="B163" s="140">
        <v>26.1</v>
      </c>
      <c r="C163" s="140">
        <v>19.3</v>
      </c>
      <c r="D163" s="140">
        <v>1.4</v>
      </c>
      <c r="E163" s="140">
        <v>1.4</v>
      </c>
      <c r="F163" s="140">
        <v>2.2999999999999998</v>
      </c>
      <c r="G163" s="140">
        <v>1.6</v>
      </c>
    </row>
    <row r="164" spans="1:7" ht="14.25" customHeight="1" x14ac:dyDescent="0.3">
      <c r="A164" s="141" t="s">
        <v>1036</v>
      </c>
      <c r="B164" s="140">
        <v>57.9</v>
      </c>
      <c r="C164" s="140">
        <v>35.4</v>
      </c>
      <c r="D164" s="140">
        <v>3.2</v>
      </c>
      <c r="E164" s="140">
        <v>4.5</v>
      </c>
      <c r="F164" s="140">
        <v>11.2</v>
      </c>
      <c r="G164" s="140">
        <v>3.6</v>
      </c>
    </row>
    <row r="165" spans="1:7" ht="14.25" customHeight="1" x14ac:dyDescent="0.3">
      <c r="A165" s="141" t="s">
        <v>1054</v>
      </c>
      <c r="B165" s="140">
        <v>34.200000000000003</v>
      </c>
      <c r="C165" s="140">
        <v>19.100000000000001</v>
      </c>
      <c r="D165" s="140">
        <v>2.4</v>
      </c>
      <c r="E165" s="140">
        <v>3.4</v>
      </c>
      <c r="F165" s="140">
        <v>7.6</v>
      </c>
      <c r="G165" s="140">
        <v>1.6</v>
      </c>
    </row>
    <row r="166" spans="1:7" ht="33.75" customHeight="1" x14ac:dyDescent="0.3">
      <c r="A166" s="143" t="s">
        <v>1053</v>
      </c>
      <c r="B166" s="142"/>
      <c r="C166" s="142"/>
      <c r="D166" s="142"/>
      <c r="E166" s="142"/>
      <c r="F166" s="142"/>
      <c r="G166" s="142"/>
    </row>
    <row r="167" spans="1:7" ht="14.25" customHeight="1" x14ac:dyDescent="0.3">
      <c r="A167" s="141" t="s">
        <v>1037</v>
      </c>
      <c r="B167" s="140">
        <v>56.4</v>
      </c>
      <c r="C167" s="140">
        <v>48.5</v>
      </c>
      <c r="D167" s="140">
        <v>3.4</v>
      </c>
      <c r="E167" s="140">
        <v>2.2000000000000002</v>
      </c>
      <c r="F167" s="140" t="s">
        <v>1024</v>
      </c>
      <c r="G167" s="140">
        <v>2.4</v>
      </c>
    </row>
    <row r="168" spans="1:7" ht="14.25" customHeight="1" x14ac:dyDescent="0.3">
      <c r="A168" s="141" t="s">
        <v>1036</v>
      </c>
      <c r="B168" s="140">
        <v>40.6</v>
      </c>
      <c r="C168" s="140">
        <v>25.4</v>
      </c>
      <c r="D168" s="140">
        <v>3.6</v>
      </c>
      <c r="E168" s="140">
        <v>7.2</v>
      </c>
      <c r="F168" s="140" t="s">
        <v>1024</v>
      </c>
      <c r="G168" s="140">
        <v>4.4000000000000004</v>
      </c>
    </row>
    <row r="169" spans="1:7" ht="26.25" customHeight="1" x14ac:dyDescent="0.3">
      <c r="A169" s="141" t="s">
        <v>1047</v>
      </c>
      <c r="B169" s="140">
        <v>21.1</v>
      </c>
      <c r="C169" s="140" t="s">
        <v>1024</v>
      </c>
      <c r="D169" s="140" t="s">
        <v>1024</v>
      </c>
      <c r="E169" s="140" t="s">
        <v>1024</v>
      </c>
      <c r="F169" s="140">
        <v>21.1</v>
      </c>
      <c r="G169" s="140" t="s">
        <v>1024</v>
      </c>
    </row>
    <row r="170" spans="1:7" ht="33.75" customHeight="1" x14ac:dyDescent="0.3">
      <c r="A170" s="143" t="s">
        <v>1052</v>
      </c>
      <c r="B170" s="142"/>
      <c r="C170" s="142"/>
      <c r="D170" s="142"/>
      <c r="E170" s="142"/>
      <c r="F170" s="142"/>
      <c r="G170" s="142"/>
    </row>
    <row r="171" spans="1:7" ht="14.25" customHeight="1" x14ac:dyDescent="0.3">
      <c r="A171" s="141" t="s">
        <v>1037</v>
      </c>
      <c r="B171" s="140">
        <v>81.900000000000006</v>
      </c>
      <c r="C171" s="140">
        <v>51.7</v>
      </c>
      <c r="D171" s="140">
        <v>5.4</v>
      </c>
      <c r="E171" s="140">
        <v>7.3</v>
      </c>
      <c r="F171" s="140">
        <v>14.8</v>
      </c>
      <c r="G171" s="140">
        <v>2.8</v>
      </c>
    </row>
    <row r="172" spans="1:7" ht="14.25" customHeight="1" x14ac:dyDescent="0.3">
      <c r="A172" s="139" t="s">
        <v>1051</v>
      </c>
      <c r="B172" s="140">
        <v>68.599999999999994</v>
      </c>
      <c r="C172" s="140">
        <v>45.1</v>
      </c>
      <c r="D172" s="140">
        <v>4.8</v>
      </c>
      <c r="E172" s="140">
        <v>6</v>
      </c>
      <c r="F172" s="140">
        <v>11.1</v>
      </c>
      <c r="G172" s="140">
        <v>1.7</v>
      </c>
    </row>
    <row r="173" spans="1:7" ht="14.25" customHeight="1" x14ac:dyDescent="0.3">
      <c r="A173" s="139" t="s">
        <v>1050</v>
      </c>
      <c r="B173" s="140">
        <v>13.3</v>
      </c>
      <c r="C173" s="140">
        <v>6.7</v>
      </c>
      <c r="D173" s="140">
        <v>0.6</v>
      </c>
      <c r="E173" s="140">
        <v>1.3</v>
      </c>
      <c r="F173" s="140">
        <v>3.6</v>
      </c>
      <c r="G173" s="140">
        <v>1.2</v>
      </c>
    </row>
    <row r="174" spans="1:7" ht="14.25" customHeight="1" x14ac:dyDescent="0.3">
      <c r="A174" s="141" t="s">
        <v>1036</v>
      </c>
      <c r="B174" s="140">
        <v>36.299999999999997</v>
      </c>
      <c r="C174" s="140">
        <v>22.1</v>
      </c>
      <c r="D174" s="140">
        <v>1.6</v>
      </c>
      <c r="E174" s="140">
        <v>2.1</v>
      </c>
      <c r="F174" s="140">
        <v>6.4</v>
      </c>
      <c r="G174" s="140">
        <v>4</v>
      </c>
    </row>
    <row r="175" spans="1:7" ht="24" customHeight="1" x14ac:dyDescent="0.3">
      <c r="A175" s="143" t="s">
        <v>1049</v>
      </c>
      <c r="B175" s="142"/>
      <c r="C175" s="142"/>
      <c r="D175" s="142"/>
      <c r="E175" s="142"/>
      <c r="F175" s="142"/>
      <c r="G175" s="142"/>
    </row>
    <row r="176" spans="1:7" ht="14.25" customHeight="1" x14ac:dyDescent="0.3">
      <c r="A176" s="141" t="s">
        <v>1037</v>
      </c>
      <c r="B176" s="140">
        <v>1.5</v>
      </c>
      <c r="C176" s="140">
        <v>1.5</v>
      </c>
      <c r="D176" s="140" t="s">
        <v>1024</v>
      </c>
      <c r="E176" s="140" t="s">
        <v>1024</v>
      </c>
      <c r="F176" s="140" t="s">
        <v>1024</v>
      </c>
      <c r="G176" s="140" t="s">
        <v>1019</v>
      </c>
    </row>
    <row r="177" spans="1:7" ht="14.25" customHeight="1" x14ac:dyDescent="0.3">
      <c r="A177" s="141" t="s">
        <v>1036</v>
      </c>
      <c r="B177" s="140">
        <v>86.2</v>
      </c>
      <c r="C177" s="140">
        <v>72.400000000000006</v>
      </c>
      <c r="D177" s="140">
        <v>7</v>
      </c>
      <c r="E177" s="140" t="s">
        <v>1024</v>
      </c>
      <c r="F177" s="140" t="s">
        <v>1024</v>
      </c>
      <c r="G177" s="140">
        <v>6.8</v>
      </c>
    </row>
    <row r="178" spans="1:7" ht="14.25" customHeight="1" x14ac:dyDescent="0.3">
      <c r="A178" s="141" t="s">
        <v>1039</v>
      </c>
      <c r="B178" s="140">
        <v>30.5</v>
      </c>
      <c r="C178" s="140" t="s">
        <v>1024</v>
      </c>
      <c r="D178" s="140" t="s">
        <v>1024</v>
      </c>
      <c r="E178" s="140">
        <v>9.4</v>
      </c>
      <c r="F178" s="140">
        <v>21.1</v>
      </c>
      <c r="G178" s="140" t="s">
        <v>1024</v>
      </c>
    </row>
    <row r="179" spans="1:7" ht="24" customHeight="1" x14ac:dyDescent="0.3">
      <c r="A179" s="143" t="s">
        <v>1048</v>
      </c>
      <c r="B179" s="142"/>
      <c r="C179" s="142"/>
      <c r="D179" s="142"/>
      <c r="E179" s="142"/>
      <c r="F179" s="142"/>
      <c r="G179" s="142"/>
    </row>
    <row r="180" spans="1:7" ht="14.25" customHeight="1" x14ac:dyDescent="0.3">
      <c r="A180" s="141" t="s">
        <v>1037</v>
      </c>
      <c r="B180" s="140">
        <v>12.6</v>
      </c>
      <c r="C180" s="140">
        <v>11.2</v>
      </c>
      <c r="D180" s="140">
        <v>0.2</v>
      </c>
      <c r="E180" s="140">
        <v>0.3</v>
      </c>
      <c r="F180" s="140" t="s">
        <v>1024</v>
      </c>
      <c r="G180" s="140">
        <v>0.8</v>
      </c>
    </row>
    <row r="181" spans="1:7" ht="14.25" customHeight="1" x14ac:dyDescent="0.3">
      <c r="A181" s="141" t="s">
        <v>1036</v>
      </c>
      <c r="B181" s="140">
        <v>84.5</v>
      </c>
      <c r="C181" s="140">
        <v>62.7</v>
      </c>
      <c r="D181" s="140">
        <v>6.8</v>
      </c>
      <c r="E181" s="140">
        <v>9.1</v>
      </c>
      <c r="F181" s="140" t="s">
        <v>1024</v>
      </c>
      <c r="G181" s="140">
        <v>6</v>
      </c>
    </row>
    <row r="182" spans="1:7" ht="26.25" customHeight="1" x14ac:dyDescent="0.3">
      <c r="A182" s="141" t="s">
        <v>1047</v>
      </c>
      <c r="B182" s="140">
        <v>21.1</v>
      </c>
      <c r="C182" s="140" t="s">
        <v>1024</v>
      </c>
      <c r="D182" s="140" t="s">
        <v>1024</v>
      </c>
      <c r="E182" s="140" t="s">
        <v>1024</v>
      </c>
      <c r="F182" s="140">
        <v>21.1</v>
      </c>
      <c r="G182" s="140" t="s">
        <v>1024</v>
      </c>
    </row>
    <row r="183" spans="1:7" ht="24" customHeight="1" x14ac:dyDescent="0.3">
      <c r="A183" s="143" t="s">
        <v>1046</v>
      </c>
      <c r="B183" s="142"/>
      <c r="C183" s="142"/>
      <c r="D183" s="142"/>
      <c r="E183" s="142"/>
      <c r="F183" s="142"/>
      <c r="G183" s="142"/>
    </row>
    <row r="184" spans="1:7" ht="14.25" customHeight="1" x14ac:dyDescent="0.3">
      <c r="A184" s="139" t="s">
        <v>1037</v>
      </c>
      <c r="B184" s="140">
        <v>8.3000000000000007</v>
      </c>
      <c r="C184" s="140">
        <v>8.1</v>
      </c>
      <c r="D184" s="140" t="s">
        <v>1019</v>
      </c>
      <c r="E184" s="140" t="s">
        <v>1024</v>
      </c>
      <c r="F184" s="140" t="s">
        <v>1024</v>
      </c>
      <c r="G184" s="140" t="s">
        <v>1019</v>
      </c>
    </row>
    <row r="185" spans="1:7" ht="14.25" customHeight="1" x14ac:dyDescent="0.3">
      <c r="A185" s="141" t="s">
        <v>1036</v>
      </c>
      <c r="B185" s="140">
        <v>79.3</v>
      </c>
      <c r="C185" s="140">
        <v>65.8</v>
      </c>
      <c r="D185" s="140">
        <v>6.9</v>
      </c>
      <c r="E185" s="140" t="s">
        <v>1024</v>
      </c>
      <c r="F185" s="140" t="s">
        <v>1024</v>
      </c>
      <c r="G185" s="140">
        <v>6.7</v>
      </c>
    </row>
    <row r="186" spans="1:7" ht="14.25" customHeight="1" x14ac:dyDescent="0.3">
      <c r="A186" s="141" t="s">
        <v>1039</v>
      </c>
      <c r="B186" s="140">
        <v>30.5</v>
      </c>
      <c r="C186" s="140" t="s">
        <v>1024</v>
      </c>
      <c r="D186" s="140" t="s">
        <v>1024</v>
      </c>
      <c r="E186" s="140">
        <v>9.4</v>
      </c>
      <c r="F186" s="140">
        <v>21.1</v>
      </c>
      <c r="G186" s="140" t="s">
        <v>1024</v>
      </c>
    </row>
    <row r="187" spans="1:7" ht="24" customHeight="1" x14ac:dyDescent="0.3">
      <c r="A187" s="144" t="s">
        <v>1045</v>
      </c>
      <c r="B187" s="142"/>
      <c r="C187" s="142"/>
      <c r="D187" s="142"/>
      <c r="E187" s="142"/>
      <c r="F187" s="142"/>
      <c r="G187" s="142"/>
    </row>
    <row r="188" spans="1:7" ht="14.25" customHeight="1" x14ac:dyDescent="0.3">
      <c r="A188" s="139" t="s">
        <v>1034</v>
      </c>
      <c r="B188" s="140">
        <v>2.7</v>
      </c>
      <c r="C188" s="140">
        <v>2.6</v>
      </c>
      <c r="D188" s="140" t="s">
        <v>1019</v>
      </c>
      <c r="E188" s="140" t="s">
        <v>1024</v>
      </c>
      <c r="F188" s="140" t="s">
        <v>1024</v>
      </c>
      <c r="G188" s="140" t="s">
        <v>1019</v>
      </c>
    </row>
    <row r="189" spans="1:7" ht="14.25" customHeight="1" x14ac:dyDescent="0.3">
      <c r="A189" s="139" t="s">
        <v>1033</v>
      </c>
      <c r="B189" s="140">
        <v>4.7</v>
      </c>
      <c r="C189" s="140">
        <v>4.7</v>
      </c>
      <c r="D189" s="140" t="s">
        <v>1019</v>
      </c>
      <c r="E189" s="140" t="s">
        <v>1024</v>
      </c>
      <c r="F189" s="140" t="s">
        <v>1024</v>
      </c>
      <c r="G189" s="140" t="s">
        <v>1019</v>
      </c>
    </row>
    <row r="190" spans="1:7" ht="14.25" customHeight="1" x14ac:dyDescent="0.3">
      <c r="A190" s="139" t="s">
        <v>1032</v>
      </c>
      <c r="B190" s="140">
        <v>0.8</v>
      </c>
      <c r="C190" s="140">
        <v>0.8</v>
      </c>
      <c r="D190" s="140" t="s">
        <v>1019</v>
      </c>
      <c r="E190" s="140" t="s">
        <v>1024</v>
      </c>
      <c r="F190" s="140" t="s">
        <v>1024</v>
      </c>
      <c r="G190" s="140" t="s">
        <v>1024</v>
      </c>
    </row>
    <row r="191" spans="1:7" ht="14.25" customHeight="1" x14ac:dyDescent="0.3">
      <c r="A191" s="139" t="s">
        <v>1040</v>
      </c>
      <c r="B191" s="140">
        <v>79.3</v>
      </c>
      <c r="C191" s="140">
        <v>65.8</v>
      </c>
      <c r="D191" s="140">
        <v>6.9</v>
      </c>
      <c r="E191" s="140" t="s">
        <v>1024</v>
      </c>
      <c r="F191" s="140" t="s">
        <v>1024</v>
      </c>
      <c r="G191" s="140">
        <v>6.7</v>
      </c>
    </row>
    <row r="192" spans="1:7" ht="14.25" customHeight="1" x14ac:dyDescent="0.3">
      <c r="A192" s="139" t="s">
        <v>1039</v>
      </c>
      <c r="B192" s="140">
        <v>30.5</v>
      </c>
      <c r="C192" s="140" t="s">
        <v>1024</v>
      </c>
      <c r="D192" s="140" t="s">
        <v>1024</v>
      </c>
      <c r="E192" s="140">
        <v>9.4</v>
      </c>
      <c r="F192" s="140">
        <v>21.1</v>
      </c>
      <c r="G192" s="140" t="s">
        <v>1024</v>
      </c>
    </row>
    <row r="193" spans="1:26" ht="24" customHeight="1" x14ac:dyDescent="0.3">
      <c r="A193" s="144" t="s">
        <v>1044</v>
      </c>
      <c r="B193" s="142"/>
      <c r="C193" s="142"/>
      <c r="D193" s="142"/>
      <c r="E193" s="142"/>
      <c r="F193" s="142"/>
      <c r="G193" s="142"/>
    </row>
    <row r="194" spans="1:26" ht="14.25" customHeight="1" x14ac:dyDescent="0.3">
      <c r="A194" s="139" t="s">
        <v>1043</v>
      </c>
      <c r="B194" s="140">
        <v>2.5</v>
      </c>
      <c r="C194" s="140">
        <v>2.5</v>
      </c>
      <c r="D194" s="140" t="s">
        <v>1019</v>
      </c>
      <c r="E194" s="140" t="s">
        <v>1024</v>
      </c>
      <c r="F194" s="140" t="s">
        <v>1024</v>
      </c>
      <c r="G194" s="140" t="s">
        <v>1024</v>
      </c>
    </row>
    <row r="195" spans="1:26" ht="14.25" customHeight="1" x14ac:dyDescent="0.3">
      <c r="A195" s="139" t="s">
        <v>13</v>
      </c>
      <c r="B195" s="140">
        <v>0.7</v>
      </c>
      <c r="C195" s="140">
        <v>0.7</v>
      </c>
      <c r="D195" s="140" t="s">
        <v>1019</v>
      </c>
      <c r="E195" s="140" t="s">
        <v>1024</v>
      </c>
      <c r="F195" s="140" t="s">
        <v>1024</v>
      </c>
      <c r="G195" s="140" t="s">
        <v>1024</v>
      </c>
    </row>
    <row r="196" spans="1:26" ht="14.25" customHeight="1" x14ac:dyDescent="0.3">
      <c r="A196" s="139" t="s">
        <v>559</v>
      </c>
      <c r="B196" s="140">
        <v>1.1000000000000001</v>
      </c>
      <c r="C196" s="140">
        <v>1.1000000000000001</v>
      </c>
      <c r="D196" s="140" t="s">
        <v>1019</v>
      </c>
      <c r="E196" s="140" t="s">
        <v>1024</v>
      </c>
      <c r="F196" s="140" t="s">
        <v>1024</v>
      </c>
      <c r="G196" s="140" t="s">
        <v>1024</v>
      </c>
    </row>
    <row r="197" spans="1:26" ht="14.25" customHeight="1" x14ac:dyDescent="0.3">
      <c r="A197" s="139" t="s">
        <v>112</v>
      </c>
      <c r="B197" s="140">
        <v>0.3</v>
      </c>
      <c r="C197" s="140">
        <v>0.3</v>
      </c>
      <c r="D197" s="140" t="s">
        <v>1024</v>
      </c>
      <c r="E197" s="140" t="s">
        <v>1024</v>
      </c>
      <c r="F197" s="140" t="s">
        <v>1024</v>
      </c>
      <c r="G197" s="140" t="s">
        <v>1024</v>
      </c>
    </row>
    <row r="198" spans="1:26" ht="14.25" customHeight="1" x14ac:dyDescent="0.3">
      <c r="A198" s="139" t="s">
        <v>1042</v>
      </c>
      <c r="B198" s="140">
        <v>0.3</v>
      </c>
      <c r="C198" s="140">
        <v>0.3</v>
      </c>
      <c r="D198" s="140" t="s">
        <v>1024</v>
      </c>
      <c r="E198" s="140" t="s">
        <v>1024</v>
      </c>
      <c r="F198" s="140" t="s">
        <v>1024</v>
      </c>
      <c r="G198" s="140" t="s">
        <v>1024</v>
      </c>
    </row>
    <row r="199" spans="1:26" ht="14.25" customHeight="1" x14ac:dyDescent="0.3">
      <c r="A199" s="139" t="s">
        <v>1030</v>
      </c>
      <c r="B199" s="140" t="s">
        <v>1019</v>
      </c>
      <c r="C199" s="140" t="s">
        <v>1019</v>
      </c>
      <c r="D199" s="140" t="s">
        <v>1024</v>
      </c>
      <c r="E199" s="140" t="s">
        <v>1024</v>
      </c>
      <c r="F199" s="140" t="s">
        <v>1024</v>
      </c>
      <c r="G199" s="140" t="s">
        <v>1024</v>
      </c>
    </row>
    <row r="200" spans="1:26" ht="14.25" customHeight="1" x14ac:dyDescent="0.3">
      <c r="A200" s="139" t="s">
        <v>1041</v>
      </c>
      <c r="B200" s="140">
        <v>5.4</v>
      </c>
      <c r="C200" s="140">
        <v>5.3</v>
      </c>
      <c r="D200" s="140" t="s">
        <v>1019</v>
      </c>
      <c r="E200" s="140" t="s">
        <v>1024</v>
      </c>
      <c r="F200" s="140" t="s">
        <v>1024</v>
      </c>
      <c r="G200" s="140" t="s">
        <v>1019</v>
      </c>
    </row>
    <row r="201" spans="1:26" ht="14.25" customHeight="1" x14ac:dyDescent="0.3">
      <c r="A201" s="139" t="s">
        <v>1040</v>
      </c>
      <c r="B201" s="140">
        <v>79.3</v>
      </c>
      <c r="C201" s="140">
        <v>65.8</v>
      </c>
      <c r="D201" s="140">
        <v>6.9</v>
      </c>
      <c r="E201" s="140" t="s">
        <v>1024</v>
      </c>
      <c r="F201" s="140" t="s">
        <v>1024</v>
      </c>
      <c r="G201" s="140">
        <v>6.7</v>
      </c>
    </row>
    <row r="202" spans="1:26" ht="14.25" customHeight="1" x14ac:dyDescent="0.3">
      <c r="A202" s="139" t="s">
        <v>1039</v>
      </c>
      <c r="B202" s="140">
        <v>30.5</v>
      </c>
      <c r="C202" s="140" t="s">
        <v>1024</v>
      </c>
      <c r="D202" s="140" t="s">
        <v>1024</v>
      </c>
      <c r="E202" s="140">
        <v>9.4</v>
      </c>
      <c r="F202" s="140">
        <v>21.1</v>
      </c>
      <c r="G202" s="140" t="s">
        <v>1024</v>
      </c>
    </row>
    <row r="203" spans="1:26" ht="24" customHeight="1" x14ac:dyDescent="0.3">
      <c r="A203" s="143" t="s">
        <v>1038</v>
      </c>
      <c r="B203" s="142"/>
      <c r="C203" s="142"/>
      <c r="D203" s="142"/>
      <c r="E203" s="142"/>
      <c r="F203" s="142"/>
      <c r="G203" s="142"/>
    </row>
    <row r="204" spans="1:26" ht="14.25" customHeight="1" x14ac:dyDescent="0.35">
      <c r="A204" s="141" t="s">
        <v>1037</v>
      </c>
      <c r="B204" s="140">
        <v>8.4</v>
      </c>
      <c r="C204" s="140">
        <v>7.3</v>
      </c>
      <c r="D204" s="140">
        <v>0.3</v>
      </c>
      <c r="E204" s="140" t="s">
        <v>1019</v>
      </c>
      <c r="F204" s="140">
        <v>0.3</v>
      </c>
      <c r="G204" s="140">
        <v>0.3</v>
      </c>
      <c r="H204" s="137"/>
      <c r="I204" s="137"/>
      <c r="J204" s="137"/>
      <c r="K204" s="137"/>
      <c r="L204" s="137"/>
      <c r="M204" s="137"/>
      <c r="N204" s="137"/>
      <c r="O204" s="137"/>
      <c r="P204" s="137"/>
      <c r="Q204" s="137"/>
      <c r="R204" s="137"/>
      <c r="S204" s="137"/>
      <c r="T204" s="137"/>
      <c r="U204" s="137"/>
      <c r="V204" s="137"/>
      <c r="W204" s="137"/>
      <c r="X204" s="137"/>
      <c r="Y204" s="137"/>
      <c r="Z204" s="137"/>
    </row>
    <row r="205" spans="1:26" ht="14.25" customHeight="1" x14ac:dyDescent="0.35">
      <c r="A205" s="141" t="s">
        <v>1036</v>
      </c>
      <c r="B205" s="140">
        <v>109.8</v>
      </c>
      <c r="C205" s="140">
        <v>66.599999999999994</v>
      </c>
      <c r="D205" s="140">
        <v>6.8</v>
      </c>
      <c r="E205" s="140">
        <v>9.1</v>
      </c>
      <c r="F205" s="140">
        <v>20.8</v>
      </c>
      <c r="G205" s="140">
        <v>6.5</v>
      </c>
      <c r="H205" s="137"/>
      <c r="I205" s="137"/>
      <c r="J205" s="137"/>
      <c r="K205" s="137"/>
      <c r="L205" s="137"/>
      <c r="M205" s="137"/>
      <c r="N205" s="137"/>
      <c r="O205" s="137"/>
      <c r="P205" s="137"/>
      <c r="Q205" s="137"/>
      <c r="R205" s="137"/>
      <c r="S205" s="137"/>
      <c r="T205" s="137"/>
      <c r="U205" s="137"/>
      <c r="V205" s="137"/>
      <c r="W205" s="137"/>
      <c r="X205" s="137"/>
      <c r="Y205" s="137"/>
      <c r="Z205" s="137"/>
    </row>
    <row r="206" spans="1:26" ht="24" customHeight="1" x14ac:dyDescent="0.35">
      <c r="A206" s="144" t="s">
        <v>1035</v>
      </c>
      <c r="B206" s="142"/>
      <c r="C206" s="142"/>
      <c r="D206" s="142"/>
      <c r="E206" s="142"/>
      <c r="F206" s="142"/>
      <c r="G206" s="142"/>
      <c r="H206" s="137"/>
      <c r="I206" s="137"/>
      <c r="J206" s="137"/>
      <c r="K206" s="137"/>
      <c r="L206" s="137"/>
      <c r="M206" s="137"/>
      <c r="N206" s="137"/>
      <c r="O206" s="137"/>
      <c r="P206" s="137"/>
      <c r="Q206" s="137"/>
      <c r="R206" s="137"/>
      <c r="S206" s="137"/>
      <c r="T206" s="137"/>
      <c r="U206" s="137"/>
      <c r="V206" s="137"/>
      <c r="W206" s="137"/>
      <c r="X206" s="137"/>
      <c r="Y206" s="137"/>
      <c r="Z206" s="137"/>
    </row>
    <row r="207" spans="1:26" ht="14.25" customHeight="1" x14ac:dyDescent="0.35">
      <c r="A207" s="139" t="s">
        <v>1034</v>
      </c>
      <c r="B207" s="140">
        <v>4</v>
      </c>
      <c r="C207" s="140">
        <v>3.3</v>
      </c>
      <c r="D207" s="140" t="s">
        <v>1019</v>
      </c>
      <c r="E207" s="140" t="s">
        <v>1019</v>
      </c>
      <c r="F207" s="140" t="s">
        <v>1019</v>
      </c>
      <c r="G207" s="140" t="s">
        <v>1019</v>
      </c>
      <c r="H207" s="137"/>
      <c r="I207" s="137"/>
      <c r="J207" s="137"/>
      <c r="K207" s="137"/>
      <c r="L207" s="137"/>
      <c r="M207" s="137"/>
      <c r="N207" s="137"/>
      <c r="O207" s="137"/>
      <c r="P207" s="137"/>
      <c r="Q207" s="137"/>
      <c r="R207" s="137"/>
      <c r="S207" s="137"/>
      <c r="T207" s="137"/>
      <c r="U207" s="137"/>
      <c r="V207" s="137"/>
      <c r="W207" s="137"/>
      <c r="X207" s="137"/>
      <c r="Y207" s="137"/>
      <c r="Z207" s="137"/>
    </row>
    <row r="208" spans="1:26" ht="14.25" customHeight="1" x14ac:dyDescent="0.35">
      <c r="A208" s="139" t="s">
        <v>1033</v>
      </c>
      <c r="B208" s="140">
        <v>1.6</v>
      </c>
      <c r="C208" s="140">
        <v>1.5</v>
      </c>
      <c r="D208" s="140" t="s">
        <v>1019</v>
      </c>
      <c r="E208" s="140" t="s">
        <v>1024</v>
      </c>
      <c r="F208" s="140" t="s">
        <v>1019</v>
      </c>
      <c r="G208" s="140" t="s">
        <v>1019</v>
      </c>
      <c r="H208" s="137"/>
      <c r="I208" s="137"/>
      <c r="J208" s="137"/>
      <c r="K208" s="137"/>
      <c r="L208" s="137"/>
      <c r="M208" s="137"/>
      <c r="N208" s="137"/>
      <c r="O208" s="137"/>
      <c r="P208" s="137"/>
      <c r="Q208" s="137"/>
      <c r="R208" s="137"/>
      <c r="S208" s="137"/>
      <c r="T208" s="137"/>
      <c r="U208" s="137"/>
      <c r="V208" s="137"/>
      <c r="W208" s="137"/>
      <c r="X208" s="137"/>
      <c r="Y208" s="137"/>
      <c r="Z208" s="137"/>
    </row>
    <row r="209" spans="1:26" ht="14.25" customHeight="1" x14ac:dyDescent="0.35">
      <c r="A209" s="139" t="s">
        <v>1032</v>
      </c>
      <c r="B209" s="140">
        <v>2.9</v>
      </c>
      <c r="C209" s="140">
        <v>2.5</v>
      </c>
      <c r="D209" s="140" t="s">
        <v>1019</v>
      </c>
      <c r="E209" s="140" t="s">
        <v>1019</v>
      </c>
      <c r="F209" s="140" t="s">
        <v>1019</v>
      </c>
      <c r="G209" s="140" t="s">
        <v>1019</v>
      </c>
      <c r="H209" s="137"/>
      <c r="I209" s="137"/>
      <c r="J209" s="137"/>
      <c r="K209" s="137"/>
      <c r="L209" s="137"/>
      <c r="M209" s="137"/>
      <c r="N209" s="137"/>
      <c r="O209" s="137"/>
      <c r="P209" s="137"/>
      <c r="Q209" s="137"/>
      <c r="R209" s="137"/>
      <c r="S209" s="137"/>
      <c r="T209" s="137"/>
      <c r="U209" s="137"/>
      <c r="V209" s="137"/>
      <c r="W209" s="137"/>
      <c r="X209" s="137"/>
      <c r="Y209" s="137"/>
      <c r="Z209" s="137"/>
    </row>
    <row r="210" spans="1:26" ht="14.25" customHeight="1" x14ac:dyDescent="0.35">
      <c r="A210" s="139" t="s">
        <v>1028</v>
      </c>
      <c r="B210" s="140">
        <v>109.8</v>
      </c>
      <c r="C210" s="140">
        <v>66.599999999999994</v>
      </c>
      <c r="D210" s="140">
        <v>6.8</v>
      </c>
      <c r="E210" s="140">
        <v>9.1</v>
      </c>
      <c r="F210" s="140">
        <v>20.8</v>
      </c>
      <c r="G210" s="140">
        <v>6.5</v>
      </c>
      <c r="H210" s="137"/>
      <c r="I210" s="137"/>
      <c r="J210" s="137"/>
      <c r="K210" s="137"/>
      <c r="L210" s="137"/>
      <c r="M210" s="137"/>
      <c r="N210" s="137"/>
      <c r="O210" s="137"/>
      <c r="P210" s="137"/>
      <c r="Q210" s="137"/>
      <c r="R210" s="137"/>
      <c r="S210" s="137"/>
      <c r="T210" s="137"/>
      <c r="U210" s="137"/>
      <c r="V210" s="137"/>
      <c r="W210" s="137"/>
      <c r="X210" s="137"/>
      <c r="Y210" s="137"/>
      <c r="Z210" s="137"/>
    </row>
    <row r="211" spans="1:26" ht="24" customHeight="1" x14ac:dyDescent="0.3">
      <c r="A211" s="144" t="s">
        <v>1031</v>
      </c>
      <c r="B211" s="142"/>
      <c r="C211" s="142"/>
      <c r="D211" s="142"/>
      <c r="E211" s="142"/>
      <c r="F211" s="142"/>
      <c r="G211" s="142"/>
    </row>
    <row r="212" spans="1:26" ht="14.25" customHeight="1" x14ac:dyDescent="0.3">
      <c r="A212" s="139" t="s">
        <v>13</v>
      </c>
      <c r="B212" s="140">
        <v>4</v>
      </c>
      <c r="C212" s="140">
        <v>3.6</v>
      </c>
      <c r="D212" s="140" t="s">
        <v>1019</v>
      </c>
      <c r="E212" s="140" t="s">
        <v>1019</v>
      </c>
      <c r="F212" s="140" t="s">
        <v>1019</v>
      </c>
      <c r="G212" s="140" t="s">
        <v>1019</v>
      </c>
    </row>
    <row r="213" spans="1:26" ht="14.25" customHeight="1" x14ac:dyDescent="0.3">
      <c r="A213" s="139" t="s">
        <v>559</v>
      </c>
      <c r="B213" s="140">
        <v>1.6</v>
      </c>
      <c r="C213" s="140">
        <v>1.4</v>
      </c>
      <c r="D213" s="140" t="s">
        <v>1019</v>
      </c>
      <c r="E213" s="140" t="s">
        <v>1019</v>
      </c>
      <c r="F213" s="140" t="s">
        <v>1019</v>
      </c>
      <c r="G213" s="140" t="s">
        <v>1019</v>
      </c>
    </row>
    <row r="214" spans="1:26" ht="14.25" customHeight="1" x14ac:dyDescent="0.3">
      <c r="A214" s="139" t="s">
        <v>1030</v>
      </c>
      <c r="B214" s="140">
        <v>0.3</v>
      </c>
      <c r="C214" s="140">
        <v>0.3</v>
      </c>
      <c r="D214" s="140" t="s">
        <v>1024</v>
      </c>
      <c r="E214" s="140" t="s">
        <v>1024</v>
      </c>
      <c r="F214" s="140" t="s">
        <v>1024</v>
      </c>
      <c r="G214" s="140" t="s">
        <v>1024</v>
      </c>
    </row>
    <row r="215" spans="1:26" ht="14.25" customHeight="1" x14ac:dyDescent="0.3">
      <c r="A215" s="139" t="s">
        <v>1029</v>
      </c>
      <c r="B215" s="140">
        <v>2.5</v>
      </c>
      <c r="C215" s="140">
        <v>2</v>
      </c>
      <c r="D215" s="140" t="s">
        <v>1019</v>
      </c>
      <c r="E215" s="140" t="s">
        <v>1019</v>
      </c>
      <c r="F215" s="140" t="s">
        <v>1019</v>
      </c>
      <c r="G215" s="140" t="s">
        <v>1019</v>
      </c>
    </row>
    <row r="216" spans="1:26" ht="14.25" customHeight="1" x14ac:dyDescent="0.3">
      <c r="A216" s="139" t="s">
        <v>1028</v>
      </c>
      <c r="B216" s="140">
        <v>109.8</v>
      </c>
      <c r="C216" s="140">
        <v>66.599999999999994</v>
      </c>
      <c r="D216" s="140">
        <v>6.8</v>
      </c>
      <c r="E216" s="140">
        <v>9.1</v>
      </c>
      <c r="F216" s="140">
        <v>20.8</v>
      </c>
      <c r="G216" s="140">
        <v>6.5</v>
      </c>
    </row>
    <row r="217" spans="1:26" ht="43.5" customHeight="1" x14ac:dyDescent="0.3">
      <c r="A217" s="143" t="s">
        <v>1027</v>
      </c>
      <c r="B217" s="142"/>
      <c r="C217" s="142"/>
      <c r="D217" s="142"/>
      <c r="E217" s="142"/>
      <c r="F217" s="142"/>
      <c r="G217" s="142"/>
    </row>
    <row r="218" spans="1:26" ht="26.25" customHeight="1" x14ac:dyDescent="0.3">
      <c r="A218" s="141" t="s">
        <v>1026</v>
      </c>
      <c r="B218" s="140">
        <v>5.6</v>
      </c>
      <c r="C218" s="140">
        <v>4.8</v>
      </c>
      <c r="D218" s="140">
        <v>0.3</v>
      </c>
      <c r="E218" s="140" t="s">
        <v>1019</v>
      </c>
      <c r="F218" s="140" t="s">
        <v>1019</v>
      </c>
      <c r="G218" s="140">
        <v>0.3</v>
      </c>
    </row>
    <row r="219" spans="1:26" ht="14.25" customHeight="1" x14ac:dyDescent="0.3">
      <c r="A219" s="141" t="s">
        <v>1025</v>
      </c>
      <c r="B219" s="140">
        <v>2.4</v>
      </c>
      <c r="C219" s="140">
        <v>2.2000000000000002</v>
      </c>
      <c r="D219" s="140" t="s">
        <v>1019</v>
      </c>
      <c r="E219" s="140" t="s">
        <v>1019</v>
      </c>
      <c r="F219" s="140" t="s">
        <v>1024</v>
      </c>
      <c r="G219" s="140" t="s">
        <v>1019</v>
      </c>
    </row>
    <row r="220" spans="1:26" ht="26.25" customHeight="1" x14ac:dyDescent="0.3">
      <c r="A220" s="141" t="s">
        <v>1023</v>
      </c>
      <c r="B220" s="140">
        <v>4.2</v>
      </c>
      <c r="C220" s="140">
        <v>3.8</v>
      </c>
      <c r="D220" s="140">
        <v>0.1</v>
      </c>
      <c r="E220" s="140" t="s">
        <v>1019</v>
      </c>
      <c r="F220" s="140" t="s">
        <v>1019</v>
      </c>
      <c r="G220" s="140" t="s">
        <v>1019</v>
      </c>
    </row>
    <row r="221" spans="1:26" ht="24" customHeight="1" x14ac:dyDescent="0.35">
      <c r="A221" s="141" t="s">
        <v>1022</v>
      </c>
      <c r="B221" s="140">
        <v>6.5</v>
      </c>
      <c r="C221" s="140">
        <v>5.6</v>
      </c>
      <c r="D221" s="140">
        <v>0.4</v>
      </c>
      <c r="E221" s="140" t="s">
        <v>1019</v>
      </c>
      <c r="F221" s="140" t="s">
        <v>1019</v>
      </c>
      <c r="G221" s="140" t="s">
        <v>1019</v>
      </c>
      <c r="H221" s="137"/>
      <c r="I221" s="137"/>
      <c r="J221" s="137"/>
      <c r="K221" s="137"/>
      <c r="L221" s="137"/>
      <c r="M221" s="137"/>
      <c r="N221" s="137"/>
      <c r="O221" s="137"/>
      <c r="P221" s="137"/>
      <c r="Q221" s="137"/>
      <c r="R221" s="137"/>
      <c r="S221" s="137"/>
      <c r="T221" s="137"/>
      <c r="U221" s="137"/>
      <c r="V221" s="137"/>
      <c r="W221" s="137"/>
      <c r="X221" s="137"/>
      <c r="Y221" s="137"/>
      <c r="Z221" s="137"/>
    </row>
    <row r="222" spans="1:26" ht="26.25" customHeight="1" x14ac:dyDescent="0.35">
      <c r="A222" s="141" t="s">
        <v>1021</v>
      </c>
      <c r="B222" s="140">
        <v>6.6</v>
      </c>
      <c r="C222" s="140">
        <v>6.1</v>
      </c>
      <c r="D222" s="140">
        <v>0.3</v>
      </c>
      <c r="E222" s="140" t="s">
        <v>1019</v>
      </c>
      <c r="F222" s="140" t="s">
        <v>1019</v>
      </c>
      <c r="G222" s="140" t="s">
        <v>1019</v>
      </c>
      <c r="H222" s="137"/>
      <c r="I222" s="137"/>
      <c r="J222" s="137"/>
      <c r="K222" s="137"/>
      <c r="L222" s="137"/>
      <c r="M222" s="137"/>
      <c r="N222" s="137"/>
      <c r="O222" s="137"/>
      <c r="P222" s="137"/>
      <c r="Q222" s="137"/>
      <c r="R222" s="137"/>
      <c r="S222" s="137"/>
      <c r="T222" s="137"/>
      <c r="U222" s="137"/>
      <c r="V222" s="137"/>
      <c r="W222" s="137"/>
      <c r="X222" s="137"/>
      <c r="Y222" s="137"/>
      <c r="Z222" s="137"/>
    </row>
    <row r="223" spans="1:26" ht="15" customHeight="1" x14ac:dyDescent="0.35">
      <c r="A223" s="141" t="s">
        <v>1020</v>
      </c>
      <c r="B223" s="140">
        <v>2.6</v>
      </c>
      <c r="C223" s="140">
        <v>2.2999999999999998</v>
      </c>
      <c r="D223" s="140" t="s">
        <v>1019</v>
      </c>
      <c r="E223" s="140" t="s">
        <v>1019</v>
      </c>
      <c r="F223" s="140" t="s">
        <v>1019</v>
      </c>
      <c r="G223" s="140" t="s">
        <v>1019</v>
      </c>
      <c r="H223" s="137"/>
      <c r="I223" s="137"/>
      <c r="J223" s="137"/>
      <c r="K223" s="137"/>
      <c r="L223" s="137"/>
      <c r="M223" s="137"/>
      <c r="N223" s="137"/>
      <c r="O223" s="137"/>
      <c r="P223" s="137"/>
      <c r="Q223" s="137"/>
      <c r="R223" s="137"/>
      <c r="S223" s="137"/>
      <c r="T223" s="137"/>
      <c r="U223" s="137"/>
      <c r="V223" s="137"/>
      <c r="W223" s="137"/>
      <c r="X223" s="137"/>
      <c r="Y223" s="137"/>
      <c r="Z223" s="137"/>
    </row>
    <row r="224" spans="1:26" ht="14.25" customHeight="1" thickBot="1" x14ac:dyDescent="0.4">
      <c r="A224" s="139"/>
      <c r="B224" s="138"/>
      <c r="C224" s="138"/>
      <c r="D224" s="138"/>
      <c r="E224" s="138"/>
      <c r="F224" s="138"/>
      <c r="G224" s="138"/>
      <c r="H224" s="137"/>
      <c r="I224" s="137"/>
      <c r="J224" s="137"/>
      <c r="K224" s="137"/>
      <c r="L224" s="137"/>
      <c r="M224" s="137"/>
      <c r="N224" s="137"/>
      <c r="O224" s="137"/>
      <c r="P224" s="137"/>
      <c r="Q224" s="137"/>
      <c r="R224" s="137"/>
      <c r="S224" s="137"/>
      <c r="T224" s="137"/>
      <c r="U224" s="137"/>
      <c r="V224" s="137"/>
      <c r="W224" s="137"/>
      <c r="X224" s="137"/>
      <c r="Y224" s="137"/>
      <c r="Z224" s="137"/>
    </row>
    <row r="225" spans="1:26" ht="206.25" customHeight="1" x14ac:dyDescent="0.35">
      <c r="A225" s="160" t="s">
        <v>1018</v>
      </c>
      <c r="B225" s="161"/>
      <c r="C225" s="161"/>
      <c r="D225" s="161"/>
      <c r="E225" s="161"/>
      <c r="F225" s="161"/>
      <c r="G225" s="161"/>
      <c r="H225" s="137"/>
      <c r="I225" s="137"/>
      <c r="J225" s="137"/>
      <c r="K225" s="137"/>
      <c r="L225" s="137"/>
      <c r="M225" s="137"/>
      <c r="N225" s="137"/>
      <c r="O225" s="137"/>
      <c r="P225" s="137"/>
      <c r="Q225" s="137"/>
      <c r="R225" s="137"/>
      <c r="S225" s="137"/>
      <c r="T225" s="137"/>
      <c r="U225" s="137"/>
      <c r="V225" s="137"/>
      <c r="W225" s="137"/>
      <c r="X225" s="137"/>
      <c r="Y225" s="137"/>
      <c r="Z225" s="137"/>
    </row>
    <row r="226" spans="1:26" ht="14.25" customHeight="1" x14ac:dyDescent="0.35">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row>
    <row r="227" spans="1:26" ht="43.5" customHeight="1" x14ac:dyDescent="0.35">
      <c r="A227" s="135"/>
      <c r="B227" s="135"/>
      <c r="C227" s="135"/>
      <c r="D227" s="135"/>
      <c r="E227" s="135"/>
      <c r="F227" s="135"/>
      <c r="G227" s="135"/>
    </row>
    <row r="228" spans="1:26" ht="14.25" customHeight="1" x14ac:dyDescent="0.35">
      <c r="A228" s="135"/>
      <c r="B228" s="135"/>
      <c r="C228" s="135"/>
      <c r="D228" s="135"/>
      <c r="E228" s="135"/>
      <c r="F228" s="135"/>
      <c r="G228" s="135"/>
    </row>
    <row r="229" spans="1:26" ht="14.25" customHeight="1" x14ac:dyDescent="0.35">
      <c r="A229" s="136"/>
      <c r="B229" s="135"/>
      <c r="C229" s="135"/>
      <c r="D229" s="135"/>
      <c r="E229" s="135"/>
      <c r="F229" s="135"/>
      <c r="G229" s="135"/>
    </row>
    <row r="230" spans="1:26" ht="14.25" customHeight="1" x14ac:dyDescent="0.35">
      <c r="A230" s="136"/>
      <c r="B230" s="135"/>
      <c r="C230" s="135"/>
      <c r="D230" s="135"/>
      <c r="E230" s="135"/>
      <c r="F230" s="135"/>
      <c r="G230" s="135"/>
    </row>
    <row r="231" spans="1:26" ht="14.25" customHeight="1" x14ac:dyDescent="0.35">
      <c r="A231" s="136"/>
      <c r="B231" s="135"/>
      <c r="C231" s="135"/>
      <c r="D231" s="135"/>
      <c r="E231" s="135"/>
      <c r="F231" s="135"/>
      <c r="G231" s="135"/>
    </row>
    <row r="232" spans="1:26" ht="14.25" customHeight="1" x14ac:dyDescent="0.35">
      <c r="A232" s="135"/>
      <c r="B232" s="135"/>
      <c r="C232" s="135"/>
      <c r="D232" s="135"/>
      <c r="E232" s="135"/>
      <c r="F232" s="135"/>
      <c r="G232" s="135"/>
    </row>
    <row r="233" spans="1:26" ht="14.25" customHeight="1" x14ac:dyDescent="0.35">
      <c r="A233" s="135"/>
      <c r="B233" s="135"/>
      <c r="C233" s="135"/>
      <c r="D233" s="135"/>
      <c r="E233" s="135"/>
      <c r="F233" s="135"/>
      <c r="G233" s="135"/>
    </row>
    <row r="234" spans="1:26" ht="14.25" customHeight="1" x14ac:dyDescent="0.35">
      <c r="A234" s="135"/>
      <c r="B234" s="135"/>
      <c r="C234" s="135"/>
      <c r="D234" s="135"/>
      <c r="E234" s="135"/>
      <c r="F234" s="135"/>
      <c r="G234" s="135"/>
    </row>
    <row r="235" spans="1:26" ht="208.5" customHeight="1" x14ac:dyDescent="0.35">
      <c r="A235" s="135"/>
      <c r="B235" s="135"/>
      <c r="C235" s="135"/>
      <c r="D235" s="135"/>
      <c r="E235" s="135"/>
      <c r="F235" s="135"/>
      <c r="G235" s="135"/>
    </row>
    <row r="236" spans="1:26" ht="14.25" customHeight="1" x14ac:dyDescent="0.35">
      <c r="A236" s="135"/>
      <c r="B236" s="135"/>
      <c r="C236" s="135"/>
      <c r="D236" s="135"/>
      <c r="E236" s="135"/>
      <c r="F236" s="135"/>
      <c r="G236" s="135"/>
    </row>
    <row r="237" spans="1:26" ht="14.25" customHeight="1" x14ac:dyDescent="0.35">
      <c r="A237" s="135"/>
      <c r="B237" s="135"/>
      <c r="C237" s="135"/>
      <c r="D237" s="135"/>
      <c r="E237" s="135"/>
      <c r="F237" s="135"/>
      <c r="G237" s="135"/>
    </row>
    <row r="238" spans="1:26" ht="14.25" customHeight="1" x14ac:dyDescent="0.35">
      <c r="A238" s="135"/>
      <c r="B238" s="135"/>
      <c r="C238" s="135"/>
      <c r="D238" s="135"/>
      <c r="E238" s="135"/>
      <c r="F238" s="135"/>
      <c r="G238" s="135"/>
    </row>
    <row r="239" spans="1:26" ht="14.25" customHeight="1" x14ac:dyDescent="0.35">
      <c r="A239" s="135"/>
      <c r="B239" s="135"/>
      <c r="C239" s="135"/>
      <c r="D239" s="135"/>
      <c r="E239" s="135"/>
      <c r="F239" s="135"/>
      <c r="G239" s="135"/>
    </row>
    <row r="240" spans="1:26" ht="14.25" customHeight="1" x14ac:dyDescent="0.35">
      <c r="A240" s="135"/>
      <c r="B240" s="135"/>
      <c r="C240" s="135"/>
      <c r="D240" s="135"/>
      <c r="E240" s="135"/>
      <c r="F240" s="135"/>
      <c r="G240" s="135"/>
    </row>
    <row r="241" spans="1:7" ht="14.25" customHeight="1" x14ac:dyDescent="0.35">
      <c r="A241" s="135"/>
      <c r="B241" s="135"/>
      <c r="C241" s="135"/>
      <c r="D241" s="135"/>
      <c r="E241" s="135"/>
      <c r="F241" s="135"/>
      <c r="G241" s="135"/>
    </row>
    <row r="242" spans="1:7" ht="14.25" customHeight="1" x14ac:dyDescent="0.35">
      <c r="A242" s="135"/>
      <c r="B242" s="135"/>
      <c r="C242" s="135"/>
      <c r="D242" s="135"/>
      <c r="E242" s="135"/>
      <c r="F242" s="135"/>
      <c r="G242" s="135"/>
    </row>
    <row r="243" spans="1:7" ht="14.25" customHeight="1" x14ac:dyDescent="0.35">
      <c r="A243" s="135"/>
      <c r="B243" s="135"/>
      <c r="C243" s="135"/>
      <c r="D243" s="135"/>
      <c r="E243" s="135"/>
      <c r="F243" s="135"/>
      <c r="G243" s="135"/>
    </row>
    <row r="244" spans="1:7" ht="14.25" customHeight="1" x14ac:dyDescent="0.35">
      <c r="A244" s="135"/>
      <c r="B244" s="135"/>
      <c r="C244" s="135"/>
      <c r="D244" s="135"/>
      <c r="E244" s="135"/>
      <c r="F244" s="135"/>
      <c r="G244" s="135"/>
    </row>
    <row r="245" spans="1:7" ht="14.25" customHeight="1" x14ac:dyDescent="0.35">
      <c r="A245" s="135"/>
      <c r="B245" s="135"/>
      <c r="C245" s="135"/>
      <c r="D245" s="135"/>
      <c r="E245" s="135"/>
      <c r="F245" s="135"/>
      <c r="G245" s="135"/>
    </row>
    <row r="246" spans="1:7" ht="14.25" customHeight="1" x14ac:dyDescent="0.35">
      <c r="A246" s="135"/>
      <c r="B246" s="135"/>
      <c r="C246" s="135"/>
      <c r="D246" s="135"/>
      <c r="E246" s="135"/>
      <c r="F246" s="135"/>
      <c r="G246" s="135"/>
    </row>
    <row r="247" spans="1:7" ht="14.25" customHeight="1" x14ac:dyDescent="0.35">
      <c r="A247" s="135"/>
      <c r="B247" s="135"/>
      <c r="C247" s="135"/>
      <c r="D247" s="135"/>
      <c r="E247" s="135"/>
      <c r="F247" s="135"/>
      <c r="G247" s="135"/>
    </row>
    <row r="248" spans="1:7" ht="14.25" customHeight="1" x14ac:dyDescent="0.35">
      <c r="A248" s="135"/>
      <c r="B248" s="135"/>
      <c r="C248" s="135"/>
      <c r="D248" s="135"/>
      <c r="E248" s="135"/>
      <c r="F248" s="135"/>
      <c r="G248" s="135"/>
    </row>
    <row r="249" spans="1:7" ht="14.25" customHeight="1" x14ac:dyDescent="0.35">
      <c r="A249" s="135"/>
      <c r="B249" s="135"/>
      <c r="C249" s="135"/>
      <c r="D249" s="135"/>
      <c r="E249" s="135"/>
      <c r="F249" s="135"/>
      <c r="G249" s="135"/>
    </row>
    <row r="250" spans="1:7" ht="14.25" customHeight="1" x14ac:dyDescent="0.35">
      <c r="A250" s="135"/>
      <c r="B250" s="135"/>
      <c r="C250" s="135"/>
      <c r="D250" s="135"/>
      <c r="E250" s="135"/>
      <c r="F250" s="135"/>
      <c r="G250" s="135"/>
    </row>
    <row r="251" spans="1:7" ht="14.25" customHeight="1" x14ac:dyDescent="0.35">
      <c r="A251" s="135"/>
      <c r="B251" s="135"/>
      <c r="C251" s="135"/>
      <c r="D251" s="135"/>
      <c r="E251" s="135"/>
      <c r="F251" s="135"/>
      <c r="G251" s="135"/>
    </row>
    <row r="252" spans="1:7" ht="14.25" customHeight="1" x14ac:dyDescent="0.35">
      <c r="A252" s="135"/>
      <c r="B252" s="135"/>
      <c r="C252" s="135"/>
      <c r="D252" s="135"/>
      <c r="E252" s="135"/>
      <c r="F252" s="135"/>
      <c r="G252" s="135"/>
    </row>
    <row r="253" spans="1:7" ht="14.25" customHeight="1" x14ac:dyDescent="0.35">
      <c r="A253" s="135"/>
      <c r="B253" s="135"/>
      <c r="C253" s="135"/>
      <c r="D253" s="135"/>
      <c r="E253" s="135"/>
      <c r="F253" s="135"/>
      <c r="G253" s="135"/>
    </row>
    <row r="254" spans="1:7" ht="14.25" customHeight="1" x14ac:dyDescent="0.35">
      <c r="A254" s="135"/>
      <c r="B254" s="135"/>
      <c r="C254" s="135"/>
      <c r="D254" s="135"/>
      <c r="E254" s="135"/>
      <c r="F254" s="135"/>
      <c r="G254" s="135"/>
    </row>
    <row r="255" spans="1:7" ht="14.25" customHeight="1" x14ac:dyDescent="0.35">
      <c r="A255" s="135"/>
      <c r="B255" s="135"/>
      <c r="C255" s="135"/>
      <c r="D255" s="135"/>
      <c r="E255" s="135"/>
      <c r="F255" s="135"/>
      <c r="G255" s="135"/>
    </row>
    <row r="256" spans="1:7" ht="14.25" customHeight="1" x14ac:dyDescent="0.35">
      <c r="A256" s="135"/>
      <c r="B256" s="135"/>
      <c r="C256" s="135"/>
      <c r="D256" s="135"/>
      <c r="E256" s="135"/>
      <c r="F256" s="135"/>
      <c r="G256" s="135"/>
    </row>
    <row r="257" spans="1:7" ht="14.25" customHeight="1" x14ac:dyDescent="0.35">
      <c r="A257" s="135"/>
      <c r="B257" s="135"/>
      <c r="C257" s="135"/>
      <c r="D257" s="135"/>
      <c r="E257" s="135"/>
      <c r="F257" s="135"/>
      <c r="G257" s="135"/>
    </row>
    <row r="258" spans="1:7" ht="14.25" customHeight="1" x14ac:dyDescent="0.35">
      <c r="A258" s="135"/>
      <c r="B258" s="135"/>
      <c r="C258" s="135"/>
      <c r="D258" s="135"/>
      <c r="E258" s="135"/>
      <c r="F258" s="135"/>
      <c r="G258" s="135"/>
    </row>
    <row r="259" spans="1:7" ht="14.25" customHeight="1" x14ac:dyDescent="0.35">
      <c r="A259" s="135"/>
      <c r="B259" s="135"/>
      <c r="C259" s="135"/>
      <c r="D259" s="135"/>
      <c r="E259" s="135"/>
      <c r="F259" s="135"/>
      <c r="G259" s="135"/>
    </row>
    <row r="260" spans="1:7" ht="14.25" customHeight="1" x14ac:dyDescent="0.35">
      <c r="A260" s="135"/>
      <c r="B260" s="135"/>
      <c r="C260" s="135"/>
      <c r="D260" s="135"/>
      <c r="E260" s="135"/>
      <c r="F260" s="135"/>
      <c r="G260" s="135"/>
    </row>
    <row r="261" spans="1:7" ht="14.25" customHeight="1" x14ac:dyDescent="0.35">
      <c r="A261" s="135"/>
      <c r="B261" s="135"/>
      <c r="C261" s="135"/>
      <c r="D261" s="135"/>
      <c r="E261" s="135"/>
      <c r="F261" s="135"/>
      <c r="G261" s="135"/>
    </row>
    <row r="262" spans="1:7" ht="14.25" customHeight="1" x14ac:dyDescent="0.35">
      <c r="A262" s="135"/>
      <c r="B262" s="135"/>
      <c r="C262" s="135"/>
      <c r="D262" s="135"/>
      <c r="E262" s="135"/>
      <c r="F262" s="135"/>
      <c r="G262" s="135"/>
    </row>
    <row r="263" spans="1:7" ht="14.25" customHeight="1" x14ac:dyDescent="0.35">
      <c r="A263" s="135"/>
      <c r="B263" s="135"/>
      <c r="C263" s="135"/>
      <c r="D263" s="135"/>
      <c r="E263" s="135"/>
      <c r="F263" s="135"/>
      <c r="G263" s="135"/>
    </row>
    <row r="264" spans="1:7" ht="14.25" customHeight="1" x14ac:dyDescent="0.35">
      <c r="A264" s="135"/>
      <c r="B264" s="135"/>
      <c r="C264" s="135"/>
      <c r="D264" s="135"/>
      <c r="E264" s="135"/>
      <c r="F264" s="135"/>
      <c r="G264" s="135"/>
    </row>
    <row r="265" spans="1:7" ht="14.25" customHeight="1" x14ac:dyDescent="0.35">
      <c r="A265" s="135"/>
      <c r="B265" s="135"/>
      <c r="C265" s="135"/>
      <c r="D265" s="135"/>
      <c r="E265" s="135"/>
      <c r="F265" s="135"/>
      <c r="G265" s="135"/>
    </row>
    <row r="266" spans="1:7" ht="14.25" customHeight="1" x14ac:dyDescent="0.35">
      <c r="A266" s="135"/>
      <c r="B266" s="135"/>
      <c r="C266" s="135"/>
      <c r="D266" s="135"/>
      <c r="E266" s="135"/>
      <c r="F266" s="135"/>
      <c r="G266" s="135"/>
    </row>
    <row r="267" spans="1:7" ht="14.25" customHeight="1" x14ac:dyDescent="0.35">
      <c r="A267" s="135"/>
      <c r="B267" s="135"/>
      <c r="C267" s="135"/>
      <c r="D267" s="135"/>
      <c r="E267" s="135"/>
      <c r="F267" s="135"/>
      <c r="G267" s="135"/>
    </row>
    <row r="268" spans="1:7" ht="14.25" customHeight="1" x14ac:dyDescent="0.35">
      <c r="A268" s="135"/>
      <c r="B268" s="135"/>
      <c r="C268" s="135"/>
      <c r="D268" s="135"/>
      <c r="E268" s="135"/>
      <c r="F268" s="135"/>
      <c r="G268" s="135"/>
    </row>
    <row r="269" spans="1:7" ht="14.25" customHeight="1" x14ac:dyDescent="0.35">
      <c r="A269" s="135"/>
      <c r="B269" s="135"/>
      <c r="C269" s="135"/>
      <c r="D269" s="135"/>
      <c r="E269" s="135"/>
      <c r="F269" s="135"/>
      <c r="G269" s="135"/>
    </row>
    <row r="270" spans="1:7" ht="14.25" customHeight="1" x14ac:dyDescent="0.35">
      <c r="A270" s="135"/>
      <c r="B270" s="135"/>
      <c r="C270" s="135"/>
      <c r="D270" s="135"/>
      <c r="E270" s="135"/>
      <c r="F270" s="135"/>
      <c r="G270" s="135"/>
    </row>
    <row r="271" spans="1:7" ht="14.25" customHeight="1" x14ac:dyDescent="0.35">
      <c r="A271" s="135"/>
      <c r="B271" s="135"/>
      <c r="C271" s="135"/>
      <c r="D271" s="135"/>
      <c r="E271" s="135"/>
      <c r="F271" s="135"/>
      <c r="G271" s="135"/>
    </row>
    <row r="272" spans="1:7" ht="14.25" customHeight="1" x14ac:dyDescent="0.35">
      <c r="A272" s="135"/>
      <c r="B272" s="135"/>
      <c r="C272" s="135"/>
      <c r="D272" s="135"/>
      <c r="E272" s="135"/>
      <c r="F272" s="135"/>
      <c r="G272" s="135"/>
    </row>
    <row r="273" spans="1:7" ht="14.25" customHeight="1" x14ac:dyDescent="0.35">
      <c r="A273" s="135"/>
      <c r="B273" s="135"/>
      <c r="C273" s="135"/>
      <c r="D273" s="135"/>
      <c r="E273" s="135"/>
      <c r="F273" s="135"/>
      <c r="G273" s="135"/>
    </row>
    <row r="274" spans="1:7" ht="14.25" customHeight="1" x14ac:dyDescent="0.35">
      <c r="A274" s="135"/>
      <c r="B274" s="135"/>
      <c r="C274" s="135"/>
      <c r="D274" s="135"/>
      <c r="E274" s="135"/>
      <c r="F274" s="135"/>
      <c r="G274" s="135"/>
    </row>
    <row r="275" spans="1:7" ht="14.25" customHeight="1" x14ac:dyDescent="0.35">
      <c r="A275" s="135"/>
      <c r="B275" s="135"/>
      <c r="C275" s="135"/>
      <c r="D275" s="135"/>
      <c r="E275" s="135"/>
      <c r="F275" s="135"/>
      <c r="G275" s="135"/>
    </row>
    <row r="276" spans="1:7" ht="14.25" customHeight="1" x14ac:dyDescent="0.35">
      <c r="A276" s="135"/>
      <c r="B276" s="135"/>
      <c r="C276" s="135"/>
      <c r="D276" s="135"/>
      <c r="E276" s="135"/>
      <c r="F276" s="135"/>
      <c r="G276" s="135"/>
    </row>
    <row r="277" spans="1:7" ht="14.25" customHeight="1" x14ac:dyDescent="0.35">
      <c r="A277" s="135"/>
      <c r="B277" s="135"/>
      <c r="C277" s="135"/>
      <c r="D277" s="135"/>
      <c r="E277" s="135"/>
      <c r="F277" s="135"/>
      <c r="G277" s="135"/>
    </row>
    <row r="278" spans="1:7" ht="14.25" customHeight="1" x14ac:dyDescent="0.35">
      <c r="A278" s="135"/>
      <c r="B278" s="135"/>
      <c r="C278" s="135"/>
      <c r="D278" s="135"/>
      <c r="E278" s="135"/>
      <c r="F278" s="135"/>
      <c r="G278" s="135"/>
    </row>
    <row r="279" spans="1:7" ht="14.25" customHeight="1" x14ac:dyDescent="0.35">
      <c r="A279" s="135"/>
      <c r="B279" s="135"/>
      <c r="C279" s="135"/>
      <c r="D279" s="135"/>
      <c r="E279" s="135"/>
      <c r="F279" s="135"/>
      <c r="G279" s="135"/>
    </row>
    <row r="280" spans="1:7" ht="14.25" customHeight="1" x14ac:dyDescent="0.35">
      <c r="A280" s="135"/>
      <c r="B280" s="135"/>
      <c r="C280" s="135"/>
      <c r="D280" s="135"/>
      <c r="E280" s="135"/>
      <c r="F280" s="135"/>
      <c r="G280" s="135"/>
    </row>
    <row r="281" spans="1:7" ht="14.25" customHeight="1" x14ac:dyDescent="0.35">
      <c r="A281" s="135"/>
      <c r="B281" s="135"/>
      <c r="C281" s="135"/>
      <c r="D281" s="135"/>
      <c r="E281" s="135"/>
      <c r="F281" s="135"/>
      <c r="G281" s="135"/>
    </row>
    <row r="282" spans="1:7" ht="14.25" customHeight="1" x14ac:dyDescent="0.35">
      <c r="A282" s="135"/>
      <c r="B282" s="135"/>
      <c r="C282" s="135"/>
      <c r="D282" s="135"/>
      <c r="E282" s="135"/>
      <c r="F282" s="135"/>
      <c r="G282" s="135"/>
    </row>
    <row r="283" spans="1:7" ht="14.25" customHeight="1" x14ac:dyDescent="0.35">
      <c r="A283" s="135"/>
      <c r="B283" s="135"/>
      <c r="C283" s="135"/>
      <c r="D283" s="135"/>
      <c r="E283" s="135"/>
      <c r="F283" s="135"/>
      <c r="G283" s="135"/>
    </row>
    <row r="284" spans="1:7" ht="14.25" customHeight="1" x14ac:dyDescent="0.35">
      <c r="A284" s="135"/>
      <c r="B284" s="135"/>
      <c r="C284" s="135"/>
      <c r="D284" s="135"/>
      <c r="E284" s="135"/>
      <c r="F284" s="135"/>
      <c r="G284" s="135"/>
    </row>
    <row r="285" spans="1:7" ht="14.25" customHeight="1" x14ac:dyDescent="0.35">
      <c r="A285" s="135"/>
      <c r="B285" s="135"/>
      <c r="C285" s="135"/>
      <c r="D285" s="135"/>
      <c r="E285" s="135"/>
      <c r="F285" s="135"/>
      <c r="G285" s="135"/>
    </row>
    <row r="286" spans="1:7" ht="14.25" customHeight="1" x14ac:dyDescent="0.35">
      <c r="A286" s="135"/>
      <c r="B286" s="135"/>
      <c r="C286" s="135"/>
      <c r="D286" s="135"/>
      <c r="E286" s="135"/>
      <c r="F286" s="135"/>
      <c r="G286" s="135"/>
    </row>
    <row r="287" spans="1:7" ht="14.25" customHeight="1" x14ac:dyDescent="0.35">
      <c r="A287" s="135"/>
      <c r="B287" s="135"/>
      <c r="C287" s="135"/>
      <c r="D287" s="135"/>
      <c r="E287" s="135"/>
      <c r="F287" s="135"/>
      <c r="G287" s="135"/>
    </row>
    <row r="288" spans="1:7" ht="14.25" customHeight="1" x14ac:dyDescent="0.35">
      <c r="A288" s="135"/>
      <c r="B288" s="135"/>
      <c r="C288" s="135"/>
      <c r="D288" s="135"/>
      <c r="E288" s="135"/>
      <c r="F288" s="135"/>
      <c r="G288" s="135"/>
    </row>
    <row r="289" spans="1:7" ht="14.25" customHeight="1" x14ac:dyDescent="0.35">
      <c r="A289" s="135"/>
      <c r="B289" s="135"/>
      <c r="C289" s="135"/>
      <c r="D289" s="135"/>
      <c r="E289" s="135"/>
      <c r="F289" s="135"/>
      <c r="G289" s="135"/>
    </row>
    <row r="290" spans="1:7" ht="14.25" customHeight="1" x14ac:dyDescent="0.35">
      <c r="A290" s="135"/>
      <c r="B290" s="135"/>
      <c r="C290" s="135"/>
      <c r="D290" s="135"/>
      <c r="E290" s="135"/>
      <c r="F290" s="135"/>
      <c r="G290" s="135"/>
    </row>
    <row r="291" spans="1:7" ht="14.25" customHeight="1" x14ac:dyDescent="0.35">
      <c r="A291" s="135"/>
      <c r="B291" s="135"/>
      <c r="C291" s="135"/>
      <c r="D291" s="135"/>
      <c r="E291" s="135"/>
      <c r="F291" s="135"/>
      <c r="G291" s="135"/>
    </row>
    <row r="292" spans="1:7" ht="14.25" customHeight="1" x14ac:dyDescent="0.35">
      <c r="A292" s="135"/>
      <c r="B292" s="135"/>
      <c r="C292" s="135"/>
      <c r="D292" s="135"/>
      <c r="E292" s="135"/>
      <c r="F292" s="135"/>
      <c r="G292" s="135"/>
    </row>
    <row r="293" spans="1:7" ht="14.25" customHeight="1" x14ac:dyDescent="0.35">
      <c r="A293" s="135"/>
      <c r="B293" s="135"/>
      <c r="C293" s="135"/>
      <c r="D293" s="135"/>
      <c r="E293" s="135"/>
      <c r="F293" s="135"/>
      <c r="G293" s="135"/>
    </row>
    <row r="294" spans="1:7" ht="14.25" customHeight="1" x14ac:dyDescent="0.35">
      <c r="A294" s="135"/>
      <c r="B294" s="135"/>
      <c r="C294" s="135"/>
      <c r="D294" s="135"/>
      <c r="E294" s="135"/>
      <c r="F294" s="135"/>
      <c r="G294" s="135"/>
    </row>
    <row r="295" spans="1:7" ht="14.25" customHeight="1" x14ac:dyDescent="0.35">
      <c r="A295" s="135"/>
      <c r="B295" s="135"/>
      <c r="C295" s="135"/>
      <c r="D295" s="135"/>
      <c r="E295" s="135"/>
      <c r="F295" s="135"/>
      <c r="G295" s="135"/>
    </row>
    <row r="296" spans="1:7" ht="14.25" customHeight="1" x14ac:dyDescent="0.35">
      <c r="A296" s="135"/>
      <c r="B296" s="135"/>
      <c r="C296" s="135"/>
      <c r="D296" s="135"/>
      <c r="E296" s="135"/>
      <c r="F296" s="135"/>
      <c r="G296" s="135"/>
    </row>
    <row r="297" spans="1:7" ht="14.25" customHeight="1" x14ac:dyDescent="0.35">
      <c r="A297" s="135"/>
      <c r="B297" s="135"/>
      <c r="C297" s="135"/>
      <c r="D297" s="135"/>
      <c r="E297" s="135"/>
      <c r="F297" s="135"/>
      <c r="G297" s="135"/>
    </row>
    <row r="298" spans="1:7" ht="14.25" customHeight="1" x14ac:dyDescent="0.35">
      <c r="A298" s="135"/>
      <c r="B298" s="135"/>
      <c r="C298" s="135"/>
      <c r="D298" s="135"/>
      <c r="E298" s="135"/>
      <c r="F298" s="135"/>
      <c r="G298" s="135"/>
    </row>
    <row r="299" spans="1:7" ht="14.25" customHeight="1" x14ac:dyDescent="0.35">
      <c r="A299" s="135"/>
      <c r="B299" s="135"/>
      <c r="C299" s="135"/>
      <c r="D299" s="135"/>
      <c r="E299" s="135"/>
      <c r="F299" s="135"/>
      <c r="G299" s="135"/>
    </row>
    <row r="300" spans="1:7" ht="14.25" customHeight="1" x14ac:dyDescent="0.35">
      <c r="A300" s="135"/>
      <c r="B300" s="135"/>
      <c r="C300" s="135"/>
      <c r="D300" s="135"/>
      <c r="E300" s="135"/>
      <c r="F300" s="135"/>
      <c r="G300" s="135"/>
    </row>
    <row r="301" spans="1:7" ht="14.25" customHeight="1" x14ac:dyDescent="0.35">
      <c r="A301" s="135"/>
      <c r="B301" s="135"/>
      <c r="C301" s="135"/>
      <c r="D301" s="135"/>
      <c r="E301" s="135"/>
      <c r="F301" s="135"/>
      <c r="G301" s="135"/>
    </row>
    <row r="302" spans="1:7" ht="14.25" customHeight="1" x14ac:dyDescent="0.35">
      <c r="A302" s="135"/>
      <c r="B302" s="135"/>
      <c r="C302" s="135"/>
      <c r="D302" s="135"/>
      <c r="E302" s="135"/>
      <c r="F302" s="135"/>
      <c r="G302" s="135"/>
    </row>
    <row r="303" spans="1:7" ht="14.25" customHeight="1" x14ac:dyDescent="0.35">
      <c r="A303" s="135"/>
      <c r="B303" s="135"/>
      <c r="C303" s="135"/>
      <c r="D303" s="135"/>
      <c r="E303" s="135"/>
      <c r="F303" s="135"/>
      <c r="G303" s="135"/>
    </row>
    <row r="304" spans="1:7" ht="14.25" customHeight="1" x14ac:dyDescent="0.35">
      <c r="A304" s="135"/>
      <c r="B304" s="135"/>
      <c r="C304" s="135"/>
      <c r="D304" s="135"/>
      <c r="E304" s="135"/>
      <c r="F304" s="135"/>
      <c r="G304" s="135"/>
    </row>
    <row r="305" spans="1:7" ht="14.25" customHeight="1" x14ac:dyDescent="0.35">
      <c r="A305" s="135"/>
      <c r="B305" s="135"/>
      <c r="C305" s="135"/>
      <c r="D305" s="135"/>
      <c r="E305" s="135"/>
      <c r="F305" s="135"/>
      <c r="G305" s="135"/>
    </row>
    <row r="306" spans="1:7" ht="14.25" customHeight="1" x14ac:dyDescent="0.35">
      <c r="A306" s="135"/>
      <c r="B306" s="135"/>
      <c r="C306" s="135"/>
      <c r="D306" s="135"/>
      <c r="E306" s="135"/>
      <c r="F306" s="135"/>
      <c r="G306" s="135"/>
    </row>
    <row r="307" spans="1:7" ht="14.25" customHeight="1" x14ac:dyDescent="0.35">
      <c r="A307" s="135"/>
      <c r="B307" s="135"/>
      <c r="C307" s="135"/>
      <c r="D307" s="135"/>
      <c r="E307" s="135"/>
      <c r="F307" s="135"/>
      <c r="G307" s="135"/>
    </row>
    <row r="308" spans="1:7" ht="14.25" customHeight="1" x14ac:dyDescent="0.35">
      <c r="A308" s="135"/>
      <c r="B308" s="135"/>
      <c r="C308" s="135"/>
      <c r="D308" s="135"/>
      <c r="E308" s="135"/>
      <c r="F308" s="135"/>
      <c r="G308" s="135"/>
    </row>
    <row r="309" spans="1:7" ht="14.25" customHeight="1" x14ac:dyDescent="0.35">
      <c r="A309" s="135"/>
      <c r="B309" s="135"/>
      <c r="C309" s="135"/>
      <c r="D309" s="135"/>
      <c r="E309" s="135"/>
      <c r="F309" s="135"/>
      <c r="G309" s="135"/>
    </row>
    <row r="310" spans="1:7" ht="14.25" customHeight="1" x14ac:dyDescent="0.35">
      <c r="A310" s="135"/>
      <c r="B310" s="135"/>
      <c r="C310" s="135"/>
      <c r="D310" s="135"/>
      <c r="E310" s="135"/>
      <c r="F310" s="135"/>
      <c r="G310" s="135"/>
    </row>
    <row r="311" spans="1:7" ht="14.25" customHeight="1" x14ac:dyDescent="0.35">
      <c r="A311" s="135"/>
      <c r="B311" s="135"/>
      <c r="C311" s="135"/>
      <c r="D311" s="135"/>
      <c r="E311" s="135"/>
      <c r="F311" s="135"/>
      <c r="G311" s="135"/>
    </row>
    <row r="312" spans="1:7" ht="14.25" customHeight="1" x14ac:dyDescent="0.35">
      <c r="A312" s="135"/>
      <c r="B312" s="135"/>
      <c r="C312" s="135"/>
      <c r="D312" s="135"/>
      <c r="E312" s="135"/>
      <c r="F312" s="135"/>
      <c r="G312" s="135"/>
    </row>
    <row r="313" spans="1:7" ht="14.25" customHeight="1" x14ac:dyDescent="0.35">
      <c r="A313" s="135"/>
      <c r="B313" s="135"/>
      <c r="C313" s="135"/>
      <c r="D313" s="135"/>
      <c r="E313" s="135"/>
      <c r="F313" s="135"/>
      <c r="G313" s="135"/>
    </row>
    <row r="314" spans="1:7" ht="14.25" customHeight="1" x14ac:dyDescent="0.35">
      <c r="A314" s="135"/>
      <c r="B314" s="135"/>
      <c r="C314" s="135"/>
      <c r="D314" s="135"/>
      <c r="E314" s="135"/>
      <c r="F314" s="135"/>
      <c r="G314" s="135"/>
    </row>
    <row r="315" spans="1:7" ht="14.25" customHeight="1" x14ac:dyDescent="0.35">
      <c r="A315" s="135"/>
      <c r="B315" s="135"/>
      <c r="C315" s="135"/>
      <c r="D315" s="135"/>
      <c r="E315" s="135"/>
      <c r="F315" s="135"/>
      <c r="G315" s="135"/>
    </row>
    <row r="316" spans="1:7" ht="14.25" customHeight="1" x14ac:dyDescent="0.35">
      <c r="A316" s="135"/>
      <c r="B316" s="135"/>
      <c r="C316" s="135"/>
      <c r="D316" s="135"/>
      <c r="E316" s="135"/>
      <c r="F316" s="135"/>
      <c r="G316" s="135"/>
    </row>
    <row r="317" spans="1:7" ht="14.25" customHeight="1" x14ac:dyDescent="0.35">
      <c r="A317" s="135"/>
      <c r="B317" s="135"/>
      <c r="C317" s="135"/>
      <c r="D317" s="135"/>
      <c r="E317" s="135"/>
      <c r="F317" s="135"/>
      <c r="G317" s="135"/>
    </row>
    <row r="318" spans="1:7" ht="14.25" customHeight="1" x14ac:dyDescent="0.35">
      <c r="A318" s="135"/>
      <c r="B318" s="135"/>
      <c r="C318" s="135"/>
      <c r="D318" s="135"/>
      <c r="E318" s="135"/>
      <c r="F318" s="135"/>
      <c r="G318" s="135"/>
    </row>
    <row r="319" spans="1:7" ht="14.25" customHeight="1" x14ac:dyDescent="0.35">
      <c r="A319" s="135"/>
      <c r="B319" s="135"/>
      <c r="C319" s="135"/>
      <c r="D319" s="135"/>
      <c r="E319" s="135"/>
      <c r="F319" s="135"/>
      <c r="G319" s="135"/>
    </row>
    <row r="320" spans="1:7" ht="14.25" customHeight="1" x14ac:dyDescent="0.35">
      <c r="A320" s="135"/>
      <c r="B320" s="135"/>
      <c r="C320" s="135"/>
      <c r="D320" s="135"/>
      <c r="E320" s="135"/>
      <c r="F320" s="135"/>
      <c r="G320" s="135"/>
    </row>
    <row r="321" spans="1:7" ht="14.25" customHeight="1" x14ac:dyDescent="0.35">
      <c r="A321" s="135"/>
      <c r="B321" s="135"/>
      <c r="C321" s="135"/>
      <c r="D321" s="135"/>
      <c r="E321" s="135"/>
      <c r="F321" s="135"/>
      <c r="G321" s="135"/>
    </row>
    <row r="322" spans="1:7" ht="14.25" customHeight="1" x14ac:dyDescent="0.35">
      <c r="A322" s="135"/>
      <c r="B322" s="135"/>
      <c r="C322" s="135"/>
      <c r="D322" s="135"/>
      <c r="E322" s="135"/>
      <c r="F322" s="135"/>
      <c r="G322" s="135"/>
    </row>
    <row r="323" spans="1:7" ht="14.25" customHeight="1" x14ac:dyDescent="0.35">
      <c r="A323" s="135"/>
      <c r="B323" s="135"/>
      <c r="C323" s="135"/>
      <c r="D323" s="135"/>
      <c r="E323" s="135"/>
      <c r="F323" s="135"/>
      <c r="G323" s="135"/>
    </row>
    <row r="324" spans="1:7" ht="14.25" customHeight="1" x14ac:dyDescent="0.35">
      <c r="A324" s="135"/>
      <c r="B324" s="135"/>
      <c r="C324" s="135"/>
      <c r="D324" s="135"/>
      <c r="E324" s="135"/>
      <c r="F324" s="135"/>
      <c r="G324" s="135"/>
    </row>
    <row r="325" spans="1:7" ht="14.25" customHeight="1" x14ac:dyDescent="0.35">
      <c r="A325" s="135"/>
      <c r="B325" s="135"/>
      <c r="C325" s="135"/>
      <c r="D325" s="135"/>
      <c r="E325" s="135"/>
      <c r="F325" s="135"/>
      <c r="G325" s="135"/>
    </row>
    <row r="326" spans="1:7" ht="14.25" customHeight="1" x14ac:dyDescent="0.35">
      <c r="A326" s="135"/>
      <c r="B326" s="135"/>
      <c r="C326" s="135"/>
      <c r="D326" s="135"/>
      <c r="E326" s="135"/>
      <c r="F326" s="135"/>
      <c r="G326" s="135"/>
    </row>
    <row r="327" spans="1:7" ht="14.25" customHeight="1" x14ac:dyDescent="0.35">
      <c r="A327" s="135"/>
      <c r="B327" s="135"/>
      <c r="C327" s="135"/>
      <c r="D327" s="135"/>
      <c r="E327" s="135"/>
      <c r="F327" s="135"/>
      <c r="G327" s="135"/>
    </row>
    <row r="328" spans="1:7" ht="14.25" customHeight="1" x14ac:dyDescent="0.35">
      <c r="A328" s="135"/>
      <c r="B328" s="135"/>
      <c r="C328" s="135"/>
      <c r="D328" s="135"/>
      <c r="E328" s="135"/>
      <c r="F328" s="135"/>
      <c r="G328" s="135"/>
    </row>
    <row r="329" spans="1:7" ht="14.25" customHeight="1" x14ac:dyDescent="0.35">
      <c r="A329" s="135"/>
      <c r="B329" s="135"/>
      <c r="C329" s="135"/>
      <c r="D329" s="135"/>
      <c r="E329" s="135"/>
      <c r="F329" s="135"/>
      <c r="G329" s="135"/>
    </row>
    <row r="330" spans="1:7" ht="14.25" customHeight="1" x14ac:dyDescent="0.35">
      <c r="A330" s="135"/>
      <c r="B330" s="135"/>
      <c r="C330" s="135"/>
      <c r="D330" s="135"/>
      <c r="E330" s="135"/>
      <c r="F330" s="135"/>
      <c r="G330" s="135"/>
    </row>
    <row r="331" spans="1:7" ht="14.25" customHeight="1" x14ac:dyDescent="0.35">
      <c r="A331" s="135"/>
      <c r="B331" s="135"/>
      <c r="C331" s="135"/>
      <c r="D331" s="135"/>
      <c r="E331" s="135"/>
      <c r="F331" s="135"/>
      <c r="G331" s="135"/>
    </row>
    <row r="332" spans="1:7" ht="14.25" customHeight="1" x14ac:dyDescent="0.35">
      <c r="A332" s="135"/>
      <c r="B332" s="135"/>
      <c r="C332" s="135"/>
      <c r="D332" s="135"/>
      <c r="E332" s="135"/>
      <c r="F332" s="135"/>
      <c r="G332" s="135"/>
    </row>
    <row r="333" spans="1:7" ht="14.25" customHeight="1" x14ac:dyDescent="0.35">
      <c r="A333" s="135"/>
      <c r="B333" s="135"/>
      <c r="C333" s="135"/>
      <c r="D333" s="135"/>
      <c r="E333" s="135"/>
      <c r="F333" s="135"/>
      <c r="G333" s="135"/>
    </row>
    <row r="334" spans="1:7" ht="14.25" customHeight="1" x14ac:dyDescent="0.35">
      <c r="A334" s="135"/>
      <c r="B334" s="135"/>
      <c r="C334" s="135"/>
      <c r="D334" s="135"/>
      <c r="E334" s="135"/>
      <c r="F334" s="135"/>
      <c r="G334" s="135"/>
    </row>
    <row r="335" spans="1:7" ht="14.25" customHeight="1" x14ac:dyDescent="0.35">
      <c r="A335" s="135"/>
      <c r="B335" s="135"/>
      <c r="C335" s="135"/>
      <c r="D335" s="135"/>
      <c r="E335" s="135"/>
      <c r="F335" s="135"/>
      <c r="G335" s="135"/>
    </row>
    <row r="336" spans="1:7" ht="14.25" customHeight="1" x14ac:dyDescent="0.35">
      <c r="A336" s="135"/>
      <c r="B336" s="135"/>
      <c r="C336" s="135"/>
      <c r="D336" s="135"/>
      <c r="E336" s="135"/>
      <c r="F336" s="135"/>
      <c r="G336" s="135"/>
    </row>
    <row r="337" spans="1:7" ht="14.25" customHeight="1" x14ac:dyDescent="0.35">
      <c r="A337" s="135"/>
      <c r="B337" s="135"/>
      <c r="C337" s="135"/>
      <c r="D337" s="135"/>
      <c r="E337" s="135"/>
      <c r="F337" s="135"/>
      <c r="G337" s="135"/>
    </row>
    <row r="338" spans="1:7" ht="14.25" customHeight="1" x14ac:dyDescent="0.35">
      <c r="A338" s="135"/>
      <c r="B338" s="135"/>
      <c r="C338" s="135"/>
      <c r="D338" s="135"/>
      <c r="E338" s="135"/>
      <c r="F338" s="135"/>
      <c r="G338" s="135"/>
    </row>
    <row r="339" spans="1:7" ht="14.25" customHeight="1" x14ac:dyDescent="0.35">
      <c r="A339" s="135"/>
      <c r="B339" s="135"/>
      <c r="C339" s="135"/>
      <c r="D339" s="135"/>
      <c r="E339" s="135"/>
      <c r="F339" s="135"/>
      <c r="G339" s="135"/>
    </row>
    <row r="340" spans="1:7" ht="14.25" customHeight="1" x14ac:dyDescent="0.35">
      <c r="A340" s="135"/>
      <c r="B340" s="135"/>
      <c r="C340" s="135"/>
      <c r="D340" s="135"/>
      <c r="E340" s="135"/>
      <c r="F340" s="135"/>
      <c r="G340" s="135"/>
    </row>
    <row r="341" spans="1:7" ht="14.25" customHeight="1" x14ac:dyDescent="0.35">
      <c r="A341" s="135"/>
      <c r="B341" s="135"/>
      <c r="C341" s="135"/>
      <c r="D341" s="135"/>
      <c r="E341" s="135"/>
      <c r="F341" s="135"/>
      <c r="G341" s="135"/>
    </row>
    <row r="342" spans="1:7" ht="14.25" customHeight="1" x14ac:dyDescent="0.35">
      <c r="A342" s="135"/>
      <c r="B342" s="135"/>
      <c r="C342" s="135"/>
      <c r="D342" s="135"/>
      <c r="E342" s="135"/>
      <c r="F342" s="135"/>
      <c r="G342" s="135"/>
    </row>
    <row r="343" spans="1:7" ht="14.25" customHeight="1" x14ac:dyDescent="0.35">
      <c r="A343" s="135"/>
      <c r="B343" s="135"/>
      <c r="C343" s="135"/>
      <c r="D343" s="135"/>
      <c r="E343" s="135"/>
      <c r="F343" s="135"/>
      <c r="G343" s="135"/>
    </row>
    <row r="344" spans="1:7" ht="14.25" customHeight="1" x14ac:dyDescent="0.35">
      <c r="A344" s="135"/>
      <c r="B344" s="135"/>
      <c r="C344" s="135"/>
      <c r="D344" s="135"/>
      <c r="E344" s="135"/>
      <c r="F344" s="135"/>
      <c r="G344" s="135"/>
    </row>
    <row r="345" spans="1:7" ht="14.25" customHeight="1" x14ac:dyDescent="0.35">
      <c r="A345" s="135"/>
      <c r="B345" s="135"/>
      <c r="C345" s="135"/>
      <c r="D345" s="135"/>
      <c r="E345" s="135"/>
      <c r="F345" s="135"/>
      <c r="G345" s="135"/>
    </row>
    <row r="346" spans="1:7" ht="14.25" customHeight="1" x14ac:dyDescent="0.35">
      <c r="A346" s="135"/>
      <c r="B346" s="135"/>
      <c r="C346" s="135"/>
      <c r="D346" s="135"/>
      <c r="E346" s="135"/>
      <c r="F346" s="135"/>
      <c r="G346" s="135"/>
    </row>
    <row r="347" spans="1:7" ht="14.25" customHeight="1" x14ac:dyDescent="0.35">
      <c r="A347" s="135"/>
      <c r="B347" s="135"/>
      <c r="C347" s="135"/>
      <c r="D347" s="135"/>
      <c r="E347" s="135"/>
      <c r="F347" s="135"/>
      <c r="G347" s="135"/>
    </row>
    <row r="348" spans="1:7" ht="14.25" customHeight="1" x14ac:dyDescent="0.35">
      <c r="A348" s="135"/>
      <c r="B348" s="135"/>
      <c r="C348" s="135"/>
      <c r="D348" s="135"/>
      <c r="E348" s="135"/>
      <c r="F348" s="135"/>
      <c r="G348" s="135"/>
    </row>
    <row r="349" spans="1:7" ht="14.25" customHeight="1" x14ac:dyDescent="0.35">
      <c r="A349" s="135"/>
      <c r="B349" s="135"/>
      <c r="C349" s="135"/>
      <c r="D349" s="135"/>
      <c r="E349" s="135"/>
      <c r="F349" s="135"/>
      <c r="G349" s="135"/>
    </row>
    <row r="350" spans="1:7" ht="14.25" customHeight="1" x14ac:dyDescent="0.35">
      <c r="A350" s="135"/>
      <c r="B350" s="135"/>
      <c r="C350" s="135"/>
      <c r="D350" s="135"/>
      <c r="E350" s="135"/>
      <c r="F350" s="135"/>
      <c r="G350" s="135"/>
    </row>
    <row r="351" spans="1:7" ht="14.25" customHeight="1" x14ac:dyDescent="0.35">
      <c r="A351" s="135"/>
      <c r="B351" s="135"/>
      <c r="C351" s="135"/>
      <c r="D351" s="135"/>
      <c r="E351" s="135"/>
      <c r="F351" s="135"/>
      <c r="G351" s="135"/>
    </row>
    <row r="352" spans="1:7" ht="14.25" customHeight="1" x14ac:dyDescent="0.35">
      <c r="A352" s="135"/>
      <c r="B352" s="135"/>
      <c r="C352" s="135"/>
      <c r="D352" s="135"/>
      <c r="E352" s="135"/>
      <c r="F352" s="135"/>
      <c r="G352" s="135"/>
    </row>
    <row r="353" spans="1:7" ht="14.25" customHeight="1" x14ac:dyDescent="0.35">
      <c r="A353" s="135"/>
      <c r="B353" s="135"/>
      <c r="C353" s="135"/>
      <c r="D353" s="135"/>
      <c r="E353" s="135"/>
      <c r="F353" s="135"/>
      <c r="G353" s="135"/>
    </row>
    <row r="354" spans="1:7" ht="14.25" customHeight="1" x14ac:dyDescent="0.35">
      <c r="A354" s="135"/>
      <c r="B354" s="135"/>
      <c r="C354" s="135"/>
      <c r="D354" s="135"/>
      <c r="E354" s="135"/>
      <c r="F354" s="135"/>
      <c r="G354" s="135"/>
    </row>
    <row r="355" spans="1:7" ht="14.25" customHeight="1" x14ac:dyDescent="0.35">
      <c r="A355" s="135"/>
      <c r="B355" s="135"/>
      <c r="C355" s="135"/>
      <c r="D355" s="135"/>
      <c r="E355" s="135"/>
      <c r="F355" s="135"/>
      <c r="G355" s="135"/>
    </row>
    <row r="356" spans="1:7" ht="14.25" customHeight="1" x14ac:dyDescent="0.35">
      <c r="A356" s="135"/>
      <c r="B356" s="135"/>
      <c r="C356" s="135"/>
      <c r="D356" s="135"/>
      <c r="E356" s="135"/>
      <c r="F356" s="135"/>
      <c r="G356" s="135"/>
    </row>
    <row r="357" spans="1:7" ht="14.25" customHeight="1" x14ac:dyDescent="0.35">
      <c r="A357" s="135"/>
      <c r="B357" s="135"/>
      <c r="C357" s="135"/>
      <c r="D357" s="135"/>
      <c r="E357" s="135"/>
      <c r="F357" s="135"/>
      <c r="G357" s="135"/>
    </row>
    <row r="358" spans="1:7" ht="14.25" customHeight="1" x14ac:dyDescent="0.35">
      <c r="A358" s="135"/>
      <c r="B358" s="135"/>
      <c r="C358" s="135"/>
      <c r="D358" s="135"/>
      <c r="E358" s="135"/>
      <c r="F358" s="135"/>
      <c r="G358" s="135"/>
    </row>
    <row r="359" spans="1:7" ht="14.25" customHeight="1" x14ac:dyDescent="0.35">
      <c r="A359" s="135"/>
      <c r="B359" s="135"/>
      <c r="C359" s="135"/>
      <c r="D359" s="135"/>
      <c r="E359" s="135"/>
      <c r="F359" s="135"/>
      <c r="G359" s="135"/>
    </row>
    <row r="360" spans="1:7" ht="14.25" customHeight="1" x14ac:dyDescent="0.35">
      <c r="A360" s="135"/>
      <c r="B360" s="135"/>
      <c r="C360" s="135"/>
      <c r="D360" s="135"/>
      <c r="E360" s="135"/>
      <c r="F360" s="135"/>
      <c r="G360" s="135"/>
    </row>
    <row r="361" spans="1:7" ht="14.25" customHeight="1" x14ac:dyDescent="0.35">
      <c r="A361" s="135"/>
      <c r="B361" s="135"/>
      <c r="C361" s="135"/>
      <c r="D361" s="135"/>
      <c r="E361" s="135"/>
      <c r="F361" s="135"/>
      <c r="G361" s="135"/>
    </row>
    <row r="362" spans="1:7" ht="14.25" customHeight="1" x14ac:dyDescent="0.35">
      <c r="A362" s="135"/>
      <c r="B362" s="135"/>
      <c r="C362" s="135"/>
      <c r="D362" s="135"/>
      <c r="E362" s="135"/>
      <c r="F362" s="135"/>
      <c r="G362" s="135"/>
    </row>
    <row r="363" spans="1:7" ht="14.25" customHeight="1" x14ac:dyDescent="0.35">
      <c r="A363" s="135"/>
      <c r="B363" s="135"/>
      <c r="C363" s="135"/>
      <c r="D363" s="135"/>
      <c r="E363" s="135"/>
      <c r="F363" s="135"/>
      <c r="G363" s="135"/>
    </row>
    <row r="364" spans="1:7" ht="14.25" customHeight="1" x14ac:dyDescent="0.35">
      <c r="A364" s="135"/>
      <c r="B364" s="135"/>
      <c r="C364" s="135"/>
      <c r="D364" s="135"/>
      <c r="E364" s="135"/>
      <c r="F364" s="135"/>
      <c r="G364" s="135"/>
    </row>
    <row r="365" spans="1:7" ht="14.25" customHeight="1" x14ac:dyDescent="0.35">
      <c r="A365" s="135"/>
      <c r="B365" s="135"/>
      <c r="C365" s="135"/>
      <c r="D365" s="135"/>
      <c r="E365" s="135"/>
      <c r="F365" s="135"/>
      <c r="G365" s="135"/>
    </row>
    <row r="366" spans="1:7" ht="14.25" customHeight="1" x14ac:dyDescent="0.35">
      <c r="A366" s="135"/>
      <c r="B366" s="135"/>
      <c r="C366" s="135"/>
      <c r="D366" s="135"/>
      <c r="E366" s="135"/>
      <c r="F366" s="135"/>
      <c r="G366" s="135"/>
    </row>
    <row r="367" spans="1:7" ht="14.25" customHeight="1" x14ac:dyDescent="0.35">
      <c r="A367" s="135"/>
      <c r="B367" s="135"/>
      <c r="C367" s="135"/>
      <c r="D367" s="135"/>
      <c r="E367" s="135"/>
      <c r="F367" s="135"/>
      <c r="G367" s="135"/>
    </row>
    <row r="368" spans="1:7" ht="14.25" customHeight="1" x14ac:dyDescent="0.35">
      <c r="A368" s="135"/>
      <c r="B368" s="135"/>
      <c r="C368" s="135"/>
      <c r="D368" s="135"/>
      <c r="E368" s="135"/>
      <c r="F368" s="135"/>
      <c r="G368" s="135"/>
    </row>
    <row r="369" spans="1:7" ht="14.25" customHeight="1" x14ac:dyDescent="0.35">
      <c r="A369" s="135"/>
      <c r="B369" s="135"/>
      <c r="C369" s="135"/>
      <c r="D369" s="135"/>
      <c r="E369" s="135"/>
      <c r="F369" s="135"/>
      <c r="G369" s="135"/>
    </row>
    <row r="370" spans="1:7" ht="14.25" customHeight="1" x14ac:dyDescent="0.35">
      <c r="A370" s="135"/>
      <c r="B370" s="135"/>
      <c r="C370" s="135"/>
      <c r="D370" s="135"/>
      <c r="E370" s="135"/>
      <c r="F370" s="135"/>
      <c r="G370" s="135"/>
    </row>
    <row r="371" spans="1:7" ht="14.25" customHeight="1" x14ac:dyDescent="0.35">
      <c r="A371" s="135"/>
      <c r="B371" s="135"/>
      <c r="C371" s="135"/>
      <c r="D371" s="135"/>
      <c r="E371" s="135"/>
      <c r="F371" s="135"/>
      <c r="G371" s="135"/>
    </row>
    <row r="372" spans="1:7" ht="14.25" customHeight="1" x14ac:dyDescent="0.35">
      <c r="A372" s="135"/>
      <c r="B372" s="135"/>
      <c r="C372" s="135"/>
      <c r="D372" s="135"/>
      <c r="E372" s="135"/>
      <c r="F372" s="135"/>
      <c r="G372" s="135"/>
    </row>
    <row r="373" spans="1:7" ht="14.25" customHeight="1" x14ac:dyDescent="0.35">
      <c r="A373" s="135"/>
      <c r="B373" s="135"/>
      <c r="C373" s="135"/>
      <c r="D373" s="135"/>
      <c r="E373" s="135"/>
      <c r="F373" s="135"/>
      <c r="G373" s="135"/>
    </row>
    <row r="374" spans="1:7" ht="14.25" customHeight="1" x14ac:dyDescent="0.35">
      <c r="A374" s="135"/>
      <c r="B374" s="135"/>
      <c r="C374" s="135"/>
      <c r="D374" s="135"/>
      <c r="E374" s="135"/>
      <c r="F374" s="135"/>
      <c r="G374" s="135"/>
    </row>
    <row r="375" spans="1:7" ht="14.25" customHeight="1" x14ac:dyDescent="0.35">
      <c r="A375" s="135"/>
      <c r="B375" s="135"/>
      <c r="C375" s="135"/>
      <c r="D375" s="135"/>
      <c r="E375" s="135"/>
      <c r="F375" s="135"/>
      <c r="G375" s="135"/>
    </row>
    <row r="376" spans="1:7" ht="14.25" customHeight="1" x14ac:dyDescent="0.35">
      <c r="A376" s="135"/>
      <c r="B376" s="135"/>
      <c r="C376" s="135"/>
      <c r="D376" s="135"/>
      <c r="E376" s="135"/>
      <c r="F376" s="135"/>
      <c r="G376" s="135"/>
    </row>
    <row r="377" spans="1:7" ht="14.25" customHeight="1" x14ac:dyDescent="0.35">
      <c r="A377" s="135"/>
      <c r="B377" s="135"/>
      <c r="C377" s="135"/>
      <c r="D377" s="135"/>
      <c r="E377" s="135"/>
      <c r="F377" s="135"/>
      <c r="G377" s="135"/>
    </row>
    <row r="378" spans="1:7" ht="14.25" customHeight="1" x14ac:dyDescent="0.35">
      <c r="A378" s="135"/>
      <c r="B378" s="135"/>
      <c r="C378" s="135"/>
      <c r="D378" s="135"/>
      <c r="E378" s="135"/>
      <c r="F378" s="135"/>
      <c r="G378" s="135"/>
    </row>
    <row r="379" spans="1:7" ht="14.25" customHeight="1" x14ac:dyDescent="0.35">
      <c r="A379" s="135"/>
      <c r="B379" s="135"/>
      <c r="C379" s="135"/>
      <c r="D379" s="135"/>
      <c r="E379" s="135"/>
      <c r="F379" s="135"/>
      <c r="G379" s="135"/>
    </row>
    <row r="380" spans="1:7" ht="14.25" customHeight="1" x14ac:dyDescent="0.35">
      <c r="A380" s="135"/>
      <c r="B380" s="135"/>
      <c r="C380" s="135"/>
      <c r="D380" s="135"/>
      <c r="E380" s="135"/>
      <c r="F380" s="135"/>
      <c r="G380" s="135"/>
    </row>
    <row r="381" spans="1:7" ht="14.25" customHeight="1" x14ac:dyDescent="0.35">
      <c r="A381" s="135"/>
      <c r="B381" s="135"/>
      <c r="C381" s="135"/>
      <c r="D381" s="135"/>
      <c r="E381" s="135"/>
      <c r="F381" s="135"/>
      <c r="G381" s="135"/>
    </row>
    <row r="382" spans="1:7" ht="14.25" customHeight="1" x14ac:dyDescent="0.35">
      <c r="A382" s="135"/>
      <c r="B382" s="135"/>
      <c r="C382" s="135"/>
      <c r="D382" s="135"/>
      <c r="E382" s="135"/>
      <c r="F382" s="135"/>
      <c r="G382" s="135"/>
    </row>
    <row r="383" spans="1:7" ht="14.25" customHeight="1" x14ac:dyDescent="0.35">
      <c r="A383" s="135"/>
      <c r="B383" s="135"/>
      <c r="C383" s="135"/>
      <c r="D383" s="135"/>
      <c r="E383" s="135"/>
      <c r="F383" s="135"/>
      <c r="G383" s="135"/>
    </row>
    <row r="384" spans="1:7" ht="14.25" customHeight="1" x14ac:dyDescent="0.35">
      <c r="A384" s="135"/>
      <c r="B384" s="135"/>
      <c r="C384" s="135"/>
      <c r="D384" s="135"/>
      <c r="E384" s="135"/>
      <c r="F384" s="135"/>
      <c r="G384" s="135"/>
    </row>
    <row r="385" spans="1:7" ht="14.25" customHeight="1" x14ac:dyDescent="0.35">
      <c r="A385" s="135"/>
      <c r="B385" s="135"/>
      <c r="C385" s="135"/>
      <c r="D385" s="135"/>
      <c r="E385" s="135"/>
      <c r="F385" s="135"/>
      <c r="G385" s="135"/>
    </row>
    <row r="386" spans="1:7" ht="14.25" customHeight="1" x14ac:dyDescent="0.35">
      <c r="A386" s="135"/>
      <c r="B386" s="135"/>
      <c r="C386" s="135"/>
      <c r="D386" s="135"/>
      <c r="E386" s="135"/>
      <c r="F386" s="135"/>
      <c r="G386" s="135"/>
    </row>
    <row r="387" spans="1:7" ht="14.25" customHeight="1" x14ac:dyDescent="0.35">
      <c r="A387" s="135"/>
      <c r="B387" s="135"/>
      <c r="C387" s="135"/>
      <c r="D387" s="135"/>
      <c r="E387" s="135"/>
      <c r="F387" s="135"/>
      <c r="G387" s="135"/>
    </row>
    <row r="388" spans="1:7" ht="14.25" customHeight="1" x14ac:dyDescent="0.35">
      <c r="A388" s="135"/>
      <c r="B388" s="135"/>
      <c r="C388" s="135"/>
      <c r="D388" s="135"/>
      <c r="E388" s="135"/>
      <c r="F388" s="135"/>
      <c r="G388" s="135"/>
    </row>
    <row r="389" spans="1:7" ht="14.25" customHeight="1" x14ac:dyDescent="0.35">
      <c r="A389" s="135"/>
      <c r="B389" s="135"/>
      <c r="C389" s="135"/>
      <c r="D389" s="135"/>
      <c r="E389" s="135"/>
      <c r="F389" s="135"/>
      <c r="G389" s="135"/>
    </row>
    <row r="390" spans="1:7" ht="14.25" customHeight="1" x14ac:dyDescent="0.35">
      <c r="A390" s="135"/>
      <c r="B390" s="135"/>
      <c r="C390" s="135"/>
      <c r="D390" s="135"/>
      <c r="E390" s="135"/>
      <c r="F390" s="135"/>
      <c r="G390" s="135"/>
    </row>
    <row r="391" spans="1:7" ht="14.25" customHeight="1" x14ac:dyDescent="0.35">
      <c r="A391" s="135"/>
      <c r="B391" s="135"/>
      <c r="C391" s="135"/>
      <c r="D391" s="135"/>
      <c r="E391" s="135"/>
      <c r="F391" s="135"/>
      <c r="G391" s="135"/>
    </row>
    <row r="392" spans="1:7" ht="14.25" customHeight="1" x14ac:dyDescent="0.35">
      <c r="A392" s="135"/>
      <c r="B392" s="135"/>
      <c r="C392" s="135"/>
      <c r="D392" s="135"/>
      <c r="E392" s="135"/>
      <c r="F392" s="135"/>
      <c r="G392" s="135"/>
    </row>
    <row r="393" spans="1:7" ht="14.25" customHeight="1" x14ac:dyDescent="0.35">
      <c r="A393" s="135"/>
      <c r="B393" s="135"/>
      <c r="C393" s="135"/>
      <c r="D393" s="135"/>
      <c r="E393" s="135"/>
      <c r="F393" s="135"/>
      <c r="G393" s="135"/>
    </row>
    <row r="394" spans="1:7" ht="14.25" customHeight="1" x14ac:dyDescent="0.35">
      <c r="A394" s="135"/>
      <c r="B394" s="135"/>
      <c r="C394" s="135"/>
      <c r="D394" s="135"/>
      <c r="E394" s="135"/>
      <c r="F394" s="135"/>
      <c r="G394" s="135"/>
    </row>
    <row r="395" spans="1:7" ht="14.25" customHeight="1" x14ac:dyDescent="0.35">
      <c r="A395" s="135"/>
      <c r="B395" s="135"/>
      <c r="C395" s="135"/>
      <c r="D395" s="135"/>
      <c r="E395" s="135"/>
      <c r="F395" s="135"/>
      <c r="G395" s="135"/>
    </row>
    <row r="396" spans="1:7" ht="14.25" customHeight="1" x14ac:dyDescent="0.35">
      <c r="A396" s="135"/>
      <c r="B396" s="135"/>
      <c r="C396" s="135"/>
      <c r="D396" s="135"/>
      <c r="E396" s="135"/>
      <c r="F396" s="135"/>
      <c r="G396" s="135"/>
    </row>
    <row r="397" spans="1:7" ht="14.25" customHeight="1" x14ac:dyDescent="0.35">
      <c r="A397" s="135"/>
      <c r="B397" s="135"/>
      <c r="C397" s="135"/>
      <c r="D397" s="135"/>
      <c r="E397" s="135"/>
      <c r="F397" s="135"/>
      <c r="G397" s="135"/>
    </row>
    <row r="398" spans="1:7" ht="14.25" customHeight="1" x14ac:dyDescent="0.35">
      <c r="A398" s="135"/>
      <c r="B398" s="135"/>
      <c r="C398" s="135"/>
      <c r="D398" s="135"/>
      <c r="E398" s="135"/>
      <c r="F398" s="135"/>
      <c r="G398" s="135"/>
    </row>
    <row r="399" spans="1:7" ht="14.25" customHeight="1" x14ac:dyDescent="0.35">
      <c r="A399" s="135"/>
      <c r="B399" s="135"/>
      <c r="C399" s="135"/>
      <c r="D399" s="135"/>
      <c r="E399" s="135"/>
      <c r="F399" s="135"/>
      <c r="G399" s="135"/>
    </row>
    <row r="400" spans="1:7" ht="14.25" customHeight="1" x14ac:dyDescent="0.35">
      <c r="A400" s="135"/>
      <c r="B400" s="135"/>
      <c r="C400" s="135"/>
      <c r="D400" s="135"/>
      <c r="E400" s="135"/>
      <c r="F400" s="135"/>
      <c r="G400" s="135"/>
    </row>
    <row r="401" spans="1:7" ht="14.25" customHeight="1" x14ac:dyDescent="0.35">
      <c r="A401" s="135"/>
      <c r="B401" s="135"/>
      <c r="C401" s="135"/>
      <c r="D401" s="135"/>
      <c r="E401" s="135"/>
      <c r="F401" s="135"/>
      <c r="G401" s="135"/>
    </row>
    <row r="402" spans="1:7" ht="14.25" customHeight="1" x14ac:dyDescent="0.35">
      <c r="A402" s="135"/>
      <c r="B402" s="135"/>
      <c r="C402" s="135"/>
      <c r="D402" s="135"/>
      <c r="E402" s="135"/>
      <c r="F402" s="135"/>
      <c r="G402" s="135"/>
    </row>
    <row r="403" spans="1:7" ht="14.25" customHeight="1" x14ac:dyDescent="0.35">
      <c r="A403" s="135"/>
      <c r="B403" s="135"/>
      <c r="C403" s="135"/>
      <c r="D403" s="135"/>
      <c r="E403" s="135"/>
      <c r="F403" s="135"/>
      <c r="G403" s="135"/>
    </row>
    <row r="404" spans="1:7" ht="14.25" customHeight="1" x14ac:dyDescent="0.35">
      <c r="A404" s="135"/>
      <c r="B404" s="135"/>
      <c r="C404" s="135"/>
      <c r="D404" s="135"/>
      <c r="E404" s="135"/>
      <c r="F404" s="135"/>
      <c r="G404" s="135"/>
    </row>
    <row r="405" spans="1:7" ht="14.25" customHeight="1" x14ac:dyDescent="0.35">
      <c r="A405" s="135"/>
      <c r="B405" s="135"/>
      <c r="C405" s="135"/>
      <c r="D405" s="135"/>
      <c r="E405" s="135"/>
      <c r="F405" s="135"/>
      <c r="G405" s="135"/>
    </row>
    <row r="406" spans="1:7" ht="14.25" customHeight="1" x14ac:dyDescent="0.35">
      <c r="A406" s="135"/>
      <c r="B406" s="135"/>
      <c r="C406" s="135"/>
      <c r="D406" s="135"/>
      <c r="E406" s="135"/>
      <c r="F406" s="135"/>
      <c r="G406" s="135"/>
    </row>
    <row r="407" spans="1:7" ht="14.25" customHeight="1" x14ac:dyDescent="0.35">
      <c r="A407" s="135"/>
      <c r="B407" s="135"/>
      <c r="C407" s="135"/>
      <c r="D407" s="135"/>
      <c r="E407" s="135"/>
      <c r="F407" s="135"/>
      <c r="G407" s="135"/>
    </row>
    <row r="408" spans="1:7" ht="14.25" customHeight="1" x14ac:dyDescent="0.35">
      <c r="A408" s="135"/>
      <c r="B408" s="135"/>
      <c r="C408" s="135"/>
      <c r="D408" s="135"/>
      <c r="E408" s="135"/>
      <c r="F408" s="135"/>
      <c r="G408" s="135"/>
    </row>
    <row r="409" spans="1:7" ht="14.25" customHeight="1" x14ac:dyDescent="0.35">
      <c r="A409" s="135"/>
      <c r="B409" s="135"/>
      <c r="C409" s="135"/>
      <c r="D409" s="135"/>
      <c r="E409" s="135"/>
      <c r="F409" s="135"/>
      <c r="G409" s="135"/>
    </row>
    <row r="410" spans="1:7" ht="14.25" customHeight="1" x14ac:dyDescent="0.35">
      <c r="A410" s="135"/>
      <c r="B410" s="135"/>
      <c r="C410" s="135"/>
      <c r="D410" s="135"/>
      <c r="E410" s="135"/>
      <c r="F410" s="135"/>
      <c r="G410" s="135"/>
    </row>
    <row r="411" spans="1:7" ht="14.25" customHeight="1" x14ac:dyDescent="0.35">
      <c r="A411" s="135"/>
      <c r="B411" s="135"/>
      <c r="C411" s="135"/>
      <c r="D411" s="135"/>
      <c r="E411" s="135"/>
      <c r="F411" s="135"/>
      <c r="G411" s="135"/>
    </row>
    <row r="412" spans="1:7" ht="14.25" customHeight="1" x14ac:dyDescent="0.35">
      <c r="A412" s="135"/>
      <c r="B412" s="135"/>
      <c r="C412" s="135"/>
      <c r="D412" s="135"/>
      <c r="E412" s="135"/>
      <c r="F412" s="135"/>
      <c r="G412" s="135"/>
    </row>
    <row r="413" spans="1:7" ht="14.25" customHeight="1" x14ac:dyDescent="0.35">
      <c r="A413" s="135"/>
      <c r="B413" s="135"/>
      <c r="C413" s="135"/>
      <c r="D413" s="135"/>
      <c r="E413" s="135"/>
      <c r="F413" s="135"/>
      <c r="G413" s="135"/>
    </row>
    <row r="414" spans="1:7" ht="14.25" customHeight="1" x14ac:dyDescent="0.35">
      <c r="A414" s="135"/>
      <c r="B414" s="135"/>
      <c r="C414" s="135"/>
      <c r="D414" s="135"/>
      <c r="E414" s="135"/>
      <c r="F414" s="135"/>
      <c r="G414" s="135"/>
    </row>
    <row r="415" spans="1:7" ht="14.25" customHeight="1" x14ac:dyDescent="0.35">
      <c r="A415" s="135"/>
      <c r="B415" s="135"/>
      <c r="C415" s="135"/>
      <c r="D415" s="135"/>
      <c r="E415" s="135"/>
      <c r="F415" s="135"/>
      <c r="G415" s="135"/>
    </row>
    <row r="416" spans="1:7" ht="14.25" customHeight="1" x14ac:dyDescent="0.35">
      <c r="A416" s="135"/>
      <c r="B416" s="135"/>
      <c r="C416" s="135"/>
      <c r="D416" s="135"/>
      <c r="E416" s="135"/>
      <c r="F416" s="135"/>
      <c r="G416" s="135"/>
    </row>
    <row r="417" spans="1:7" ht="14.25" customHeight="1" x14ac:dyDescent="0.35">
      <c r="A417" s="135"/>
      <c r="B417" s="135"/>
      <c r="C417" s="135"/>
      <c r="D417" s="135"/>
      <c r="E417" s="135"/>
      <c r="F417" s="135"/>
      <c r="G417" s="135"/>
    </row>
    <row r="418" spans="1:7" ht="14.25" customHeight="1" x14ac:dyDescent="0.35">
      <c r="A418" s="135"/>
      <c r="B418" s="135"/>
      <c r="C418" s="135"/>
      <c r="D418" s="135"/>
      <c r="E418" s="135"/>
      <c r="F418" s="135"/>
      <c r="G418" s="135"/>
    </row>
    <row r="419" spans="1:7" ht="14.25" customHeight="1" x14ac:dyDescent="0.35">
      <c r="A419" s="135"/>
      <c r="B419" s="135"/>
      <c r="C419" s="135"/>
      <c r="D419" s="135"/>
      <c r="E419" s="135"/>
      <c r="F419" s="135"/>
      <c r="G419" s="135"/>
    </row>
    <row r="420" spans="1:7" ht="14.25" customHeight="1" x14ac:dyDescent="0.35">
      <c r="A420" s="135"/>
      <c r="B420" s="135"/>
      <c r="C420" s="135"/>
      <c r="D420" s="135"/>
      <c r="E420" s="135"/>
      <c r="F420" s="135"/>
      <c r="G420" s="135"/>
    </row>
    <row r="421" spans="1:7" ht="14.25" customHeight="1" x14ac:dyDescent="0.35">
      <c r="A421" s="135"/>
      <c r="B421" s="135"/>
      <c r="C421" s="135"/>
      <c r="D421" s="135"/>
      <c r="E421" s="135"/>
      <c r="F421" s="135"/>
      <c r="G421" s="135"/>
    </row>
    <row r="422" spans="1:7" ht="14.25" customHeight="1" x14ac:dyDescent="0.35">
      <c r="A422" s="135"/>
      <c r="B422" s="135"/>
      <c r="C422" s="135"/>
      <c r="D422" s="135"/>
      <c r="E422" s="135"/>
      <c r="F422" s="135"/>
      <c r="G422" s="135"/>
    </row>
    <row r="423" spans="1:7" ht="14.25" customHeight="1" x14ac:dyDescent="0.35">
      <c r="A423" s="135"/>
      <c r="B423" s="135"/>
      <c r="C423" s="135"/>
      <c r="D423" s="135"/>
      <c r="E423" s="135"/>
      <c r="F423" s="135"/>
      <c r="G423" s="135"/>
    </row>
    <row r="424" spans="1:7" ht="14.25" customHeight="1" x14ac:dyDescent="0.35">
      <c r="A424" s="135"/>
      <c r="B424" s="135"/>
      <c r="C424" s="135"/>
      <c r="D424" s="135"/>
      <c r="E424" s="135"/>
      <c r="F424" s="135"/>
      <c r="G424" s="135"/>
    </row>
    <row r="425" spans="1:7" ht="14.25" customHeight="1" x14ac:dyDescent="0.35">
      <c r="A425" s="135"/>
      <c r="B425" s="135"/>
      <c r="C425" s="135"/>
      <c r="D425" s="135"/>
      <c r="E425" s="135"/>
      <c r="F425" s="135"/>
      <c r="G425" s="135"/>
    </row>
    <row r="426" spans="1:7" ht="14.25" customHeight="1" x14ac:dyDescent="0.35">
      <c r="A426" s="135"/>
      <c r="B426" s="135"/>
      <c r="C426" s="135"/>
      <c r="D426" s="135"/>
      <c r="E426" s="135"/>
      <c r="F426" s="135"/>
      <c r="G426" s="135"/>
    </row>
    <row r="427" spans="1:7" ht="14.25" customHeight="1" x14ac:dyDescent="0.35">
      <c r="A427" s="135"/>
      <c r="B427" s="135"/>
      <c r="C427" s="135"/>
      <c r="D427" s="135"/>
      <c r="E427" s="135"/>
      <c r="F427" s="135"/>
      <c r="G427" s="135"/>
    </row>
    <row r="428" spans="1:7" ht="14.25" customHeight="1" x14ac:dyDescent="0.35">
      <c r="A428" s="135"/>
      <c r="B428" s="135"/>
      <c r="C428" s="135"/>
      <c r="D428" s="135"/>
      <c r="E428" s="135"/>
      <c r="F428" s="135"/>
      <c r="G428" s="135"/>
    </row>
    <row r="429" spans="1:7" ht="14.25" customHeight="1" x14ac:dyDescent="0.35">
      <c r="A429" s="135"/>
      <c r="B429" s="135"/>
      <c r="C429" s="135"/>
      <c r="D429" s="135"/>
      <c r="E429" s="135"/>
      <c r="F429" s="135"/>
      <c r="G429" s="135"/>
    </row>
    <row r="430" spans="1:7" ht="14.25" customHeight="1" x14ac:dyDescent="0.35">
      <c r="A430" s="135"/>
      <c r="B430" s="135"/>
      <c r="C430" s="135"/>
      <c r="D430" s="135"/>
      <c r="E430" s="135"/>
      <c r="F430" s="135"/>
      <c r="G430" s="135"/>
    </row>
    <row r="431" spans="1:7" ht="14.25" customHeight="1" x14ac:dyDescent="0.35">
      <c r="A431" s="135"/>
      <c r="B431" s="135"/>
      <c r="C431" s="135"/>
      <c r="D431" s="135"/>
      <c r="E431" s="135"/>
      <c r="F431" s="135"/>
      <c r="G431" s="135"/>
    </row>
    <row r="432" spans="1:7" ht="14.25" customHeight="1" x14ac:dyDescent="0.35">
      <c r="A432" s="135"/>
      <c r="B432" s="135"/>
      <c r="C432" s="135"/>
      <c r="D432" s="135"/>
      <c r="E432" s="135"/>
      <c r="F432" s="135"/>
      <c r="G432" s="135"/>
    </row>
    <row r="433" spans="1:7" ht="14.25" customHeight="1" x14ac:dyDescent="0.35">
      <c r="A433" s="135"/>
      <c r="B433" s="135"/>
      <c r="C433" s="135"/>
      <c r="D433" s="135"/>
      <c r="E433" s="135"/>
      <c r="F433" s="135"/>
      <c r="G433" s="135"/>
    </row>
    <row r="434" spans="1:7" ht="14.25" customHeight="1" x14ac:dyDescent="0.35">
      <c r="A434" s="135"/>
      <c r="B434" s="135"/>
      <c r="C434" s="135"/>
      <c r="D434" s="135"/>
      <c r="E434" s="135"/>
      <c r="F434" s="135"/>
      <c r="G434" s="135"/>
    </row>
    <row r="435" spans="1:7" ht="14.25" customHeight="1" x14ac:dyDescent="0.35">
      <c r="A435" s="135"/>
      <c r="B435" s="135"/>
      <c r="C435" s="135"/>
      <c r="D435" s="135"/>
      <c r="E435" s="135"/>
      <c r="F435" s="135"/>
      <c r="G435" s="135"/>
    </row>
    <row r="436" spans="1:7" ht="14.25" customHeight="1" x14ac:dyDescent="0.35">
      <c r="A436" s="135"/>
      <c r="B436" s="135"/>
      <c r="C436" s="135"/>
      <c r="D436" s="135"/>
      <c r="E436" s="135"/>
      <c r="F436" s="135"/>
      <c r="G436" s="135"/>
    </row>
    <row r="437" spans="1:7" ht="14.25" customHeight="1" x14ac:dyDescent="0.35">
      <c r="A437" s="135"/>
      <c r="B437" s="135"/>
      <c r="C437" s="135"/>
      <c r="D437" s="135"/>
      <c r="E437" s="135"/>
      <c r="F437" s="135"/>
      <c r="G437" s="135"/>
    </row>
    <row r="438" spans="1:7" ht="14.25" customHeight="1" x14ac:dyDescent="0.35">
      <c r="A438" s="135"/>
      <c r="B438" s="135"/>
      <c r="C438" s="135"/>
      <c r="D438" s="135"/>
      <c r="E438" s="135"/>
      <c r="F438" s="135"/>
      <c r="G438" s="135"/>
    </row>
    <row r="439" spans="1:7" ht="14.25" customHeight="1" x14ac:dyDescent="0.35">
      <c r="A439" s="135"/>
      <c r="B439" s="135"/>
      <c r="C439" s="135"/>
      <c r="D439" s="135"/>
      <c r="E439" s="135"/>
      <c r="F439" s="135"/>
      <c r="G439" s="135"/>
    </row>
    <row r="440" spans="1:7" ht="14.25" customHeight="1" x14ac:dyDescent="0.35">
      <c r="A440" s="135"/>
      <c r="B440" s="135"/>
      <c r="C440" s="135"/>
      <c r="D440" s="135"/>
      <c r="E440" s="135"/>
      <c r="F440" s="135"/>
      <c r="G440" s="135"/>
    </row>
    <row r="441" spans="1:7" ht="14.25" customHeight="1" x14ac:dyDescent="0.35">
      <c r="A441" s="135"/>
      <c r="B441" s="135"/>
      <c r="C441" s="135"/>
      <c r="D441" s="135"/>
      <c r="E441" s="135"/>
      <c r="F441" s="135"/>
      <c r="G441" s="135"/>
    </row>
    <row r="442" spans="1:7" ht="14.25" customHeight="1" x14ac:dyDescent="0.35">
      <c r="A442" s="135"/>
      <c r="B442" s="135"/>
      <c r="C442" s="135"/>
      <c r="D442" s="135"/>
      <c r="E442" s="135"/>
      <c r="F442" s="135"/>
      <c r="G442" s="135"/>
    </row>
    <row r="443" spans="1:7" ht="14.25" customHeight="1" x14ac:dyDescent="0.35">
      <c r="A443" s="135"/>
      <c r="B443" s="135"/>
      <c r="C443" s="135"/>
      <c r="D443" s="135"/>
      <c r="E443" s="135"/>
      <c r="F443" s="135"/>
      <c r="G443" s="135"/>
    </row>
    <row r="444" spans="1:7" ht="14.25" customHeight="1" x14ac:dyDescent="0.35">
      <c r="A444" s="135"/>
      <c r="B444" s="135"/>
      <c r="C444" s="135"/>
      <c r="D444" s="135"/>
      <c r="E444" s="135"/>
      <c r="F444" s="135"/>
      <c r="G444" s="135"/>
    </row>
    <row r="445" spans="1:7" ht="14.25" customHeight="1" x14ac:dyDescent="0.35">
      <c r="A445" s="135"/>
      <c r="B445" s="135"/>
      <c r="C445" s="135"/>
      <c r="D445" s="135"/>
      <c r="E445" s="135"/>
      <c r="F445" s="135"/>
      <c r="G445" s="135"/>
    </row>
    <row r="446" spans="1:7" ht="14.25" customHeight="1" x14ac:dyDescent="0.35">
      <c r="A446" s="135"/>
      <c r="B446" s="135"/>
      <c r="C446" s="135"/>
      <c r="D446" s="135"/>
      <c r="E446" s="135"/>
      <c r="F446" s="135"/>
      <c r="G446" s="135"/>
    </row>
    <row r="447" spans="1:7" ht="14.25" customHeight="1" x14ac:dyDescent="0.35">
      <c r="A447" s="135"/>
      <c r="B447" s="135"/>
      <c r="C447" s="135"/>
      <c r="D447" s="135"/>
      <c r="E447" s="135"/>
      <c r="F447" s="135"/>
      <c r="G447" s="135"/>
    </row>
    <row r="448" spans="1:7" ht="14.25" customHeight="1" x14ac:dyDescent="0.35">
      <c r="A448" s="135"/>
      <c r="B448" s="135"/>
      <c r="C448" s="135"/>
      <c r="D448" s="135"/>
      <c r="E448" s="135"/>
      <c r="F448" s="135"/>
      <c r="G448" s="135"/>
    </row>
    <row r="449" spans="1:7" ht="14.25" customHeight="1" x14ac:dyDescent="0.35">
      <c r="A449" s="135"/>
      <c r="B449" s="135"/>
      <c r="C449" s="135"/>
      <c r="D449" s="135"/>
      <c r="E449" s="135"/>
      <c r="F449" s="135"/>
      <c r="G449" s="135"/>
    </row>
    <row r="450" spans="1:7" ht="14.25" customHeight="1" x14ac:dyDescent="0.35">
      <c r="A450" s="135"/>
      <c r="B450" s="135"/>
      <c r="C450" s="135"/>
      <c r="D450" s="135"/>
      <c r="E450" s="135"/>
      <c r="F450" s="135"/>
      <c r="G450" s="135"/>
    </row>
    <row r="451" spans="1:7" ht="14.25" customHeight="1" x14ac:dyDescent="0.35">
      <c r="A451" s="135"/>
      <c r="B451" s="135"/>
      <c r="C451" s="135"/>
      <c r="D451" s="135"/>
      <c r="E451" s="135"/>
      <c r="F451" s="135"/>
      <c r="G451" s="135"/>
    </row>
    <row r="452" spans="1:7" ht="14.25" customHeight="1" x14ac:dyDescent="0.35">
      <c r="A452" s="135"/>
      <c r="B452" s="135"/>
      <c r="C452" s="135"/>
      <c r="D452" s="135"/>
      <c r="E452" s="135"/>
      <c r="F452" s="135"/>
      <c r="G452" s="135"/>
    </row>
    <row r="453" spans="1:7" ht="14.25" customHeight="1" x14ac:dyDescent="0.35">
      <c r="A453" s="135"/>
      <c r="B453" s="135"/>
      <c r="C453" s="135"/>
      <c r="D453" s="135"/>
      <c r="E453" s="135"/>
      <c r="F453" s="135"/>
      <c r="G453" s="135"/>
    </row>
    <row r="454" spans="1:7" ht="14.25" customHeight="1" x14ac:dyDescent="0.35">
      <c r="A454" s="135"/>
      <c r="B454" s="135"/>
      <c r="C454" s="135"/>
      <c r="D454" s="135"/>
      <c r="E454" s="135"/>
      <c r="F454" s="135"/>
      <c r="G454" s="135"/>
    </row>
    <row r="455" spans="1:7" ht="14.25" customHeight="1" x14ac:dyDescent="0.35">
      <c r="A455" s="135"/>
      <c r="B455" s="135"/>
      <c r="C455" s="135"/>
      <c r="D455" s="135"/>
      <c r="E455" s="135"/>
      <c r="F455" s="135"/>
      <c r="G455" s="135"/>
    </row>
    <row r="456" spans="1:7" ht="14.25" customHeight="1" x14ac:dyDescent="0.35">
      <c r="A456" s="135"/>
      <c r="B456" s="135"/>
      <c r="C456" s="135"/>
      <c r="D456" s="135"/>
      <c r="E456" s="135"/>
      <c r="F456" s="135"/>
      <c r="G456" s="135"/>
    </row>
    <row r="457" spans="1:7" ht="14.25" customHeight="1" x14ac:dyDescent="0.35">
      <c r="A457" s="135"/>
      <c r="B457" s="135"/>
      <c r="C457" s="135"/>
      <c r="D457" s="135"/>
      <c r="E457" s="135"/>
      <c r="F457" s="135"/>
      <c r="G457" s="135"/>
    </row>
    <row r="458" spans="1:7" ht="14.25" customHeight="1" x14ac:dyDescent="0.35">
      <c r="A458" s="135"/>
      <c r="B458" s="135"/>
      <c r="C458" s="135"/>
      <c r="D458" s="135"/>
      <c r="E458" s="135"/>
      <c r="F458" s="135"/>
      <c r="G458" s="135"/>
    </row>
    <row r="459" spans="1:7" ht="14.25" customHeight="1" x14ac:dyDescent="0.35">
      <c r="A459" s="135"/>
      <c r="B459" s="135"/>
      <c r="C459" s="135"/>
      <c r="D459" s="135"/>
      <c r="E459" s="135"/>
      <c r="F459" s="135"/>
      <c r="G459" s="135"/>
    </row>
    <row r="460" spans="1:7" ht="14.25" customHeight="1" x14ac:dyDescent="0.35">
      <c r="A460" s="135"/>
      <c r="B460" s="135"/>
      <c r="C460" s="135"/>
      <c r="D460" s="135"/>
      <c r="E460" s="135"/>
      <c r="F460" s="135"/>
      <c r="G460" s="135"/>
    </row>
    <row r="461" spans="1:7" ht="14.25" customHeight="1" x14ac:dyDescent="0.35">
      <c r="A461" s="135"/>
      <c r="B461" s="135"/>
      <c r="C461" s="135"/>
      <c r="D461" s="135"/>
      <c r="E461" s="135"/>
      <c r="F461" s="135"/>
      <c r="G461" s="135"/>
    </row>
    <row r="462" spans="1:7" ht="14.25" customHeight="1" x14ac:dyDescent="0.35">
      <c r="A462" s="135"/>
      <c r="B462" s="135"/>
      <c r="C462" s="135"/>
      <c r="D462" s="135"/>
      <c r="E462" s="135"/>
      <c r="F462" s="135"/>
      <c r="G462" s="135"/>
    </row>
    <row r="463" spans="1:7" ht="14.25" customHeight="1" x14ac:dyDescent="0.35">
      <c r="A463" s="135"/>
      <c r="B463" s="135"/>
      <c r="C463" s="135"/>
      <c r="D463" s="135"/>
      <c r="E463" s="135"/>
      <c r="F463" s="135"/>
      <c r="G463" s="135"/>
    </row>
    <row r="464" spans="1:7" ht="14.25" customHeight="1" x14ac:dyDescent="0.35">
      <c r="A464" s="135"/>
      <c r="B464" s="135"/>
      <c r="C464" s="135"/>
      <c r="D464" s="135"/>
      <c r="E464" s="135"/>
      <c r="F464" s="135"/>
      <c r="G464" s="135"/>
    </row>
    <row r="465" spans="1:7" ht="14.25" customHeight="1" x14ac:dyDescent="0.35">
      <c r="A465" s="135"/>
      <c r="B465" s="135"/>
      <c r="C465" s="135"/>
      <c r="D465" s="135"/>
      <c r="E465" s="135"/>
      <c r="F465" s="135"/>
      <c r="G465" s="135"/>
    </row>
    <row r="466" spans="1:7" ht="14.25" customHeight="1" x14ac:dyDescent="0.35">
      <c r="A466" s="135"/>
      <c r="B466" s="135"/>
      <c r="C466" s="135"/>
      <c r="D466" s="135"/>
      <c r="E466" s="135"/>
      <c r="F466" s="135"/>
      <c r="G466" s="135"/>
    </row>
    <row r="467" spans="1:7" ht="14.25" customHeight="1" x14ac:dyDescent="0.35">
      <c r="A467" s="135"/>
      <c r="B467" s="135"/>
      <c r="C467" s="135"/>
      <c r="D467" s="135"/>
      <c r="E467" s="135"/>
      <c r="F467" s="135"/>
      <c r="G467" s="135"/>
    </row>
    <row r="468" spans="1:7" ht="14.25" customHeight="1" x14ac:dyDescent="0.35">
      <c r="A468" s="135"/>
      <c r="B468" s="135"/>
      <c r="C468" s="135"/>
      <c r="D468" s="135"/>
      <c r="E468" s="135"/>
      <c r="F468" s="135"/>
      <c r="G468" s="135"/>
    </row>
    <row r="469" spans="1:7" ht="14.25" customHeight="1" x14ac:dyDescent="0.35">
      <c r="A469" s="135"/>
      <c r="B469" s="135"/>
      <c r="C469" s="135"/>
      <c r="D469" s="135"/>
      <c r="E469" s="135"/>
      <c r="F469" s="135"/>
      <c r="G469" s="135"/>
    </row>
    <row r="470" spans="1:7" ht="14.25" customHeight="1" x14ac:dyDescent="0.35">
      <c r="A470" s="135"/>
      <c r="B470" s="135"/>
      <c r="C470" s="135"/>
      <c r="D470" s="135"/>
      <c r="E470" s="135"/>
      <c r="F470" s="135"/>
      <c r="G470" s="135"/>
    </row>
    <row r="471" spans="1:7" ht="14.25" customHeight="1" x14ac:dyDescent="0.35">
      <c r="A471" s="135"/>
      <c r="B471" s="135"/>
      <c r="C471" s="135"/>
      <c r="D471" s="135"/>
      <c r="E471" s="135"/>
      <c r="F471" s="135"/>
      <c r="G471" s="135"/>
    </row>
    <row r="472" spans="1:7" ht="14.25" customHeight="1" x14ac:dyDescent="0.35">
      <c r="A472" s="135"/>
      <c r="B472" s="135"/>
      <c r="C472" s="135"/>
      <c r="D472" s="135"/>
      <c r="E472" s="135"/>
      <c r="F472" s="135"/>
      <c r="G472" s="135"/>
    </row>
    <row r="473" spans="1:7" ht="14.25" customHeight="1" x14ac:dyDescent="0.35">
      <c r="A473" s="135"/>
      <c r="B473" s="135"/>
      <c r="C473" s="135"/>
      <c r="D473" s="135"/>
      <c r="E473" s="135"/>
      <c r="F473" s="135"/>
      <c r="G473" s="135"/>
    </row>
    <row r="474" spans="1:7" ht="14.25" customHeight="1" x14ac:dyDescent="0.35">
      <c r="A474" s="135"/>
      <c r="B474" s="135"/>
      <c r="C474" s="135"/>
      <c r="D474" s="135"/>
      <c r="E474" s="135"/>
      <c r="F474" s="135"/>
      <c r="G474" s="135"/>
    </row>
    <row r="475" spans="1:7" ht="14.25" customHeight="1" x14ac:dyDescent="0.35">
      <c r="A475" s="135"/>
      <c r="B475" s="135"/>
      <c r="C475" s="135"/>
      <c r="D475" s="135"/>
      <c r="E475" s="135"/>
      <c r="F475" s="135"/>
      <c r="G475" s="135"/>
    </row>
    <row r="476" spans="1:7" ht="14.25" customHeight="1" x14ac:dyDescent="0.35">
      <c r="A476" s="135"/>
      <c r="B476" s="135"/>
      <c r="C476" s="135"/>
      <c r="D476" s="135"/>
      <c r="E476" s="135"/>
      <c r="F476" s="135"/>
      <c r="G476" s="135"/>
    </row>
    <row r="477" spans="1:7" ht="14.25" customHeight="1" x14ac:dyDescent="0.35">
      <c r="A477" s="135"/>
      <c r="B477" s="135"/>
      <c r="C477" s="135"/>
      <c r="D477" s="135"/>
      <c r="E477" s="135"/>
      <c r="F477" s="135"/>
      <c r="G477" s="135"/>
    </row>
    <row r="478" spans="1:7" ht="14.25" customHeight="1" x14ac:dyDescent="0.35">
      <c r="A478" s="135"/>
      <c r="B478" s="135"/>
      <c r="C478" s="135"/>
      <c r="D478" s="135"/>
      <c r="E478" s="135"/>
      <c r="F478" s="135"/>
      <c r="G478" s="135"/>
    </row>
    <row r="479" spans="1:7" ht="14.25" customHeight="1" x14ac:dyDescent="0.35">
      <c r="A479" s="135"/>
      <c r="B479" s="135"/>
      <c r="C479" s="135"/>
      <c r="D479" s="135"/>
      <c r="E479" s="135"/>
      <c r="F479" s="135"/>
      <c r="G479" s="135"/>
    </row>
    <row r="480" spans="1:7" ht="14.25" customHeight="1" x14ac:dyDescent="0.35">
      <c r="A480" s="135"/>
      <c r="B480" s="135"/>
      <c r="C480" s="135"/>
      <c r="D480" s="135"/>
      <c r="E480" s="135"/>
      <c r="F480" s="135"/>
      <c r="G480" s="135"/>
    </row>
    <row r="481" spans="1:7" ht="14.25" customHeight="1" x14ac:dyDescent="0.35">
      <c r="A481" s="135"/>
      <c r="B481" s="135"/>
      <c r="C481" s="135"/>
      <c r="D481" s="135"/>
      <c r="E481" s="135"/>
      <c r="F481" s="135"/>
      <c r="G481" s="135"/>
    </row>
    <row r="482" spans="1:7" ht="14.25" customHeight="1" x14ac:dyDescent="0.35">
      <c r="A482" s="135"/>
      <c r="B482" s="135"/>
      <c r="C482" s="135"/>
      <c r="D482" s="135"/>
      <c r="E482" s="135"/>
      <c r="F482" s="135"/>
      <c r="G482" s="135"/>
    </row>
    <row r="483" spans="1:7" ht="14.25" customHeight="1" x14ac:dyDescent="0.35">
      <c r="A483" s="135"/>
      <c r="B483" s="135"/>
      <c r="C483" s="135"/>
      <c r="D483" s="135"/>
      <c r="E483" s="135"/>
      <c r="F483" s="135"/>
      <c r="G483" s="135"/>
    </row>
    <row r="484" spans="1:7" ht="14.25" customHeight="1" x14ac:dyDescent="0.35">
      <c r="A484" s="135"/>
      <c r="B484" s="135"/>
      <c r="C484" s="135"/>
      <c r="D484" s="135"/>
      <c r="E484" s="135"/>
      <c r="F484" s="135"/>
      <c r="G484" s="135"/>
    </row>
    <row r="485" spans="1:7" ht="14.25" customHeight="1" x14ac:dyDescent="0.35">
      <c r="A485" s="135"/>
      <c r="B485" s="135"/>
      <c r="C485" s="135"/>
      <c r="D485" s="135"/>
      <c r="E485" s="135"/>
      <c r="F485" s="135"/>
      <c r="G485" s="135"/>
    </row>
    <row r="486" spans="1:7" ht="14.25" customHeight="1" x14ac:dyDescent="0.35">
      <c r="A486" s="135"/>
      <c r="B486" s="135"/>
      <c r="C486" s="135"/>
      <c r="D486" s="135"/>
      <c r="E486" s="135"/>
      <c r="F486" s="135"/>
      <c r="G486" s="135"/>
    </row>
    <row r="487" spans="1:7" ht="14.25" customHeight="1" x14ac:dyDescent="0.35">
      <c r="A487" s="135"/>
      <c r="B487" s="135"/>
      <c r="C487" s="135"/>
      <c r="D487" s="135"/>
      <c r="E487" s="135"/>
      <c r="F487" s="135"/>
      <c r="G487" s="135"/>
    </row>
    <row r="488" spans="1:7" ht="14.25" customHeight="1" x14ac:dyDescent="0.35">
      <c r="A488" s="135"/>
      <c r="B488" s="135"/>
      <c r="C488" s="135"/>
      <c r="D488" s="135"/>
      <c r="E488" s="135"/>
      <c r="F488" s="135"/>
      <c r="G488" s="135"/>
    </row>
    <row r="489" spans="1:7" ht="14.25" customHeight="1" x14ac:dyDescent="0.35">
      <c r="A489" s="135"/>
      <c r="B489" s="135"/>
      <c r="C489" s="135"/>
      <c r="D489" s="135"/>
      <c r="E489" s="135"/>
      <c r="F489" s="135"/>
      <c r="G489" s="135"/>
    </row>
    <row r="490" spans="1:7" ht="14.25" customHeight="1" x14ac:dyDescent="0.35">
      <c r="A490" s="135"/>
      <c r="B490" s="135"/>
      <c r="C490" s="135"/>
      <c r="D490" s="135"/>
      <c r="E490" s="135"/>
      <c r="F490" s="135"/>
      <c r="G490" s="135"/>
    </row>
    <row r="491" spans="1:7" ht="14.25" customHeight="1" x14ac:dyDescent="0.35">
      <c r="A491" s="135"/>
      <c r="B491" s="135"/>
      <c r="C491" s="135"/>
      <c r="D491" s="135"/>
      <c r="E491" s="135"/>
      <c r="F491" s="135"/>
      <c r="G491" s="135"/>
    </row>
    <row r="492" spans="1:7" ht="14.25" customHeight="1" x14ac:dyDescent="0.35">
      <c r="A492" s="135"/>
      <c r="B492" s="135"/>
      <c r="C492" s="135"/>
      <c r="D492" s="135"/>
      <c r="E492" s="135"/>
      <c r="F492" s="135"/>
      <c r="G492" s="135"/>
    </row>
    <row r="493" spans="1:7" ht="14.25" customHeight="1" x14ac:dyDescent="0.35">
      <c r="A493" s="135"/>
      <c r="B493" s="135"/>
      <c r="C493" s="135"/>
      <c r="D493" s="135"/>
      <c r="E493" s="135"/>
      <c r="F493" s="135"/>
      <c r="G493" s="135"/>
    </row>
    <row r="494" spans="1:7" ht="14.25" customHeight="1" x14ac:dyDescent="0.35">
      <c r="A494" s="135"/>
      <c r="B494" s="135"/>
      <c r="C494" s="135"/>
      <c r="D494" s="135"/>
      <c r="E494" s="135"/>
      <c r="F494" s="135"/>
      <c r="G494" s="135"/>
    </row>
    <row r="495" spans="1:7" ht="14.25" customHeight="1" x14ac:dyDescent="0.35">
      <c r="A495" s="135"/>
      <c r="B495" s="135"/>
      <c r="C495" s="135"/>
      <c r="D495" s="135"/>
      <c r="E495" s="135"/>
      <c r="F495" s="135"/>
      <c r="G495" s="135"/>
    </row>
    <row r="496" spans="1:7" ht="14.25" customHeight="1" x14ac:dyDescent="0.35">
      <c r="A496" s="135"/>
      <c r="B496" s="135"/>
      <c r="C496" s="135"/>
      <c r="D496" s="135"/>
      <c r="E496" s="135"/>
      <c r="F496" s="135"/>
      <c r="G496" s="135"/>
    </row>
    <row r="497" spans="1:7" ht="14.25" customHeight="1" x14ac:dyDescent="0.35">
      <c r="A497" s="135"/>
      <c r="B497" s="135"/>
      <c r="C497" s="135"/>
      <c r="D497" s="135"/>
      <c r="E497" s="135"/>
      <c r="F497" s="135"/>
      <c r="G497" s="135"/>
    </row>
    <row r="498" spans="1:7" ht="14.25" customHeight="1" x14ac:dyDescent="0.35">
      <c r="A498" s="135"/>
      <c r="B498" s="135"/>
      <c r="C498" s="135"/>
      <c r="D498" s="135"/>
      <c r="E498" s="135"/>
      <c r="F498" s="135"/>
      <c r="G498" s="135"/>
    </row>
    <row r="499" spans="1:7" ht="14.25" customHeight="1" x14ac:dyDescent="0.35">
      <c r="A499" s="135"/>
      <c r="B499" s="135"/>
      <c r="C499" s="135"/>
      <c r="D499" s="135"/>
      <c r="E499" s="135"/>
      <c r="F499" s="135"/>
      <c r="G499" s="135"/>
    </row>
    <row r="500" spans="1:7" ht="14.25" customHeight="1" x14ac:dyDescent="0.35">
      <c r="A500" s="135"/>
      <c r="B500" s="135"/>
      <c r="C500" s="135"/>
      <c r="D500" s="135"/>
      <c r="E500" s="135"/>
      <c r="F500" s="135"/>
      <c r="G500" s="135"/>
    </row>
    <row r="501" spans="1:7" ht="14.25" customHeight="1" x14ac:dyDescent="0.35">
      <c r="A501" s="135"/>
      <c r="B501" s="135"/>
      <c r="C501" s="135"/>
      <c r="D501" s="135"/>
      <c r="E501" s="135"/>
      <c r="F501" s="135"/>
      <c r="G501" s="135"/>
    </row>
    <row r="502" spans="1:7" ht="14.25" customHeight="1" x14ac:dyDescent="0.35">
      <c r="A502" s="135"/>
      <c r="B502" s="135"/>
      <c r="C502" s="135"/>
      <c r="D502" s="135"/>
      <c r="E502" s="135"/>
      <c r="F502" s="135"/>
      <c r="G502" s="135"/>
    </row>
    <row r="503" spans="1:7" ht="14.25" customHeight="1" x14ac:dyDescent="0.35">
      <c r="A503" s="135"/>
      <c r="B503" s="135"/>
      <c r="C503" s="135"/>
      <c r="D503" s="135"/>
      <c r="E503" s="135"/>
      <c r="F503" s="135"/>
      <c r="G503" s="135"/>
    </row>
    <row r="504" spans="1:7" ht="14.25" customHeight="1" x14ac:dyDescent="0.35">
      <c r="A504" s="135"/>
      <c r="B504" s="135"/>
      <c r="C504" s="135"/>
      <c r="D504" s="135"/>
      <c r="E504" s="135"/>
      <c r="F504" s="135"/>
      <c r="G504" s="135"/>
    </row>
    <row r="505" spans="1:7" ht="14.25" customHeight="1" x14ac:dyDescent="0.35">
      <c r="A505" s="135"/>
      <c r="B505" s="135"/>
      <c r="C505" s="135"/>
      <c r="D505" s="135"/>
      <c r="E505" s="135"/>
      <c r="F505" s="135"/>
      <c r="G505" s="135"/>
    </row>
    <row r="506" spans="1:7" ht="14.25" customHeight="1" x14ac:dyDescent="0.35">
      <c r="A506" s="135"/>
      <c r="B506" s="135"/>
      <c r="C506" s="135"/>
      <c r="D506" s="135"/>
      <c r="E506" s="135"/>
      <c r="F506" s="135"/>
      <c r="G506" s="135"/>
    </row>
    <row r="507" spans="1:7" ht="14.25" customHeight="1" x14ac:dyDescent="0.35">
      <c r="A507" s="135"/>
      <c r="B507" s="135"/>
      <c r="C507" s="135"/>
      <c r="D507" s="135"/>
      <c r="E507" s="135"/>
      <c r="F507" s="135"/>
      <c r="G507" s="135"/>
    </row>
    <row r="508" spans="1:7" ht="14.25" customHeight="1" x14ac:dyDescent="0.35">
      <c r="A508" s="135"/>
      <c r="B508" s="135"/>
      <c r="C508" s="135"/>
      <c r="D508" s="135"/>
      <c r="E508" s="135"/>
      <c r="F508" s="135"/>
      <c r="G508" s="135"/>
    </row>
    <row r="509" spans="1:7" ht="14.25" customHeight="1" x14ac:dyDescent="0.35">
      <c r="A509" s="135"/>
      <c r="B509" s="135"/>
      <c r="C509" s="135"/>
      <c r="D509" s="135"/>
      <c r="E509" s="135"/>
      <c r="F509" s="135"/>
      <c r="G509" s="135"/>
    </row>
    <row r="510" spans="1:7" ht="14.25" customHeight="1" x14ac:dyDescent="0.35">
      <c r="A510" s="135"/>
      <c r="B510" s="135"/>
      <c r="C510" s="135"/>
      <c r="D510" s="135"/>
      <c r="E510" s="135"/>
      <c r="F510" s="135"/>
      <c r="G510" s="135"/>
    </row>
    <row r="511" spans="1:7" ht="14.25" customHeight="1" x14ac:dyDescent="0.35">
      <c r="A511" s="135"/>
      <c r="B511" s="135"/>
      <c r="C511" s="135"/>
      <c r="D511" s="135"/>
      <c r="E511" s="135"/>
      <c r="F511" s="135"/>
      <c r="G511" s="135"/>
    </row>
    <row r="512" spans="1:7" ht="14.25" customHeight="1" x14ac:dyDescent="0.35">
      <c r="A512" s="135"/>
      <c r="B512" s="135"/>
      <c r="C512" s="135"/>
      <c r="D512" s="135"/>
      <c r="E512" s="135"/>
      <c r="F512" s="135"/>
      <c r="G512" s="135"/>
    </row>
    <row r="513" spans="1:7" ht="14.25" customHeight="1" x14ac:dyDescent="0.35">
      <c r="A513" s="135"/>
      <c r="B513" s="135"/>
      <c r="C513" s="135"/>
      <c r="D513" s="135"/>
      <c r="E513" s="135"/>
      <c r="F513" s="135"/>
      <c r="G513" s="135"/>
    </row>
    <row r="514" spans="1:7" ht="14.25" customHeight="1" x14ac:dyDescent="0.35">
      <c r="A514" s="135"/>
      <c r="B514" s="135"/>
      <c r="C514" s="135"/>
      <c r="D514" s="135"/>
      <c r="E514" s="135"/>
      <c r="F514" s="135"/>
      <c r="G514" s="135"/>
    </row>
    <row r="515" spans="1:7" ht="14.25" customHeight="1" x14ac:dyDescent="0.35">
      <c r="A515" s="135"/>
      <c r="B515" s="135"/>
      <c r="C515" s="135"/>
      <c r="D515" s="135"/>
      <c r="E515" s="135"/>
      <c r="F515" s="135"/>
      <c r="G515" s="135"/>
    </row>
    <row r="516" spans="1:7" ht="14.25" customHeight="1" x14ac:dyDescent="0.35">
      <c r="A516" s="135"/>
      <c r="B516" s="135"/>
      <c r="C516" s="135"/>
      <c r="D516" s="135"/>
      <c r="E516" s="135"/>
      <c r="F516" s="135"/>
      <c r="G516" s="135"/>
    </row>
    <row r="517" spans="1:7" ht="14.25" customHeight="1" x14ac:dyDescent="0.35">
      <c r="A517" s="135"/>
      <c r="B517" s="135"/>
      <c r="C517" s="135"/>
      <c r="D517" s="135"/>
      <c r="E517" s="135"/>
      <c r="F517" s="135"/>
      <c r="G517" s="135"/>
    </row>
    <row r="518" spans="1:7" ht="14.25" customHeight="1" x14ac:dyDescent="0.35">
      <c r="A518" s="135"/>
      <c r="B518" s="135"/>
      <c r="C518" s="135"/>
      <c r="D518" s="135"/>
      <c r="E518" s="135"/>
      <c r="F518" s="135"/>
      <c r="G518" s="135"/>
    </row>
    <row r="519" spans="1:7" ht="14.25" customHeight="1" x14ac:dyDescent="0.35">
      <c r="A519" s="135"/>
      <c r="B519" s="135"/>
      <c r="C519" s="135"/>
      <c r="D519" s="135"/>
      <c r="E519" s="135"/>
      <c r="F519" s="135"/>
      <c r="G519" s="135"/>
    </row>
    <row r="520" spans="1:7" ht="14.25" customHeight="1" x14ac:dyDescent="0.35">
      <c r="A520" s="135"/>
      <c r="B520" s="135"/>
      <c r="C520" s="135"/>
      <c r="D520" s="135"/>
      <c r="E520" s="135"/>
      <c r="F520" s="135"/>
      <c r="G520" s="135"/>
    </row>
    <row r="521" spans="1:7" ht="14.25" customHeight="1" x14ac:dyDescent="0.35">
      <c r="A521" s="135"/>
      <c r="B521" s="135"/>
      <c r="C521" s="135"/>
      <c r="D521" s="135"/>
      <c r="E521" s="135"/>
      <c r="F521" s="135"/>
      <c r="G521" s="135"/>
    </row>
    <row r="522" spans="1:7" ht="14.25" customHeight="1" x14ac:dyDescent="0.35">
      <c r="A522" s="135"/>
      <c r="B522" s="135"/>
      <c r="C522" s="135"/>
      <c r="D522" s="135"/>
      <c r="E522" s="135"/>
      <c r="F522" s="135"/>
      <c r="G522" s="135"/>
    </row>
    <row r="523" spans="1:7" ht="14.25" customHeight="1" x14ac:dyDescent="0.35">
      <c r="A523" s="135"/>
      <c r="B523" s="135"/>
      <c r="C523" s="135"/>
      <c r="D523" s="135"/>
      <c r="E523" s="135"/>
      <c r="F523" s="135"/>
      <c r="G523" s="135"/>
    </row>
    <row r="524" spans="1:7" ht="14.25" customHeight="1" x14ac:dyDescent="0.35">
      <c r="A524" s="135"/>
      <c r="B524" s="135"/>
      <c r="C524" s="135"/>
      <c r="D524" s="135"/>
      <c r="E524" s="135"/>
      <c r="F524" s="135"/>
      <c r="G524" s="135"/>
    </row>
    <row r="525" spans="1:7" ht="14.25" customHeight="1" x14ac:dyDescent="0.35">
      <c r="A525" s="135"/>
      <c r="B525" s="135"/>
      <c r="C525" s="135"/>
      <c r="D525" s="135"/>
      <c r="E525" s="135"/>
      <c r="F525" s="135"/>
      <c r="G525" s="135"/>
    </row>
    <row r="526" spans="1:7" ht="14.25" customHeight="1" x14ac:dyDescent="0.35">
      <c r="A526" s="135"/>
      <c r="B526" s="135"/>
      <c r="C526" s="135"/>
      <c r="D526" s="135"/>
      <c r="E526" s="135"/>
      <c r="F526" s="135"/>
      <c r="G526" s="135"/>
    </row>
    <row r="527" spans="1:7" ht="14.25" customHeight="1" x14ac:dyDescent="0.35">
      <c r="A527" s="135"/>
      <c r="B527" s="135"/>
      <c r="C527" s="135"/>
      <c r="D527" s="135"/>
      <c r="E527" s="135"/>
      <c r="F527" s="135"/>
      <c r="G527" s="135"/>
    </row>
    <row r="528" spans="1:7" ht="14.25" customHeight="1" x14ac:dyDescent="0.35">
      <c r="A528" s="135"/>
      <c r="B528" s="135"/>
      <c r="C528" s="135"/>
      <c r="D528" s="135"/>
      <c r="E528" s="135"/>
      <c r="F528" s="135"/>
      <c r="G528" s="135"/>
    </row>
    <row r="529" spans="1:7" ht="14.25" customHeight="1" x14ac:dyDescent="0.35">
      <c r="A529" s="135"/>
      <c r="B529" s="135"/>
      <c r="C529" s="135"/>
      <c r="D529" s="135"/>
      <c r="E529" s="135"/>
      <c r="F529" s="135"/>
      <c r="G529" s="135"/>
    </row>
    <row r="530" spans="1:7" ht="14.25" customHeight="1" x14ac:dyDescent="0.35">
      <c r="A530" s="135"/>
      <c r="B530" s="135"/>
      <c r="C530" s="135"/>
      <c r="D530" s="135"/>
      <c r="E530" s="135"/>
      <c r="F530" s="135"/>
      <c r="G530" s="135"/>
    </row>
    <row r="531" spans="1:7" ht="14.25" customHeight="1" x14ac:dyDescent="0.35">
      <c r="A531" s="135"/>
      <c r="B531" s="135"/>
      <c r="C531" s="135"/>
      <c r="D531" s="135"/>
      <c r="E531" s="135"/>
      <c r="F531" s="135"/>
      <c r="G531" s="135"/>
    </row>
    <row r="532" spans="1:7" ht="14.25" customHeight="1" x14ac:dyDescent="0.35">
      <c r="A532" s="135"/>
      <c r="B532" s="135"/>
      <c r="C532" s="135"/>
      <c r="D532" s="135"/>
      <c r="E532" s="135"/>
      <c r="F532" s="135"/>
      <c r="G532" s="135"/>
    </row>
    <row r="533" spans="1:7" ht="14.25" customHeight="1" x14ac:dyDescent="0.35">
      <c r="A533" s="135"/>
      <c r="B533" s="135"/>
      <c r="C533" s="135"/>
      <c r="D533" s="135"/>
      <c r="E533" s="135"/>
      <c r="F533" s="135"/>
      <c r="G533" s="135"/>
    </row>
    <row r="534" spans="1:7" ht="14.25" customHeight="1" x14ac:dyDescent="0.35">
      <c r="A534" s="135"/>
      <c r="B534" s="135"/>
      <c r="C534" s="135"/>
      <c r="D534" s="135"/>
      <c r="E534" s="135"/>
      <c r="F534" s="135"/>
      <c r="G534" s="135"/>
    </row>
    <row r="535" spans="1:7" ht="14.25" customHeight="1" x14ac:dyDescent="0.35">
      <c r="A535" s="135"/>
      <c r="B535" s="135"/>
      <c r="C535" s="135"/>
      <c r="D535" s="135"/>
      <c r="E535" s="135"/>
      <c r="F535" s="135"/>
      <c r="G535" s="135"/>
    </row>
    <row r="536" spans="1:7" ht="14.25" customHeight="1" x14ac:dyDescent="0.35">
      <c r="A536" s="135"/>
      <c r="B536" s="135"/>
      <c r="C536" s="135"/>
      <c r="D536" s="135"/>
      <c r="E536" s="135"/>
      <c r="F536" s="135"/>
      <c r="G536" s="135"/>
    </row>
    <row r="537" spans="1:7" ht="14.25" customHeight="1" x14ac:dyDescent="0.35">
      <c r="A537" s="135"/>
      <c r="B537" s="135"/>
      <c r="C537" s="135"/>
      <c r="D537" s="135"/>
      <c r="E537" s="135"/>
      <c r="F537" s="135"/>
      <c r="G537" s="135"/>
    </row>
    <row r="538" spans="1:7" ht="14.25" customHeight="1" x14ac:dyDescent="0.35">
      <c r="A538" s="135"/>
      <c r="B538" s="135"/>
      <c r="C538" s="135"/>
      <c r="D538" s="135"/>
      <c r="E538" s="135"/>
      <c r="F538" s="135"/>
      <c r="G538" s="135"/>
    </row>
    <row r="539" spans="1:7" ht="14.25" customHeight="1" x14ac:dyDescent="0.35">
      <c r="A539" s="135"/>
      <c r="B539" s="135"/>
      <c r="C539" s="135"/>
      <c r="D539" s="135"/>
      <c r="E539" s="135"/>
      <c r="F539" s="135"/>
      <c r="G539" s="135"/>
    </row>
    <row r="540" spans="1:7" ht="14.25" customHeight="1" x14ac:dyDescent="0.35">
      <c r="A540" s="135"/>
      <c r="B540" s="135"/>
      <c r="C540" s="135"/>
      <c r="D540" s="135"/>
      <c r="E540" s="135"/>
      <c r="F540" s="135"/>
      <c r="G540" s="135"/>
    </row>
    <row r="541" spans="1:7" ht="14.25" customHeight="1" x14ac:dyDescent="0.35">
      <c r="A541" s="135"/>
      <c r="B541" s="135"/>
      <c r="C541" s="135"/>
      <c r="D541" s="135"/>
      <c r="E541" s="135"/>
      <c r="F541" s="135"/>
      <c r="G541" s="135"/>
    </row>
    <row r="542" spans="1:7" ht="14.25" customHeight="1" x14ac:dyDescent="0.35">
      <c r="A542" s="135"/>
      <c r="B542" s="135"/>
      <c r="C542" s="135"/>
      <c r="D542" s="135"/>
      <c r="E542" s="135"/>
      <c r="F542" s="135"/>
      <c r="G542" s="135"/>
    </row>
    <row r="543" spans="1:7" ht="14.25" customHeight="1" x14ac:dyDescent="0.35">
      <c r="A543" s="135"/>
      <c r="B543" s="135"/>
      <c r="C543" s="135"/>
      <c r="D543" s="135"/>
      <c r="E543" s="135"/>
      <c r="F543" s="135"/>
      <c r="G543" s="135"/>
    </row>
    <row r="544" spans="1:7" ht="14.25" customHeight="1" x14ac:dyDescent="0.35">
      <c r="A544" s="135"/>
      <c r="B544" s="135"/>
      <c r="C544" s="135"/>
      <c r="D544" s="135"/>
      <c r="E544" s="135"/>
      <c r="F544" s="135"/>
      <c r="G544" s="135"/>
    </row>
    <row r="545" spans="1:7" ht="14.25" customHeight="1" x14ac:dyDescent="0.35">
      <c r="A545" s="135"/>
      <c r="B545" s="135"/>
      <c r="C545" s="135"/>
      <c r="D545" s="135"/>
      <c r="E545" s="135"/>
      <c r="F545" s="135"/>
      <c r="G545" s="135"/>
    </row>
    <row r="546" spans="1:7" ht="14.25" customHeight="1" x14ac:dyDescent="0.35">
      <c r="A546" s="135"/>
      <c r="B546" s="135"/>
      <c r="C546" s="135"/>
      <c r="D546" s="135"/>
      <c r="E546" s="135"/>
      <c r="F546" s="135"/>
      <c r="G546" s="135"/>
    </row>
    <row r="547" spans="1:7" ht="14.25" customHeight="1" x14ac:dyDescent="0.35">
      <c r="A547" s="135"/>
      <c r="B547" s="135"/>
      <c r="C547" s="135"/>
      <c r="D547" s="135"/>
      <c r="E547" s="135"/>
      <c r="F547" s="135"/>
      <c r="G547" s="135"/>
    </row>
    <row r="548" spans="1:7" ht="14.25" customHeight="1" x14ac:dyDescent="0.35">
      <c r="A548" s="135"/>
      <c r="B548" s="135"/>
      <c r="C548" s="135"/>
      <c r="D548" s="135"/>
      <c r="E548" s="135"/>
      <c r="F548" s="135"/>
      <c r="G548" s="135"/>
    </row>
    <row r="549" spans="1:7" ht="14.25" customHeight="1" x14ac:dyDescent="0.35">
      <c r="A549" s="135"/>
      <c r="B549" s="135"/>
      <c r="C549" s="135"/>
      <c r="D549" s="135"/>
      <c r="E549" s="135"/>
      <c r="F549" s="135"/>
      <c r="G549" s="135"/>
    </row>
    <row r="550" spans="1:7" ht="14.25" customHeight="1" x14ac:dyDescent="0.35">
      <c r="A550" s="135"/>
      <c r="B550" s="135"/>
      <c r="C550" s="135"/>
      <c r="D550" s="135"/>
      <c r="E550" s="135"/>
      <c r="F550" s="135"/>
      <c r="G550" s="135"/>
    </row>
    <row r="551" spans="1:7" ht="14.25" customHeight="1" x14ac:dyDescent="0.35">
      <c r="A551" s="135"/>
      <c r="B551" s="135"/>
      <c r="C551" s="135"/>
      <c r="D551" s="135"/>
      <c r="E551" s="135"/>
      <c r="F551" s="135"/>
      <c r="G551" s="135"/>
    </row>
    <row r="552" spans="1:7" ht="14.25" customHeight="1" x14ac:dyDescent="0.35">
      <c r="A552" s="135"/>
      <c r="B552" s="135"/>
      <c r="C552" s="135"/>
      <c r="D552" s="135"/>
      <c r="E552" s="135"/>
      <c r="F552" s="135"/>
      <c r="G552" s="135"/>
    </row>
    <row r="553" spans="1:7" ht="14.25" customHeight="1" x14ac:dyDescent="0.35">
      <c r="A553" s="135"/>
      <c r="B553" s="135"/>
      <c r="C553" s="135"/>
      <c r="D553" s="135"/>
      <c r="E553" s="135"/>
      <c r="F553" s="135"/>
      <c r="G553" s="135"/>
    </row>
    <row r="554" spans="1:7" ht="14.25" customHeight="1" x14ac:dyDescent="0.35">
      <c r="A554" s="135"/>
      <c r="B554" s="135"/>
      <c r="C554" s="135"/>
      <c r="D554" s="135"/>
      <c r="E554" s="135"/>
      <c r="F554" s="135"/>
      <c r="G554" s="135"/>
    </row>
    <row r="555" spans="1:7" ht="14.25" customHeight="1" x14ac:dyDescent="0.35">
      <c r="A555" s="135"/>
      <c r="B555" s="135"/>
      <c r="C555" s="135"/>
      <c r="D555" s="135"/>
      <c r="E555" s="135"/>
      <c r="F555" s="135"/>
      <c r="G555" s="135"/>
    </row>
    <row r="556" spans="1:7" ht="14.25" customHeight="1" x14ac:dyDescent="0.35">
      <c r="A556" s="135"/>
      <c r="B556" s="135"/>
      <c r="C556" s="135"/>
      <c r="D556" s="135"/>
      <c r="E556" s="135"/>
      <c r="F556" s="135"/>
      <c r="G556" s="135"/>
    </row>
    <row r="557" spans="1:7" ht="14.25" customHeight="1" x14ac:dyDescent="0.35">
      <c r="A557" s="135"/>
      <c r="B557" s="135"/>
      <c r="C557" s="135"/>
      <c r="D557" s="135"/>
      <c r="E557" s="135"/>
      <c r="F557" s="135"/>
      <c r="G557" s="135"/>
    </row>
    <row r="558" spans="1:7" ht="14.25" customHeight="1" x14ac:dyDescent="0.35">
      <c r="A558" s="135"/>
      <c r="B558" s="135"/>
      <c r="C558" s="135"/>
      <c r="D558" s="135"/>
      <c r="E558" s="135"/>
      <c r="F558" s="135"/>
      <c r="G558" s="135"/>
    </row>
    <row r="559" spans="1:7" ht="14.25" customHeight="1" x14ac:dyDescent="0.35">
      <c r="A559" s="135"/>
      <c r="B559" s="135"/>
      <c r="C559" s="135"/>
      <c r="D559" s="135"/>
      <c r="E559" s="135"/>
      <c r="F559" s="135"/>
      <c r="G559" s="135"/>
    </row>
    <row r="560" spans="1:7" ht="14.25" customHeight="1" x14ac:dyDescent="0.35">
      <c r="A560" s="135"/>
      <c r="B560" s="135"/>
      <c r="C560" s="135"/>
      <c r="D560" s="135"/>
      <c r="E560" s="135"/>
      <c r="F560" s="135"/>
      <c r="G560" s="135"/>
    </row>
    <row r="561" spans="1:7" ht="14.25" customHeight="1" x14ac:dyDescent="0.35">
      <c r="A561" s="135"/>
      <c r="B561" s="135"/>
      <c r="C561" s="135"/>
      <c r="D561" s="135"/>
      <c r="E561" s="135"/>
      <c r="F561" s="135"/>
      <c r="G561" s="135"/>
    </row>
    <row r="562" spans="1:7" ht="14.25" customHeight="1" x14ac:dyDescent="0.35">
      <c r="A562" s="135"/>
      <c r="B562" s="135"/>
      <c r="C562" s="135"/>
      <c r="D562" s="135"/>
      <c r="E562" s="135"/>
      <c r="F562" s="135"/>
      <c r="G562" s="135"/>
    </row>
    <row r="563" spans="1:7" ht="14.25" customHeight="1" x14ac:dyDescent="0.35">
      <c r="A563" s="135"/>
      <c r="B563" s="135"/>
      <c r="C563" s="135"/>
      <c r="D563" s="135"/>
      <c r="E563" s="135"/>
      <c r="F563" s="135"/>
      <c r="G563" s="135"/>
    </row>
    <row r="564" spans="1:7" ht="14.25" customHeight="1" x14ac:dyDescent="0.35">
      <c r="A564" s="135"/>
      <c r="B564" s="135"/>
      <c r="C564" s="135"/>
      <c r="D564" s="135"/>
      <c r="E564" s="135"/>
      <c r="F564" s="135"/>
      <c r="G564" s="135"/>
    </row>
    <row r="565" spans="1:7" ht="14.25" customHeight="1" x14ac:dyDescent="0.35">
      <c r="A565" s="135"/>
      <c r="B565" s="135"/>
      <c r="C565" s="135"/>
      <c r="D565" s="135"/>
      <c r="E565" s="135"/>
      <c r="F565" s="135"/>
      <c r="G565" s="135"/>
    </row>
    <row r="566" spans="1:7" ht="14.25" customHeight="1" x14ac:dyDescent="0.35">
      <c r="A566" s="135"/>
      <c r="B566" s="135"/>
      <c r="C566" s="135"/>
      <c r="D566" s="135"/>
      <c r="E566" s="135"/>
      <c r="F566" s="135"/>
      <c r="G566" s="135"/>
    </row>
    <row r="567" spans="1:7" ht="14.25" customHeight="1" x14ac:dyDescent="0.35">
      <c r="A567" s="135"/>
      <c r="B567" s="135"/>
      <c r="C567" s="135"/>
      <c r="D567" s="135"/>
      <c r="E567" s="135"/>
      <c r="F567" s="135"/>
      <c r="G567" s="135"/>
    </row>
    <row r="568" spans="1:7" ht="14.25" customHeight="1" x14ac:dyDescent="0.35">
      <c r="A568" s="135"/>
      <c r="B568" s="135"/>
      <c r="C568" s="135"/>
      <c r="D568" s="135"/>
      <c r="E568" s="135"/>
      <c r="F568" s="135"/>
      <c r="G568" s="135"/>
    </row>
    <row r="569" spans="1:7" ht="14.25" customHeight="1" x14ac:dyDescent="0.35">
      <c r="A569" s="135"/>
      <c r="B569" s="135"/>
      <c r="C569" s="135"/>
      <c r="D569" s="135"/>
      <c r="E569" s="135"/>
      <c r="F569" s="135"/>
      <c r="G569" s="135"/>
    </row>
    <row r="570" spans="1:7" ht="14.25" customHeight="1" x14ac:dyDescent="0.35">
      <c r="A570" s="135"/>
      <c r="B570" s="135"/>
      <c r="C570" s="135"/>
      <c r="D570" s="135"/>
      <c r="E570" s="135"/>
      <c r="F570" s="135"/>
      <c r="G570" s="135"/>
    </row>
    <row r="571" spans="1:7" ht="14.25" customHeight="1" x14ac:dyDescent="0.35">
      <c r="A571" s="135"/>
      <c r="B571" s="135"/>
      <c r="C571" s="135"/>
      <c r="D571" s="135"/>
      <c r="E571" s="135"/>
      <c r="F571" s="135"/>
      <c r="G571" s="135"/>
    </row>
    <row r="572" spans="1:7" ht="14.25" customHeight="1" x14ac:dyDescent="0.35">
      <c r="A572" s="135"/>
      <c r="B572" s="135"/>
      <c r="C572" s="135"/>
      <c r="D572" s="135"/>
      <c r="E572" s="135"/>
      <c r="F572" s="135"/>
      <c r="G572" s="135"/>
    </row>
    <row r="573" spans="1:7" ht="14.25" customHeight="1" x14ac:dyDescent="0.35">
      <c r="A573" s="135"/>
      <c r="B573" s="135"/>
      <c r="C573" s="135"/>
      <c r="D573" s="135"/>
      <c r="E573" s="135"/>
      <c r="F573" s="135"/>
      <c r="G573" s="135"/>
    </row>
    <row r="574" spans="1:7" ht="14.25" customHeight="1" x14ac:dyDescent="0.35">
      <c r="A574" s="135"/>
      <c r="B574" s="135"/>
      <c r="C574" s="135"/>
      <c r="D574" s="135"/>
      <c r="E574" s="135"/>
      <c r="F574" s="135"/>
      <c r="G574" s="135"/>
    </row>
    <row r="575" spans="1:7" ht="14.25" customHeight="1" x14ac:dyDescent="0.35">
      <c r="A575" s="135"/>
      <c r="B575" s="135"/>
      <c r="C575" s="135"/>
      <c r="D575" s="135"/>
      <c r="E575" s="135"/>
      <c r="F575" s="135"/>
      <c r="G575" s="135"/>
    </row>
    <row r="576" spans="1:7" ht="14.25" customHeight="1" x14ac:dyDescent="0.35">
      <c r="A576" s="135"/>
      <c r="B576" s="135"/>
      <c r="C576" s="135"/>
      <c r="D576" s="135"/>
      <c r="E576" s="135"/>
      <c r="F576" s="135"/>
      <c r="G576" s="135"/>
    </row>
    <row r="577" spans="1:7" ht="14.25" customHeight="1" x14ac:dyDescent="0.35">
      <c r="A577" s="135"/>
      <c r="B577" s="135"/>
      <c r="C577" s="135"/>
      <c r="D577" s="135"/>
      <c r="E577" s="135"/>
      <c r="F577" s="135"/>
      <c r="G577" s="135"/>
    </row>
    <row r="578" spans="1:7" ht="14.25" customHeight="1" x14ac:dyDescent="0.35">
      <c r="A578" s="135"/>
      <c r="B578" s="135"/>
      <c r="C578" s="135"/>
      <c r="D578" s="135"/>
      <c r="E578" s="135"/>
      <c r="F578" s="135"/>
      <c r="G578" s="135"/>
    </row>
    <row r="579" spans="1:7" ht="14.25" customHeight="1" x14ac:dyDescent="0.35">
      <c r="A579" s="135"/>
      <c r="B579" s="135"/>
      <c r="C579" s="135"/>
      <c r="D579" s="135"/>
      <c r="E579" s="135"/>
      <c r="F579" s="135"/>
      <c r="G579" s="135"/>
    </row>
    <row r="580" spans="1:7" ht="14.25" customHeight="1" x14ac:dyDescent="0.35">
      <c r="A580" s="135"/>
      <c r="B580" s="135"/>
      <c r="C580" s="135"/>
      <c r="D580" s="135"/>
      <c r="E580" s="135"/>
      <c r="F580" s="135"/>
      <c r="G580" s="135"/>
    </row>
    <row r="581" spans="1:7" ht="14.25" customHeight="1" x14ac:dyDescent="0.35">
      <c r="A581" s="135"/>
      <c r="B581" s="135"/>
      <c r="C581" s="135"/>
      <c r="D581" s="135"/>
      <c r="E581" s="135"/>
      <c r="F581" s="135"/>
      <c r="G581" s="135"/>
    </row>
    <row r="582" spans="1:7" ht="14.25" customHeight="1" x14ac:dyDescent="0.35">
      <c r="A582" s="135"/>
      <c r="B582" s="135"/>
      <c r="C582" s="135"/>
      <c r="D582" s="135"/>
      <c r="E582" s="135"/>
      <c r="F582" s="135"/>
      <c r="G582" s="135"/>
    </row>
    <row r="583" spans="1:7" ht="14.25" customHeight="1" x14ac:dyDescent="0.35">
      <c r="A583" s="135"/>
      <c r="B583" s="135"/>
      <c r="C583" s="135"/>
      <c r="D583" s="135"/>
      <c r="E583" s="135"/>
      <c r="F583" s="135"/>
      <c r="G583" s="135"/>
    </row>
    <row r="584" spans="1:7" ht="14.25" customHeight="1" x14ac:dyDescent="0.35">
      <c r="A584" s="135"/>
      <c r="B584" s="135"/>
      <c r="C584" s="135"/>
      <c r="D584" s="135"/>
      <c r="E584" s="135"/>
      <c r="F584" s="135"/>
      <c r="G584" s="135"/>
    </row>
    <row r="585" spans="1:7" ht="14.25" customHeight="1" x14ac:dyDescent="0.35">
      <c r="A585" s="135"/>
      <c r="B585" s="135"/>
      <c r="C585" s="135"/>
      <c r="D585" s="135"/>
      <c r="E585" s="135"/>
      <c r="F585" s="135"/>
      <c r="G585" s="135"/>
    </row>
    <row r="586" spans="1:7" ht="14.25" customHeight="1" x14ac:dyDescent="0.35">
      <c r="A586" s="135"/>
      <c r="B586" s="135"/>
      <c r="C586" s="135"/>
      <c r="D586" s="135"/>
      <c r="E586" s="135"/>
      <c r="F586" s="135"/>
      <c r="G586" s="135"/>
    </row>
    <row r="587" spans="1:7" ht="14.25" customHeight="1" x14ac:dyDescent="0.35">
      <c r="A587" s="135"/>
      <c r="B587" s="135"/>
      <c r="C587" s="135"/>
      <c r="D587" s="135"/>
      <c r="E587" s="135"/>
      <c r="F587" s="135"/>
      <c r="G587" s="135"/>
    </row>
    <row r="588" spans="1:7" ht="14.25" customHeight="1" x14ac:dyDescent="0.35">
      <c r="A588" s="135"/>
      <c r="B588" s="135"/>
      <c r="C588" s="135"/>
      <c r="D588" s="135"/>
      <c r="E588" s="135"/>
      <c r="F588" s="135"/>
      <c r="G588" s="135"/>
    </row>
    <row r="589" spans="1:7" ht="14.25" customHeight="1" x14ac:dyDescent="0.35">
      <c r="A589" s="135"/>
      <c r="B589" s="135"/>
      <c r="C589" s="135"/>
      <c r="D589" s="135"/>
      <c r="E589" s="135"/>
      <c r="F589" s="135"/>
      <c r="G589" s="135"/>
    </row>
    <row r="590" spans="1:7" ht="14.25" customHeight="1" x14ac:dyDescent="0.35">
      <c r="A590" s="135"/>
      <c r="B590" s="135"/>
      <c r="C590" s="135"/>
      <c r="D590" s="135"/>
      <c r="E590" s="135"/>
      <c r="F590" s="135"/>
      <c r="G590" s="135"/>
    </row>
    <row r="591" spans="1:7" ht="14.25" customHeight="1" x14ac:dyDescent="0.35">
      <c r="A591" s="135"/>
      <c r="B591" s="135"/>
      <c r="C591" s="135"/>
      <c r="D591" s="135"/>
      <c r="E591" s="135"/>
      <c r="F591" s="135"/>
      <c r="G591" s="135"/>
    </row>
    <row r="592" spans="1:7" ht="14.25" customHeight="1" x14ac:dyDescent="0.35">
      <c r="A592" s="135"/>
      <c r="B592" s="135"/>
      <c r="C592" s="135"/>
      <c r="D592" s="135"/>
      <c r="E592" s="135"/>
      <c r="F592" s="135"/>
      <c r="G592" s="135"/>
    </row>
    <row r="593" spans="1:7" ht="14.25" customHeight="1" x14ac:dyDescent="0.35">
      <c r="A593" s="135"/>
      <c r="B593" s="135"/>
      <c r="C593" s="135"/>
      <c r="D593" s="135"/>
      <c r="E593" s="135"/>
      <c r="F593" s="135"/>
      <c r="G593" s="135"/>
    </row>
    <row r="594" spans="1:7" ht="14.25" customHeight="1" x14ac:dyDescent="0.35">
      <c r="A594" s="135"/>
      <c r="B594" s="135"/>
      <c r="C594" s="135"/>
      <c r="D594" s="135"/>
      <c r="E594" s="135"/>
      <c r="F594" s="135"/>
      <c r="G594" s="135"/>
    </row>
    <row r="595" spans="1:7" ht="14.25" customHeight="1" x14ac:dyDescent="0.35">
      <c r="A595" s="135"/>
      <c r="B595" s="135"/>
      <c r="C595" s="135"/>
      <c r="D595" s="135"/>
      <c r="E595" s="135"/>
      <c r="F595" s="135"/>
      <c r="G595" s="135"/>
    </row>
    <row r="596" spans="1:7" ht="14.25" customHeight="1" x14ac:dyDescent="0.35">
      <c r="A596" s="135"/>
      <c r="B596" s="135"/>
      <c r="C596" s="135"/>
      <c r="D596" s="135"/>
      <c r="E596" s="135"/>
      <c r="F596" s="135"/>
      <c r="G596" s="135"/>
    </row>
    <row r="597" spans="1:7" ht="14.25" customHeight="1" x14ac:dyDescent="0.35">
      <c r="A597" s="135"/>
      <c r="B597" s="135"/>
      <c r="C597" s="135"/>
      <c r="D597" s="135"/>
      <c r="E597" s="135"/>
      <c r="F597" s="135"/>
      <c r="G597" s="135"/>
    </row>
    <row r="598" spans="1:7" ht="14.25" customHeight="1" x14ac:dyDescent="0.35">
      <c r="A598" s="135"/>
      <c r="B598" s="135"/>
      <c r="C598" s="135"/>
      <c r="D598" s="135"/>
      <c r="E598" s="135"/>
      <c r="F598" s="135"/>
      <c r="G598" s="135"/>
    </row>
    <row r="599" spans="1:7" ht="14.25" customHeight="1" x14ac:dyDescent="0.35">
      <c r="A599" s="135"/>
      <c r="B599" s="135"/>
      <c r="C599" s="135"/>
      <c r="D599" s="135"/>
      <c r="E599" s="135"/>
      <c r="F599" s="135"/>
      <c r="G599" s="135"/>
    </row>
    <row r="600" spans="1:7" ht="14.25" customHeight="1" x14ac:dyDescent="0.35">
      <c r="A600" s="135"/>
      <c r="B600" s="135"/>
      <c r="C600" s="135"/>
      <c r="D600" s="135"/>
      <c r="E600" s="135"/>
      <c r="F600" s="135"/>
      <c r="G600" s="135"/>
    </row>
    <row r="601" spans="1:7" ht="14.25" customHeight="1" x14ac:dyDescent="0.35">
      <c r="A601" s="135"/>
      <c r="B601" s="135"/>
      <c r="C601" s="135"/>
      <c r="D601" s="135"/>
      <c r="E601" s="135"/>
      <c r="F601" s="135"/>
      <c r="G601" s="135"/>
    </row>
    <row r="602" spans="1:7" ht="14.25" customHeight="1" x14ac:dyDescent="0.35">
      <c r="A602" s="135"/>
      <c r="B602" s="135"/>
      <c r="C602" s="135"/>
      <c r="D602" s="135"/>
      <c r="E602" s="135"/>
      <c r="F602" s="135"/>
      <c r="G602" s="135"/>
    </row>
    <row r="603" spans="1:7" ht="14.25" customHeight="1" x14ac:dyDescent="0.35">
      <c r="A603" s="135"/>
      <c r="B603" s="135"/>
      <c r="C603" s="135"/>
      <c r="D603" s="135"/>
      <c r="E603" s="135"/>
      <c r="F603" s="135"/>
      <c r="G603" s="135"/>
    </row>
    <row r="604" spans="1:7" ht="14.25" customHeight="1" x14ac:dyDescent="0.35">
      <c r="A604" s="135"/>
      <c r="B604" s="135"/>
      <c r="C604" s="135"/>
      <c r="D604" s="135"/>
      <c r="E604" s="135"/>
      <c r="F604" s="135"/>
      <c r="G604" s="135"/>
    </row>
    <row r="605" spans="1:7" ht="14.25" customHeight="1" x14ac:dyDescent="0.35">
      <c r="A605" s="135"/>
      <c r="B605" s="135"/>
      <c r="C605" s="135"/>
      <c r="D605" s="135"/>
      <c r="E605" s="135"/>
      <c r="F605" s="135"/>
      <c r="G605" s="135"/>
    </row>
    <row r="606" spans="1:7" ht="14.25" customHeight="1" x14ac:dyDescent="0.35">
      <c r="A606" s="135"/>
      <c r="B606" s="135"/>
      <c r="C606" s="135"/>
      <c r="D606" s="135"/>
      <c r="E606" s="135"/>
      <c r="F606" s="135"/>
      <c r="G606" s="135"/>
    </row>
    <row r="607" spans="1:7" ht="14.25" customHeight="1" x14ac:dyDescent="0.35">
      <c r="A607" s="135"/>
      <c r="B607" s="135"/>
      <c r="C607" s="135"/>
      <c r="D607" s="135"/>
      <c r="E607" s="135"/>
      <c r="F607" s="135"/>
      <c r="G607" s="135"/>
    </row>
    <row r="608" spans="1:7" ht="14.25" customHeight="1" x14ac:dyDescent="0.35">
      <c r="A608" s="135"/>
      <c r="B608" s="135"/>
      <c r="C608" s="135"/>
      <c r="D608" s="135"/>
      <c r="E608" s="135"/>
      <c r="F608" s="135"/>
      <c r="G608" s="135"/>
    </row>
    <row r="609" spans="1:7" ht="14.25" customHeight="1" x14ac:dyDescent="0.35">
      <c r="A609" s="135"/>
      <c r="B609" s="135"/>
      <c r="C609" s="135"/>
      <c r="D609" s="135"/>
      <c r="E609" s="135"/>
      <c r="F609" s="135"/>
      <c r="G609" s="135"/>
    </row>
    <row r="610" spans="1:7" ht="14.25" customHeight="1" x14ac:dyDescent="0.35">
      <c r="A610" s="135"/>
      <c r="B610" s="135"/>
      <c r="C610" s="135"/>
      <c r="D610" s="135"/>
      <c r="E610" s="135"/>
      <c r="F610" s="135"/>
      <c r="G610" s="135"/>
    </row>
    <row r="611" spans="1:7" ht="14.25" customHeight="1" x14ac:dyDescent="0.35">
      <c r="A611" s="135"/>
      <c r="B611" s="135"/>
      <c r="C611" s="135"/>
      <c r="D611" s="135"/>
      <c r="E611" s="135"/>
      <c r="F611" s="135"/>
      <c r="G611" s="135"/>
    </row>
    <row r="612" spans="1:7" ht="14.25" customHeight="1" x14ac:dyDescent="0.35">
      <c r="A612" s="135"/>
      <c r="B612" s="135"/>
      <c r="C612" s="135"/>
      <c r="D612" s="135"/>
      <c r="E612" s="135"/>
      <c r="F612" s="135"/>
      <c r="G612" s="135"/>
    </row>
    <row r="613" spans="1:7" ht="14.25" customHeight="1" x14ac:dyDescent="0.35">
      <c r="A613" s="135"/>
      <c r="B613" s="135"/>
      <c r="C613" s="135"/>
      <c r="D613" s="135"/>
      <c r="E613" s="135"/>
      <c r="F613" s="135"/>
      <c r="G613" s="135"/>
    </row>
    <row r="614" spans="1:7" ht="14.25" customHeight="1" x14ac:dyDescent="0.35">
      <c r="A614" s="135"/>
      <c r="B614" s="135"/>
      <c r="C614" s="135"/>
      <c r="D614" s="135"/>
      <c r="E614" s="135"/>
      <c r="F614" s="135"/>
      <c r="G614" s="135"/>
    </row>
    <row r="615" spans="1:7" ht="14.25" customHeight="1" x14ac:dyDescent="0.35">
      <c r="A615" s="135"/>
      <c r="B615" s="135"/>
      <c r="C615" s="135"/>
      <c r="D615" s="135"/>
      <c r="E615" s="135"/>
      <c r="F615" s="135"/>
      <c r="G615" s="135"/>
    </row>
    <row r="616" spans="1:7" ht="14.25" customHeight="1" x14ac:dyDescent="0.35">
      <c r="A616" s="135"/>
      <c r="B616" s="135"/>
      <c r="C616" s="135"/>
      <c r="D616" s="135"/>
      <c r="E616" s="135"/>
      <c r="F616" s="135"/>
      <c r="G616" s="135"/>
    </row>
    <row r="617" spans="1:7" ht="14.25" customHeight="1" x14ac:dyDescent="0.35">
      <c r="A617" s="135"/>
      <c r="B617" s="135"/>
      <c r="C617" s="135"/>
      <c r="D617" s="135"/>
      <c r="E617" s="135"/>
      <c r="F617" s="135"/>
      <c r="G617" s="135"/>
    </row>
    <row r="618" spans="1:7" ht="14.25" customHeight="1" x14ac:dyDescent="0.35">
      <c r="A618" s="135"/>
      <c r="B618" s="135"/>
      <c r="C618" s="135"/>
      <c r="D618" s="135"/>
      <c r="E618" s="135"/>
      <c r="F618" s="135"/>
      <c r="G618" s="135"/>
    </row>
    <row r="619" spans="1:7" ht="14.25" customHeight="1" x14ac:dyDescent="0.35">
      <c r="A619" s="135"/>
      <c r="B619" s="135"/>
      <c r="C619" s="135"/>
      <c r="D619" s="135"/>
      <c r="E619" s="135"/>
      <c r="F619" s="135"/>
      <c r="G619" s="135"/>
    </row>
    <row r="620" spans="1:7" ht="14.25" customHeight="1" x14ac:dyDescent="0.35">
      <c r="A620" s="135"/>
      <c r="B620" s="135"/>
      <c r="C620" s="135"/>
      <c r="D620" s="135"/>
      <c r="E620" s="135"/>
      <c r="F620" s="135"/>
      <c r="G620" s="135"/>
    </row>
    <row r="621" spans="1:7" ht="14.25" customHeight="1" x14ac:dyDescent="0.35">
      <c r="A621" s="135"/>
      <c r="B621" s="135"/>
      <c r="C621" s="135"/>
      <c r="D621" s="135"/>
      <c r="E621" s="135"/>
      <c r="F621" s="135"/>
      <c r="G621" s="135"/>
    </row>
    <row r="622" spans="1:7" ht="14.25" customHeight="1" x14ac:dyDescent="0.35">
      <c r="A622" s="135"/>
      <c r="B622" s="135"/>
      <c r="C622" s="135"/>
      <c r="D622" s="135"/>
      <c r="E622" s="135"/>
      <c r="F622" s="135"/>
      <c r="G622" s="135"/>
    </row>
    <row r="623" spans="1:7" ht="14.25" customHeight="1" x14ac:dyDescent="0.35">
      <c r="A623" s="135"/>
      <c r="B623" s="135"/>
      <c r="C623" s="135"/>
      <c r="D623" s="135"/>
      <c r="E623" s="135"/>
      <c r="F623" s="135"/>
      <c r="G623" s="135"/>
    </row>
    <row r="624" spans="1:7" ht="14.25" customHeight="1" x14ac:dyDescent="0.35">
      <c r="A624" s="135"/>
      <c r="B624" s="135"/>
      <c r="C624" s="135"/>
      <c r="D624" s="135"/>
      <c r="E624" s="135"/>
      <c r="F624" s="135"/>
      <c r="G624" s="135"/>
    </row>
    <row r="625" spans="1:7" ht="14.25" customHeight="1" x14ac:dyDescent="0.35">
      <c r="A625" s="135"/>
      <c r="B625" s="135"/>
      <c r="C625" s="135"/>
      <c r="D625" s="135"/>
      <c r="E625" s="135"/>
      <c r="F625" s="135"/>
      <c r="G625" s="135"/>
    </row>
    <row r="626" spans="1:7" ht="14.25" customHeight="1" x14ac:dyDescent="0.35">
      <c r="A626" s="135"/>
      <c r="B626" s="135"/>
      <c r="C626" s="135"/>
      <c r="D626" s="135"/>
      <c r="E626" s="135"/>
      <c r="F626" s="135"/>
      <c r="G626" s="135"/>
    </row>
    <row r="627" spans="1:7" ht="14.25" customHeight="1" x14ac:dyDescent="0.35">
      <c r="A627" s="135"/>
      <c r="B627" s="135"/>
      <c r="C627" s="135"/>
      <c r="D627" s="135"/>
      <c r="E627" s="135"/>
      <c r="F627" s="135"/>
      <c r="G627" s="135"/>
    </row>
    <row r="628" spans="1:7" ht="14.25" customHeight="1" x14ac:dyDescent="0.35">
      <c r="A628" s="135"/>
      <c r="B628" s="135"/>
      <c r="C628" s="135"/>
      <c r="D628" s="135"/>
      <c r="E628" s="135"/>
      <c r="F628" s="135"/>
      <c r="G628" s="135"/>
    </row>
    <row r="629" spans="1:7" ht="14.25" customHeight="1" x14ac:dyDescent="0.35">
      <c r="A629" s="135"/>
      <c r="B629" s="135"/>
      <c r="C629" s="135"/>
      <c r="D629" s="135"/>
      <c r="E629" s="135"/>
      <c r="F629" s="135"/>
      <c r="G629" s="135"/>
    </row>
    <row r="630" spans="1:7" ht="14.25" customHeight="1" x14ac:dyDescent="0.35">
      <c r="A630" s="135"/>
      <c r="B630" s="135"/>
      <c r="C630" s="135"/>
      <c r="D630" s="135"/>
      <c r="E630" s="135"/>
      <c r="F630" s="135"/>
      <c r="G630" s="135"/>
    </row>
    <row r="631" spans="1:7" ht="14.25" customHeight="1" x14ac:dyDescent="0.35">
      <c r="A631" s="135"/>
      <c r="B631" s="135"/>
      <c r="C631" s="135"/>
      <c r="D631" s="135"/>
      <c r="E631" s="135"/>
      <c r="F631" s="135"/>
      <c r="G631" s="135"/>
    </row>
    <row r="632" spans="1:7" ht="14.25" customHeight="1" x14ac:dyDescent="0.35">
      <c r="A632" s="135"/>
      <c r="B632" s="135"/>
      <c r="C632" s="135"/>
      <c r="D632" s="135"/>
      <c r="E632" s="135"/>
      <c r="F632" s="135"/>
      <c r="G632" s="135"/>
    </row>
    <row r="633" spans="1:7" ht="14.25" customHeight="1" x14ac:dyDescent="0.35">
      <c r="A633" s="135"/>
      <c r="B633" s="135"/>
      <c r="C633" s="135"/>
      <c r="D633" s="135"/>
      <c r="E633" s="135"/>
      <c r="F633" s="135"/>
      <c r="G633" s="135"/>
    </row>
    <row r="634" spans="1:7" ht="14.25" customHeight="1" x14ac:dyDescent="0.35">
      <c r="A634" s="135"/>
      <c r="B634" s="135"/>
      <c r="C634" s="135"/>
      <c r="D634" s="135"/>
      <c r="E634" s="135"/>
      <c r="F634" s="135"/>
      <c r="G634" s="135"/>
    </row>
    <row r="635" spans="1:7" ht="14.25" customHeight="1" x14ac:dyDescent="0.35">
      <c r="A635" s="135"/>
      <c r="B635" s="135"/>
      <c r="C635" s="135"/>
      <c r="D635" s="135"/>
      <c r="E635" s="135"/>
      <c r="F635" s="135"/>
      <c r="G635" s="135"/>
    </row>
    <row r="636" spans="1:7" ht="14.25" customHeight="1" x14ac:dyDescent="0.35">
      <c r="A636" s="135"/>
      <c r="B636" s="135"/>
      <c r="C636" s="135"/>
      <c r="D636" s="135"/>
      <c r="E636" s="135"/>
      <c r="F636" s="135"/>
      <c r="G636" s="135"/>
    </row>
    <row r="637" spans="1:7" ht="14.25" customHeight="1" x14ac:dyDescent="0.35">
      <c r="A637" s="135"/>
      <c r="B637" s="135"/>
      <c r="C637" s="135"/>
      <c r="D637" s="135"/>
      <c r="E637" s="135"/>
      <c r="F637" s="135"/>
      <c r="G637" s="135"/>
    </row>
    <row r="638" spans="1:7" ht="14.25" customHeight="1" x14ac:dyDescent="0.35">
      <c r="A638" s="135"/>
      <c r="B638" s="135"/>
      <c r="C638" s="135"/>
      <c r="D638" s="135"/>
      <c r="E638" s="135"/>
      <c r="F638" s="135"/>
      <c r="G638" s="135"/>
    </row>
    <row r="639" spans="1:7" ht="14.25" customHeight="1" x14ac:dyDescent="0.35">
      <c r="A639" s="135"/>
      <c r="B639" s="135"/>
      <c r="C639" s="135"/>
      <c r="D639" s="135"/>
      <c r="E639" s="135"/>
      <c r="F639" s="135"/>
      <c r="G639" s="135"/>
    </row>
    <row r="640" spans="1:7" ht="14.25" customHeight="1" x14ac:dyDescent="0.35">
      <c r="A640" s="135"/>
      <c r="B640" s="135"/>
      <c r="C640" s="135"/>
      <c r="D640" s="135"/>
      <c r="E640" s="135"/>
      <c r="F640" s="135"/>
      <c r="G640" s="135"/>
    </row>
    <row r="641" spans="1:7" ht="14.25" customHeight="1" x14ac:dyDescent="0.35">
      <c r="A641" s="135"/>
      <c r="B641" s="135"/>
      <c r="C641" s="135"/>
      <c r="D641" s="135"/>
      <c r="E641" s="135"/>
      <c r="F641" s="135"/>
      <c r="G641" s="135"/>
    </row>
    <row r="642" spans="1:7" ht="14.25" customHeight="1" x14ac:dyDescent="0.35">
      <c r="A642" s="135"/>
      <c r="B642" s="135"/>
      <c r="C642" s="135"/>
      <c r="D642" s="135"/>
      <c r="E642" s="135"/>
      <c r="F642" s="135"/>
      <c r="G642" s="135"/>
    </row>
    <row r="643" spans="1:7" ht="14.25" customHeight="1" x14ac:dyDescent="0.35">
      <c r="A643" s="135"/>
      <c r="B643" s="135"/>
      <c r="C643" s="135"/>
      <c r="D643" s="135"/>
      <c r="E643" s="135"/>
      <c r="F643" s="135"/>
      <c r="G643" s="135"/>
    </row>
    <row r="644" spans="1:7" ht="14.25" customHeight="1" x14ac:dyDescent="0.35">
      <c r="A644" s="135"/>
      <c r="B644" s="135"/>
      <c r="C644" s="135"/>
      <c r="D644" s="135"/>
      <c r="E644" s="135"/>
      <c r="F644" s="135"/>
      <c r="G644" s="135"/>
    </row>
    <row r="645" spans="1:7" ht="14.25" customHeight="1" x14ac:dyDescent="0.35">
      <c r="A645" s="135"/>
      <c r="B645" s="135"/>
      <c r="C645" s="135"/>
      <c r="D645" s="135"/>
      <c r="E645" s="135"/>
      <c r="F645" s="135"/>
      <c r="G645" s="135"/>
    </row>
    <row r="646" spans="1:7" ht="14.25" customHeight="1" x14ac:dyDescent="0.35">
      <c r="A646" s="135"/>
      <c r="B646" s="135"/>
      <c r="C646" s="135"/>
      <c r="D646" s="135"/>
      <c r="E646" s="135"/>
      <c r="F646" s="135"/>
      <c r="G646" s="135"/>
    </row>
    <row r="647" spans="1:7" ht="14.25" customHeight="1" x14ac:dyDescent="0.35">
      <c r="A647" s="135"/>
      <c r="B647" s="135"/>
      <c r="C647" s="135"/>
      <c r="D647" s="135"/>
      <c r="E647" s="135"/>
      <c r="F647" s="135"/>
      <c r="G647" s="135"/>
    </row>
    <row r="648" spans="1:7" ht="14.25" customHeight="1" x14ac:dyDescent="0.35">
      <c r="A648" s="135"/>
      <c r="B648" s="135"/>
      <c r="C648" s="135"/>
      <c r="D648" s="135"/>
      <c r="E648" s="135"/>
      <c r="F648" s="135"/>
      <c r="G648" s="135"/>
    </row>
    <row r="649" spans="1:7" ht="14.25" customHeight="1" x14ac:dyDescent="0.35">
      <c r="A649" s="135"/>
      <c r="B649" s="135"/>
      <c r="C649" s="135"/>
      <c r="D649" s="135"/>
      <c r="E649" s="135"/>
      <c r="F649" s="135"/>
      <c r="G649" s="135"/>
    </row>
    <row r="650" spans="1:7" ht="14.25" customHeight="1" x14ac:dyDescent="0.35">
      <c r="A650" s="135"/>
      <c r="B650" s="135"/>
      <c r="C650" s="135"/>
      <c r="D650" s="135"/>
      <c r="E650" s="135"/>
      <c r="F650" s="135"/>
      <c r="G650" s="135"/>
    </row>
    <row r="651" spans="1:7" ht="14.25" customHeight="1" x14ac:dyDescent="0.35">
      <c r="A651" s="135"/>
      <c r="B651" s="135"/>
      <c r="C651" s="135"/>
      <c r="D651" s="135"/>
      <c r="E651" s="135"/>
      <c r="F651" s="135"/>
      <c r="G651" s="135"/>
    </row>
    <row r="652" spans="1:7" ht="14.25" customHeight="1" x14ac:dyDescent="0.35">
      <c r="A652" s="135"/>
      <c r="B652" s="135"/>
      <c r="C652" s="135"/>
      <c r="D652" s="135"/>
      <c r="E652" s="135"/>
      <c r="F652" s="135"/>
      <c r="G652" s="135"/>
    </row>
    <row r="653" spans="1:7" ht="14.25" customHeight="1" x14ac:dyDescent="0.35">
      <c r="A653" s="135"/>
      <c r="B653" s="135"/>
      <c r="C653" s="135"/>
      <c r="D653" s="135"/>
      <c r="E653" s="135"/>
      <c r="F653" s="135"/>
      <c r="G653" s="135"/>
    </row>
    <row r="654" spans="1:7" ht="14.25" customHeight="1" x14ac:dyDescent="0.35">
      <c r="A654" s="135"/>
      <c r="B654" s="135"/>
      <c r="C654" s="135"/>
      <c r="D654" s="135"/>
      <c r="E654" s="135"/>
      <c r="F654" s="135"/>
      <c r="G654" s="135"/>
    </row>
    <row r="655" spans="1:7" ht="14.25" customHeight="1" x14ac:dyDescent="0.35">
      <c r="A655" s="135"/>
      <c r="B655" s="135"/>
      <c r="C655" s="135"/>
      <c r="D655" s="135"/>
      <c r="E655" s="135"/>
      <c r="F655" s="135"/>
      <c r="G655" s="135"/>
    </row>
    <row r="656" spans="1:7" ht="14.25" customHeight="1" x14ac:dyDescent="0.35">
      <c r="A656" s="135"/>
      <c r="B656" s="135"/>
      <c r="C656" s="135"/>
      <c r="D656" s="135"/>
      <c r="E656" s="135"/>
      <c r="F656" s="135"/>
      <c r="G656" s="135"/>
    </row>
    <row r="657" spans="1:7" ht="14.25" customHeight="1" x14ac:dyDescent="0.35">
      <c r="A657" s="135"/>
      <c r="B657" s="135"/>
      <c r="C657" s="135"/>
      <c r="D657" s="135"/>
      <c r="E657" s="135"/>
      <c r="F657" s="135"/>
      <c r="G657" s="135"/>
    </row>
    <row r="658" spans="1:7" ht="14.25" customHeight="1" x14ac:dyDescent="0.35">
      <c r="A658" s="135"/>
      <c r="B658" s="135"/>
      <c r="C658" s="135"/>
      <c r="D658" s="135"/>
      <c r="E658" s="135"/>
      <c r="F658" s="135"/>
      <c r="G658" s="135"/>
    </row>
    <row r="659" spans="1:7" ht="14.25" customHeight="1" x14ac:dyDescent="0.35">
      <c r="A659" s="135"/>
      <c r="B659" s="135"/>
      <c r="C659" s="135"/>
      <c r="D659" s="135"/>
      <c r="E659" s="135"/>
      <c r="F659" s="135"/>
      <c r="G659" s="135"/>
    </row>
    <row r="660" spans="1:7" ht="14.25" customHeight="1" x14ac:dyDescent="0.35">
      <c r="A660" s="135"/>
      <c r="B660" s="135"/>
      <c r="C660" s="135"/>
      <c r="D660" s="135"/>
      <c r="E660" s="135"/>
      <c r="F660" s="135"/>
      <c r="G660" s="135"/>
    </row>
    <row r="661" spans="1:7" ht="14.25" customHeight="1" x14ac:dyDescent="0.35">
      <c r="A661" s="135"/>
      <c r="B661" s="135"/>
      <c r="C661" s="135"/>
      <c r="D661" s="135"/>
      <c r="E661" s="135"/>
      <c r="F661" s="135"/>
      <c r="G661" s="135"/>
    </row>
    <row r="662" spans="1:7" ht="14.25" customHeight="1" x14ac:dyDescent="0.35">
      <c r="A662" s="135"/>
      <c r="B662" s="135"/>
      <c r="C662" s="135"/>
      <c r="D662" s="135"/>
      <c r="E662" s="135"/>
      <c r="F662" s="135"/>
      <c r="G662" s="135"/>
    </row>
    <row r="663" spans="1:7" ht="14.25" customHeight="1" x14ac:dyDescent="0.35">
      <c r="A663" s="135"/>
      <c r="B663" s="135"/>
      <c r="C663" s="135"/>
      <c r="D663" s="135"/>
      <c r="E663" s="135"/>
      <c r="F663" s="135"/>
      <c r="G663" s="135"/>
    </row>
    <row r="664" spans="1:7" ht="14.25" customHeight="1" x14ac:dyDescent="0.35">
      <c r="A664" s="135"/>
      <c r="B664" s="135"/>
      <c r="C664" s="135"/>
      <c r="D664" s="135"/>
      <c r="E664" s="135"/>
      <c r="F664" s="135"/>
      <c r="G664" s="135"/>
    </row>
    <row r="665" spans="1:7" ht="14.25" customHeight="1" x14ac:dyDescent="0.35">
      <c r="A665" s="135"/>
      <c r="B665" s="135"/>
      <c r="C665" s="135"/>
      <c r="D665" s="135"/>
      <c r="E665" s="135"/>
      <c r="F665" s="135"/>
      <c r="G665" s="135"/>
    </row>
    <row r="666" spans="1:7" ht="14.25" customHeight="1" x14ac:dyDescent="0.35">
      <c r="A666" s="135"/>
      <c r="B666" s="135"/>
      <c r="C666" s="135"/>
      <c r="D666" s="135"/>
      <c r="E666" s="135"/>
      <c r="F666" s="135"/>
      <c r="G666" s="135"/>
    </row>
    <row r="667" spans="1:7" ht="14.25" customHeight="1" x14ac:dyDescent="0.35">
      <c r="A667" s="135"/>
      <c r="B667" s="135"/>
      <c r="C667" s="135"/>
      <c r="D667" s="135"/>
      <c r="E667" s="135"/>
      <c r="F667" s="135"/>
      <c r="G667" s="135"/>
    </row>
    <row r="668" spans="1:7" ht="14.25" customHeight="1" x14ac:dyDescent="0.35">
      <c r="A668" s="135"/>
      <c r="B668" s="135"/>
      <c r="C668" s="135"/>
      <c r="D668" s="135"/>
      <c r="E668" s="135"/>
      <c r="F668" s="135"/>
      <c r="G668" s="135"/>
    </row>
    <row r="669" spans="1:7" ht="14.25" customHeight="1" x14ac:dyDescent="0.35">
      <c r="A669" s="135"/>
      <c r="B669" s="135"/>
      <c r="C669" s="135"/>
      <c r="D669" s="135"/>
      <c r="E669" s="135"/>
      <c r="F669" s="135"/>
      <c r="G669" s="135"/>
    </row>
    <row r="670" spans="1:7" ht="14.25" customHeight="1" x14ac:dyDescent="0.35">
      <c r="A670" s="135"/>
      <c r="B670" s="135"/>
      <c r="C670" s="135"/>
      <c r="D670" s="135"/>
      <c r="E670" s="135"/>
      <c r="F670" s="135"/>
      <c r="G670" s="135"/>
    </row>
    <row r="671" spans="1:7" ht="14.25" customHeight="1" x14ac:dyDescent="0.35">
      <c r="A671" s="135"/>
      <c r="B671" s="135"/>
      <c r="C671" s="135"/>
      <c r="D671" s="135"/>
      <c r="E671" s="135"/>
      <c r="F671" s="135"/>
      <c r="G671" s="135"/>
    </row>
    <row r="672" spans="1:7" ht="14.25" customHeight="1" x14ac:dyDescent="0.35">
      <c r="A672" s="135"/>
      <c r="B672" s="135"/>
      <c r="C672" s="135"/>
      <c r="D672" s="135"/>
      <c r="E672" s="135"/>
      <c r="F672" s="135"/>
      <c r="G672" s="135"/>
    </row>
    <row r="673" spans="1:7" ht="14.25" customHeight="1" x14ac:dyDescent="0.35">
      <c r="A673" s="135"/>
      <c r="B673" s="135"/>
      <c r="C673" s="135"/>
      <c r="D673" s="135"/>
      <c r="E673" s="135"/>
      <c r="F673" s="135"/>
      <c r="G673" s="135"/>
    </row>
    <row r="674" spans="1:7" ht="14.25" customHeight="1" x14ac:dyDescent="0.35">
      <c r="A674" s="135"/>
      <c r="B674" s="135"/>
      <c r="C674" s="135"/>
      <c r="D674" s="135"/>
      <c r="E674" s="135"/>
      <c r="F674" s="135"/>
      <c r="G674" s="135"/>
    </row>
    <row r="675" spans="1:7" ht="14.25" customHeight="1" x14ac:dyDescent="0.35">
      <c r="A675" s="135"/>
      <c r="B675" s="135"/>
      <c r="C675" s="135"/>
      <c r="D675" s="135"/>
      <c r="E675" s="135"/>
      <c r="F675" s="135"/>
      <c r="G675" s="135"/>
    </row>
    <row r="676" spans="1:7" ht="14.25" customHeight="1" x14ac:dyDescent="0.35">
      <c r="A676" s="135"/>
      <c r="B676" s="135"/>
      <c r="C676" s="135"/>
      <c r="D676" s="135"/>
      <c r="E676" s="135"/>
      <c r="F676" s="135"/>
      <c r="G676" s="135"/>
    </row>
    <row r="677" spans="1:7" ht="14.25" customHeight="1" x14ac:dyDescent="0.35">
      <c r="A677" s="135"/>
      <c r="B677" s="135"/>
      <c r="C677" s="135"/>
      <c r="D677" s="135"/>
      <c r="E677" s="135"/>
      <c r="F677" s="135"/>
      <c r="G677" s="135"/>
    </row>
    <row r="678" spans="1:7" ht="14.25" customHeight="1" x14ac:dyDescent="0.35">
      <c r="A678" s="135"/>
      <c r="B678" s="135"/>
      <c r="C678" s="135"/>
      <c r="D678" s="135"/>
      <c r="E678" s="135"/>
      <c r="F678" s="135"/>
      <c r="G678" s="135"/>
    </row>
    <row r="679" spans="1:7" ht="14.25" customHeight="1" x14ac:dyDescent="0.35">
      <c r="A679" s="135"/>
      <c r="B679" s="135"/>
      <c r="C679" s="135"/>
      <c r="D679" s="135"/>
      <c r="E679" s="135"/>
      <c r="F679" s="135"/>
      <c r="G679" s="135"/>
    </row>
    <row r="680" spans="1:7" ht="14.25" customHeight="1" x14ac:dyDescent="0.35">
      <c r="A680" s="135"/>
      <c r="B680" s="135"/>
      <c r="C680" s="135"/>
      <c r="D680" s="135"/>
      <c r="E680" s="135"/>
      <c r="F680" s="135"/>
      <c r="G680" s="135"/>
    </row>
    <row r="681" spans="1:7" ht="14.25" customHeight="1" x14ac:dyDescent="0.35">
      <c r="A681" s="135"/>
      <c r="B681" s="135"/>
      <c r="C681" s="135"/>
      <c r="D681" s="135"/>
      <c r="E681" s="135"/>
      <c r="F681" s="135"/>
      <c r="G681" s="135"/>
    </row>
    <row r="682" spans="1:7" ht="14.25" customHeight="1" x14ac:dyDescent="0.35">
      <c r="A682" s="135"/>
      <c r="B682" s="135"/>
      <c r="C682" s="135"/>
      <c r="D682" s="135"/>
      <c r="E682" s="135"/>
      <c r="F682" s="135"/>
      <c r="G682" s="135"/>
    </row>
    <row r="683" spans="1:7" ht="14.25" customHeight="1" x14ac:dyDescent="0.35">
      <c r="A683" s="135"/>
      <c r="B683" s="135"/>
      <c r="C683" s="135"/>
      <c r="D683" s="135"/>
      <c r="E683" s="135"/>
      <c r="F683" s="135"/>
      <c r="G683" s="135"/>
    </row>
    <row r="684" spans="1:7" ht="14.25" customHeight="1" x14ac:dyDescent="0.35">
      <c r="A684" s="135"/>
      <c r="B684" s="135"/>
      <c r="C684" s="135"/>
      <c r="D684" s="135"/>
      <c r="E684" s="135"/>
      <c r="F684" s="135"/>
      <c r="G684" s="135"/>
    </row>
    <row r="685" spans="1:7" ht="14.25" customHeight="1" x14ac:dyDescent="0.35">
      <c r="A685" s="135"/>
      <c r="B685" s="135"/>
      <c r="C685" s="135"/>
      <c r="D685" s="135"/>
      <c r="E685" s="135"/>
      <c r="F685" s="135"/>
      <c r="G685" s="135"/>
    </row>
    <row r="686" spans="1:7" ht="14.25" customHeight="1" x14ac:dyDescent="0.35">
      <c r="A686" s="135"/>
      <c r="B686" s="135"/>
      <c r="C686" s="135"/>
      <c r="D686" s="135"/>
      <c r="E686" s="135"/>
      <c r="F686" s="135"/>
      <c r="G686" s="135"/>
    </row>
    <row r="687" spans="1:7" ht="14.25" customHeight="1" x14ac:dyDescent="0.35">
      <c r="A687" s="135"/>
      <c r="B687" s="135"/>
      <c r="C687" s="135"/>
      <c r="D687" s="135"/>
      <c r="E687" s="135"/>
      <c r="F687" s="135"/>
      <c r="G687" s="135"/>
    </row>
    <row r="688" spans="1:7" ht="14.25" customHeight="1" x14ac:dyDescent="0.35">
      <c r="A688" s="135"/>
      <c r="B688" s="135"/>
      <c r="C688" s="135"/>
      <c r="D688" s="135"/>
      <c r="E688" s="135"/>
      <c r="F688" s="135"/>
      <c r="G688" s="135"/>
    </row>
    <row r="689" spans="1:7" ht="14.25" customHeight="1" x14ac:dyDescent="0.35">
      <c r="A689" s="135"/>
      <c r="B689" s="135"/>
      <c r="C689" s="135"/>
      <c r="D689" s="135"/>
      <c r="E689" s="135"/>
      <c r="F689" s="135"/>
      <c r="G689" s="135"/>
    </row>
    <row r="690" spans="1:7" ht="14.25" customHeight="1" x14ac:dyDescent="0.35">
      <c r="A690" s="135"/>
      <c r="B690" s="135"/>
      <c r="C690" s="135"/>
      <c r="D690" s="135"/>
      <c r="E690" s="135"/>
      <c r="F690" s="135"/>
      <c r="G690" s="135"/>
    </row>
    <row r="691" spans="1:7" ht="14.25" customHeight="1" x14ac:dyDescent="0.35">
      <c r="A691" s="135"/>
      <c r="B691" s="135"/>
      <c r="C691" s="135"/>
      <c r="D691" s="135"/>
      <c r="E691" s="135"/>
      <c r="F691" s="135"/>
      <c r="G691" s="135"/>
    </row>
    <row r="692" spans="1:7" ht="14.25" customHeight="1" x14ac:dyDescent="0.35">
      <c r="A692" s="135"/>
      <c r="B692" s="135"/>
      <c r="C692" s="135"/>
      <c r="D692" s="135"/>
      <c r="E692" s="135"/>
      <c r="F692" s="135"/>
      <c r="G692" s="135"/>
    </row>
    <row r="693" spans="1:7" ht="14.25" customHeight="1" x14ac:dyDescent="0.35">
      <c r="A693" s="135"/>
      <c r="B693" s="135"/>
      <c r="C693" s="135"/>
      <c r="D693" s="135"/>
      <c r="E693" s="135"/>
      <c r="F693" s="135"/>
      <c r="G693" s="135"/>
    </row>
    <row r="694" spans="1:7" ht="14.25" customHeight="1" x14ac:dyDescent="0.35">
      <c r="A694" s="135"/>
      <c r="B694" s="135"/>
      <c r="C694" s="135"/>
      <c r="D694" s="135"/>
      <c r="E694" s="135"/>
      <c r="F694" s="135"/>
      <c r="G694" s="135"/>
    </row>
    <row r="695" spans="1:7" ht="14.25" customHeight="1" x14ac:dyDescent="0.35">
      <c r="A695" s="135"/>
      <c r="B695" s="135"/>
      <c r="C695" s="135"/>
      <c r="D695" s="135"/>
      <c r="E695" s="135"/>
      <c r="F695" s="135"/>
      <c r="G695" s="135"/>
    </row>
    <row r="696" spans="1:7" ht="14.25" customHeight="1" x14ac:dyDescent="0.35">
      <c r="A696" s="135"/>
      <c r="B696" s="135"/>
      <c r="C696" s="135"/>
      <c r="D696" s="135"/>
      <c r="E696" s="135"/>
      <c r="F696" s="135"/>
      <c r="G696" s="135"/>
    </row>
    <row r="697" spans="1:7" ht="14.25" customHeight="1" x14ac:dyDescent="0.35">
      <c r="A697" s="135"/>
      <c r="B697" s="135"/>
      <c r="C697" s="135"/>
      <c r="D697" s="135"/>
      <c r="E697" s="135"/>
      <c r="F697" s="135"/>
      <c r="G697" s="135"/>
    </row>
    <row r="698" spans="1:7" ht="14.25" customHeight="1" x14ac:dyDescent="0.35">
      <c r="A698" s="135"/>
      <c r="B698" s="135"/>
      <c r="C698" s="135"/>
      <c r="D698" s="135"/>
      <c r="E698" s="135"/>
      <c r="F698" s="135"/>
      <c r="G698" s="135"/>
    </row>
    <row r="699" spans="1:7" ht="14.25" customHeight="1" x14ac:dyDescent="0.35">
      <c r="A699" s="135"/>
      <c r="B699" s="135"/>
      <c r="C699" s="135"/>
      <c r="D699" s="135"/>
      <c r="E699" s="135"/>
      <c r="F699" s="135"/>
      <c r="G699" s="135"/>
    </row>
    <row r="700" spans="1:7" ht="14.25" customHeight="1" x14ac:dyDescent="0.35">
      <c r="A700" s="135"/>
      <c r="B700" s="135"/>
      <c r="C700" s="135"/>
      <c r="D700" s="135"/>
      <c r="E700" s="135"/>
      <c r="F700" s="135"/>
      <c r="G700" s="135"/>
    </row>
    <row r="701" spans="1:7" ht="14.25" customHeight="1" x14ac:dyDescent="0.35">
      <c r="A701" s="135"/>
      <c r="B701" s="135"/>
      <c r="C701" s="135"/>
      <c r="D701" s="135"/>
      <c r="E701" s="135"/>
      <c r="F701" s="135"/>
      <c r="G701" s="135"/>
    </row>
    <row r="702" spans="1:7" ht="14.25" customHeight="1" x14ac:dyDescent="0.35">
      <c r="A702" s="135"/>
      <c r="B702" s="135"/>
      <c r="C702" s="135"/>
      <c r="D702" s="135"/>
      <c r="E702" s="135"/>
      <c r="F702" s="135"/>
      <c r="G702" s="135"/>
    </row>
    <row r="703" spans="1:7" ht="14.25" customHeight="1" x14ac:dyDescent="0.35">
      <c r="A703" s="135"/>
      <c r="B703" s="135"/>
      <c r="C703" s="135"/>
      <c r="D703" s="135"/>
      <c r="E703" s="135"/>
      <c r="F703" s="135"/>
      <c r="G703" s="135"/>
    </row>
    <row r="704" spans="1:7" ht="14.25" customHeight="1" x14ac:dyDescent="0.35">
      <c r="A704" s="135"/>
      <c r="B704" s="135"/>
      <c r="C704" s="135"/>
      <c r="D704" s="135"/>
      <c r="E704" s="135"/>
      <c r="F704" s="135"/>
      <c r="G704" s="135"/>
    </row>
    <row r="705" spans="1:7" ht="14.25" customHeight="1" x14ac:dyDescent="0.35">
      <c r="A705" s="135"/>
      <c r="B705" s="135"/>
      <c r="C705" s="135"/>
      <c r="D705" s="135"/>
      <c r="E705" s="135"/>
      <c r="F705" s="135"/>
      <c r="G705" s="135"/>
    </row>
    <row r="706" spans="1:7" ht="14.25" customHeight="1" x14ac:dyDescent="0.35">
      <c r="A706" s="135"/>
      <c r="B706" s="135"/>
      <c r="C706" s="135"/>
      <c r="D706" s="135"/>
      <c r="E706" s="135"/>
      <c r="F706" s="135"/>
      <c r="G706" s="135"/>
    </row>
    <row r="707" spans="1:7" ht="14.25" customHeight="1" x14ac:dyDescent="0.35">
      <c r="A707" s="135"/>
      <c r="B707" s="135"/>
      <c r="C707" s="135"/>
      <c r="D707" s="135"/>
      <c r="E707" s="135"/>
      <c r="F707" s="135"/>
      <c r="G707" s="135"/>
    </row>
    <row r="708" spans="1:7" ht="14.25" customHeight="1" x14ac:dyDescent="0.35">
      <c r="A708" s="135"/>
      <c r="B708" s="135"/>
      <c r="C708" s="135"/>
      <c r="D708" s="135"/>
      <c r="E708" s="135"/>
      <c r="F708" s="135"/>
      <c r="G708" s="135"/>
    </row>
    <row r="709" spans="1:7" ht="14.25" customHeight="1" x14ac:dyDescent="0.35">
      <c r="A709" s="135"/>
      <c r="B709" s="135"/>
      <c r="C709" s="135"/>
      <c r="D709" s="135"/>
      <c r="E709" s="135"/>
      <c r="F709" s="135"/>
      <c r="G709" s="135"/>
    </row>
    <row r="710" spans="1:7" ht="14.25" customHeight="1" x14ac:dyDescent="0.35">
      <c r="A710" s="135"/>
      <c r="B710" s="135"/>
      <c r="C710" s="135"/>
      <c r="D710" s="135"/>
      <c r="E710" s="135"/>
      <c r="F710" s="135"/>
      <c r="G710" s="135"/>
    </row>
    <row r="711" spans="1:7" ht="14.25" customHeight="1" x14ac:dyDescent="0.35">
      <c r="A711" s="135"/>
      <c r="B711" s="135"/>
      <c r="C711" s="135"/>
      <c r="D711" s="135"/>
      <c r="E711" s="135"/>
      <c r="F711" s="135"/>
      <c r="G711" s="135"/>
    </row>
    <row r="712" spans="1:7" ht="14.25" customHeight="1" x14ac:dyDescent="0.35">
      <c r="A712" s="135"/>
      <c r="B712" s="135"/>
      <c r="C712" s="135"/>
      <c r="D712" s="135"/>
      <c r="E712" s="135"/>
      <c r="F712" s="135"/>
      <c r="G712" s="135"/>
    </row>
    <row r="713" spans="1:7" ht="14.25" customHeight="1" x14ac:dyDescent="0.35">
      <c r="A713" s="135"/>
      <c r="B713" s="135"/>
      <c r="C713" s="135"/>
      <c r="D713" s="135"/>
      <c r="E713" s="135"/>
      <c r="F713" s="135"/>
      <c r="G713" s="135"/>
    </row>
    <row r="714" spans="1:7" ht="14.25" customHeight="1" x14ac:dyDescent="0.35">
      <c r="A714" s="135"/>
      <c r="B714" s="135"/>
      <c r="C714" s="135"/>
      <c r="D714" s="135"/>
      <c r="E714" s="135"/>
      <c r="F714" s="135"/>
      <c r="G714" s="135"/>
    </row>
    <row r="715" spans="1:7" ht="14.25" customHeight="1" x14ac:dyDescent="0.35">
      <c r="A715" s="135"/>
      <c r="B715" s="135"/>
      <c r="C715" s="135"/>
      <c r="D715" s="135"/>
      <c r="E715" s="135"/>
      <c r="F715" s="135"/>
      <c r="G715" s="135"/>
    </row>
    <row r="716" spans="1:7" ht="14.25" customHeight="1" x14ac:dyDescent="0.35">
      <c r="A716" s="135"/>
      <c r="B716" s="135"/>
      <c r="C716" s="135"/>
      <c r="D716" s="135"/>
      <c r="E716" s="135"/>
      <c r="F716" s="135"/>
      <c r="G716" s="135"/>
    </row>
    <row r="717" spans="1:7" ht="14.25" customHeight="1" x14ac:dyDescent="0.35">
      <c r="A717" s="135"/>
      <c r="B717" s="135"/>
      <c r="C717" s="135"/>
      <c r="D717" s="135"/>
      <c r="E717" s="135"/>
      <c r="F717" s="135"/>
      <c r="G717" s="135"/>
    </row>
    <row r="718" spans="1:7" ht="14.25" customHeight="1" x14ac:dyDescent="0.35">
      <c r="A718" s="135"/>
      <c r="B718" s="135"/>
      <c r="C718" s="135"/>
      <c r="D718" s="135"/>
      <c r="E718" s="135"/>
      <c r="F718" s="135"/>
      <c r="G718" s="135"/>
    </row>
    <row r="719" spans="1:7" ht="14.25" customHeight="1" x14ac:dyDescent="0.35">
      <c r="A719" s="135"/>
      <c r="B719" s="135"/>
      <c r="C719" s="135"/>
      <c r="D719" s="135"/>
      <c r="E719" s="135"/>
      <c r="F719" s="135"/>
      <c r="G719" s="135"/>
    </row>
    <row r="720" spans="1:7" ht="14.25" customHeight="1" x14ac:dyDescent="0.35">
      <c r="A720" s="135"/>
      <c r="B720" s="135"/>
      <c r="C720" s="135"/>
      <c r="D720" s="135"/>
      <c r="E720" s="135"/>
      <c r="F720" s="135"/>
      <c r="G720" s="135"/>
    </row>
    <row r="721" spans="1:7" ht="14.25" customHeight="1" x14ac:dyDescent="0.35">
      <c r="A721" s="135"/>
      <c r="B721" s="135"/>
      <c r="C721" s="135"/>
      <c r="D721" s="135"/>
      <c r="E721" s="135"/>
      <c r="F721" s="135"/>
      <c r="G721" s="135"/>
    </row>
    <row r="722" spans="1:7" ht="14.25" customHeight="1" x14ac:dyDescent="0.35">
      <c r="A722" s="135"/>
      <c r="B722" s="135"/>
      <c r="C722" s="135"/>
      <c r="D722" s="135"/>
      <c r="E722" s="135"/>
      <c r="F722" s="135"/>
      <c r="G722" s="135"/>
    </row>
    <row r="723" spans="1:7" ht="14.25" customHeight="1" x14ac:dyDescent="0.35">
      <c r="A723" s="135"/>
      <c r="B723" s="135"/>
      <c r="C723" s="135"/>
      <c r="D723" s="135"/>
      <c r="E723" s="135"/>
      <c r="F723" s="135"/>
      <c r="G723" s="135"/>
    </row>
    <row r="724" spans="1:7" ht="14.25" customHeight="1" x14ac:dyDescent="0.35">
      <c r="A724" s="135"/>
      <c r="B724" s="135"/>
      <c r="C724" s="135"/>
      <c r="D724" s="135"/>
      <c r="E724" s="135"/>
      <c r="F724" s="135"/>
      <c r="G724" s="135"/>
    </row>
    <row r="725" spans="1:7" ht="14.25" customHeight="1" x14ac:dyDescent="0.35">
      <c r="A725" s="135"/>
      <c r="B725" s="135"/>
      <c r="C725" s="135"/>
      <c r="D725" s="135"/>
      <c r="E725" s="135"/>
      <c r="F725" s="135"/>
      <c r="G725" s="135"/>
    </row>
    <row r="726" spans="1:7" ht="14.25" customHeight="1" x14ac:dyDescent="0.35">
      <c r="A726" s="135"/>
      <c r="B726" s="135"/>
      <c r="C726" s="135"/>
      <c r="D726" s="135"/>
      <c r="E726" s="135"/>
      <c r="F726" s="135"/>
      <c r="G726" s="135"/>
    </row>
    <row r="727" spans="1:7" ht="14.25" customHeight="1" x14ac:dyDescent="0.35">
      <c r="A727" s="135"/>
      <c r="B727" s="135"/>
      <c r="C727" s="135"/>
      <c r="D727" s="135"/>
      <c r="E727" s="135"/>
      <c r="F727" s="135"/>
      <c r="G727" s="135"/>
    </row>
    <row r="728" spans="1:7" ht="14.25" customHeight="1" x14ac:dyDescent="0.35">
      <c r="A728" s="135"/>
      <c r="B728" s="135"/>
      <c r="C728" s="135"/>
      <c r="D728" s="135"/>
      <c r="E728" s="135"/>
      <c r="F728" s="135"/>
      <c r="G728" s="135"/>
    </row>
    <row r="729" spans="1:7" ht="14.25" customHeight="1" x14ac:dyDescent="0.35">
      <c r="A729" s="135"/>
      <c r="B729" s="135"/>
      <c r="C729" s="135"/>
      <c r="D729" s="135"/>
      <c r="E729" s="135"/>
      <c r="F729" s="135"/>
      <c r="G729" s="135"/>
    </row>
    <row r="730" spans="1:7" ht="14.25" customHeight="1" x14ac:dyDescent="0.35">
      <c r="A730" s="135"/>
      <c r="B730" s="135"/>
      <c r="C730" s="135"/>
      <c r="D730" s="135"/>
      <c r="E730" s="135"/>
      <c r="F730" s="135"/>
      <c r="G730" s="135"/>
    </row>
    <row r="731" spans="1:7" ht="14.25" customHeight="1" x14ac:dyDescent="0.35">
      <c r="A731" s="135"/>
      <c r="B731" s="135"/>
      <c r="C731" s="135"/>
      <c r="D731" s="135"/>
      <c r="E731" s="135"/>
      <c r="F731" s="135"/>
      <c r="G731" s="135"/>
    </row>
    <row r="732" spans="1:7" ht="14.25" customHeight="1" x14ac:dyDescent="0.35">
      <c r="A732" s="135"/>
      <c r="B732" s="135"/>
      <c r="C732" s="135"/>
      <c r="D732" s="135"/>
      <c r="E732" s="135"/>
      <c r="F732" s="135"/>
      <c r="G732" s="135"/>
    </row>
    <row r="733" spans="1:7" ht="14.25" customHeight="1" x14ac:dyDescent="0.35">
      <c r="A733" s="135"/>
      <c r="B733" s="135"/>
      <c r="C733" s="135"/>
      <c r="D733" s="135"/>
      <c r="E733" s="135"/>
      <c r="F733" s="135"/>
      <c r="G733" s="135"/>
    </row>
    <row r="734" spans="1:7" ht="14.25" customHeight="1" x14ac:dyDescent="0.35">
      <c r="A734" s="135"/>
      <c r="B734" s="135"/>
      <c r="C734" s="135"/>
      <c r="D734" s="135"/>
      <c r="E734" s="135"/>
      <c r="F734" s="135"/>
      <c r="G734" s="135"/>
    </row>
    <row r="735" spans="1:7" ht="14.25" customHeight="1" x14ac:dyDescent="0.35">
      <c r="A735" s="135"/>
      <c r="B735" s="135"/>
      <c r="C735" s="135"/>
      <c r="D735" s="135"/>
      <c r="E735" s="135"/>
      <c r="F735" s="135"/>
      <c r="G735" s="135"/>
    </row>
    <row r="736" spans="1:7" ht="14.25" customHeight="1" x14ac:dyDescent="0.35">
      <c r="A736" s="135"/>
      <c r="B736" s="135"/>
      <c r="C736" s="135"/>
      <c r="D736" s="135"/>
      <c r="E736" s="135"/>
      <c r="F736" s="135"/>
      <c r="G736" s="135"/>
    </row>
    <row r="737" spans="1:7" ht="14.25" customHeight="1" x14ac:dyDescent="0.35">
      <c r="A737" s="135"/>
      <c r="B737" s="135"/>
      <c r="C737" s="135"/>
      <c r="D737" s="135"/>
      <c r="E737" s="135"/>
      <c r="F737" s="135"/>
      <c r="G737" s="135"/>
    </row>
    <row r="738" spans="1:7" ht="14.25" customHeight="1" x14ac:dyDescent="0.35">
      <c r="A738" s="135"/>
      <c r="B738" s="135"/>
      <c r="C738" s="135"/>
      <c r="D738" s="135"/>
      <c r="E738" s="135"/>
      <c r="F738" s="135"/>
      <c r="G738" s="135"/>
    </row>
    <row r="739" spans="1:7" ht="14.25" customHeight="1" x14ac:dyDescent="0.35">
      <c r="A739" s="135"/>
      <c r="B739" s="135"/>
      <c r="C739" s="135"/>
      <c r="D739" s="135"/>
      <c r="E739" s="135"/>
      <c r="F739" s="135"/>
      <c r="G739" s="135"/>
    </row>
    <row r="740" spans="1:7" ht="14.25" customHeight="1" x14ac:dyDescent="0.35">
      <c r="A740" s="135"/>
      <c r="B740" s="135"/>
      <c r="C740" s="135"/>
      <c r="D740" s="135"/>
      <c r="E740" s="135"/>
      <c r="F740" s="135"/>
      <c r="G740" s="135"/>
    </row>
    <row r="741" spans="1:7" ht="14.25" customHeight="1" x14ac:dyDescent="0.35">
      <c r="A741" s="135"/>
      <c r="B741" s="135"/>
      <c r="C741" s="135"/>
      <c r="D741" s="135"/>
      <c r="E741" s="135"/>
      <c r="F741" s="135"/>
      <c r="G741" s="135"/>
    </row>
    <row r="742" spans="1:7" ht="14.25" customHeight="1" x14ac:dyDescent="0.35">
      <c r="A742" s="135"/>
      <c r="B742" s="135"/>
      <c r="C742" s="135"/>
      <c r="D742" s="135"/>
      <c r="E742" s="135"/>
      <c r="F742" s="135"/>
      <c r="G742" s="135"/>
    </row>
    <row r="743" spans="1:7" ht="14.25" customHeight="1" x14ac:dyDescent="0.35">
      <c r="A743" s="135"/>
      <c r="B743" s="135"/>
      <c r="C743" s="135"/>
      <c r="D743" s="135"/>
      <c r="E743" s="135"/>
      <c r="F743" s="135"/>
      <c r="G743" s="135"/>
    </row>
    <row r="744" spans="1:7" ht="14.25" customHeight="1" x14ac:dyDescent="0.35">
      <c r="A744" s="135"/>
      <c r="B744" s="135"/>
      <c r="C744" s="135"/>
      <c r="D744" s="135"/>
      <c r="E744" s="135"/>
      <c r="F744" s="135"/>
      <c r="G744" s="135"/>
    </row>
    <row r="745" spans="1:7" ht="14.25" customHeight="1" x14ac:dyDescent="0.35">
      <c r="A745" s="135"/>
      <c r="B745" s="135"/>
      <c r="C745" s="135"/>
      <c r="D745" s="135"/>
      <c r="E745" s="135"/>
      <c r="F745" s="135"/>
      <c r="G745" s="135"/>
    </row>
    <row r="746" spans="1:7" ht="14.25" customHeight="1" x14ac:dyDescent="0.35">
      <c r="A746" s="135"/>
      <c r="B746" s="135"/>
      <c r="C746" s="135"/>
      <c r="D746" s="135"/>
      <c r="E746" s="135"/>
      <c r="F746" s="135"/>
      <c r="G746" s="135"/>
    </row>
    <row r="747" spans="1:7" ht="14.25" customHeight="1" x14ac:dyDescent="0.35">
      <c r="A747" s="135"/>
      <c r="B747" s="135"/>
      <c r="C747" s="135"/>
      <c r="D747" s="135"/>
      <c r="E747" s="135"/>
      <c r="F747" s="135"/>
      <c r="G747" s="135"/>
    </row>
    <row r="748" spans="1:7" ht="14.25" customHeight="1" x14ac:dyDescent="0.35">
      <c r="A748" s="135"/>
      <c r="B748" s="135"/>
      <c r="C748" s="135"/>
      <c r="D748" s="135"/>
      <c r="E748" s="135"/>
      <c r="F748" s="135"/>
      <c r="G748" s="135"/>
    </row>
    <row r="749" spans="1:7" ht="14.25" customHeight="1" x14ac:dyDescent="0.35">
      <c r="A749" s="135"/>
      <c r="B749" s="135"/>
      <c r="C749" s="135"/>
      <c r="D749" s="135"/>
      <c r="E749" s="135"/>
      <c r="F749" s="135"/>
      <c r="G749" s="135"/>
    </row>
    <row r="750" spans="1:7" ht="14.25" customHeight="1" x14ac:dyDescent="0.35">
      <c r="A750" s="135"/>
      <c r="B750" s="135"/>
      <c r="C750" s="135"/>
      <c r="D750" s="135"/>
      <c r="E750" s="135"/>
      <c r="F750" s="135"/>
      <c r="G750" s="135"/>
    </row>
    <row r="751" spans="1:7" ht="14.25" customHeight="1" x14ac:dyDescent="0.35">
      <c r="A751" s="135"/>
      <c r="B751" s="135"/>
      <c r="C751" s="135"/>
      <c r="D751" s="135"/>
      <c r="E751" s="135"/>
      <c r="F751" s="135"/>
      <c r="G751" s="135"/>
    </row>
    <row r="752" spans="1:7" ht="14.25" customHeight="1" x14ac:dyDescent="0.35">
      <c r="A752" s="135"/>
      <c r="B752" s="135"/>
      <c r="C752" s="135"/>
      <c r="D752" s="135"/>
      <c r="E752" s="135"/>
      <c r="F752" s="135"/>
      <c r="G752" s="135"/>
    </row>
    <row r="753" spans="1:7" ht="14.25" customHeight="1" x14ac:dyDescent="0.35">
      <c r="A753" s="135"/>
      <c r="B753" s="135"/>
      <c r="C753" s="135"/>
      <c r="D753" s="135"/>
      <c r="E753" s="135"/>
      <c r="F753" s="135"/>
      <c r="G753" s="135"/>
    </row>
    <row r="754" spans="1:7" ht="14.25" customHeight="1" x14ac:dyDescent="0.35">
      <c r="A754" s="135"/>
      <c r="B754" s="135"/>
      <c r="C754" s="135"/>
      <c r="D754" s="135"/>
      <c r="E754" s="135"/>
      <c r="F754" s="135"/>
      <c r="G754" s="135"/>
    </row>
    <row r="755" spans="1:7" ht="14.25" customHeight="1" x14ac:dyDescent="0.35">
      <c r="A755" s="135"/>
      <c r="B755" s="135"/>
      <c r="C755" s="135"/>
      <c r="D755" s="135"/>
      <c r="E755" s="135"/>
      <c r="F755" s="135"/>
      <c r="G755" s="135"/>
    </row>
    <row r="756" spans="1:7" ht="14.25" customHeight="1" x14ac:dyDescent="0.35">
      <c r="A756" s="135"/>
      <c r="B756" s="135"/>
      <c r="C756" s="135"/>
      <c r="D756" s="135"/>
      <c r="E756" s="135"/>
      <c r="F756" s="135"/>
      <c r="G756" s="135"/>
    </row>
    <row r="757" spans="1:7" ht="14.25" customHeight="1" x14ac:dyDescent="0.35">
      <c r="A757" s="135"/>
      <c r="B757" s="135"/>
      <c r="C757" s="135"/>
      <c r="D757" s="135"/>
      <c r="E757" s="135"/>
      <c r="F757" s="135"/>
      <c r="G757" s="135"/>
    </row>
    <row r="758" spans="1:7" ht="14.25" customHeight="1" x14ac:dyDescent="0.35">
      <c r="A758" s="135"/>
      <c r="B758" s="135"/>
      <c r="C758" s="135"/>
      <c r="D758" s="135"/>
      <c r="E758" s="135"/>
      <c r="F758" s="135"/>
      <c r="G758" s="135"/>
    </row>
    <row r="759" spans="1:7" ht="14.25" customHeight="1" x14ac:dyDescent="0.35">
      <c r="A759" s="135"/>
      <c r="B759" s="135"/>
      <c r="C759" s="135"/>
      <c r="D759" s="135"/>
      <c r="E759" s="135"/>
      <c r="F759" s="135"/>
      <c r="G759" s="135"/>
    </row>
    <row r="760" spans="1:7" ht="14.25" customHeight="1" x14ac:dyDescent="0.35">
      <c r="A760" s="135"/>
      <c r="B760" s="135"/>
      <c r="C760" s="135"/>
      <c r="D760" s="135"/>
      <c r="E760" s="135"/>
      <c r="F760" s="135"/>
      <c r="G760" s="135"/>
    </row>
    <row r="761" spans="1:7" ht="14.25" customHeight="1" x14ac:dyDescent="0.35">
      <c r="A761" s="135"/>
      <c r="B761" s="135"/>
      <c r="C761" s="135"/>
      <c r="D761" s="135"/>
      <c r="E761" s="135"/>
      <c r="F761" s="135"/>
      <c r="G761" s="135"/>
    </row>
    <row r="762" spans="1:7" ht="14.25" customHeight="1" x14ac:dyDescent="0.35">
      <c r="A762" s="135"/>
      <c r="B762" s="135"/>
      <c r="C762" s="135"/>
      <c r="D762" s="135"/>
      <c r="E762" s="135"/>
      <c r="F762" s="135"/>
      <c r="G762" s="135"/>
    </row>
    <row r="763" spans="1:7" ht="14.25" customHeight="1" x14ac:dyDescent="0.35">
      <c r="A763" s="135"/>
      <c r="B763" s="135"/>
      <c r="C763" s="135"/>
      <c r="D763" s="135"/>
      <c r="E763" s="135"/>
      <c r="F763" s="135"/>
      <c r="G763" s="135"/>
    </row>
    <row r="764" spans="1:7" ht="14.25" customHeight="1" x14ac:dyDescent="0.35">
      <c r="A764" s="135"/>
      <c r="B764" s="135"/>
      <c r="C764" s="135"/>
      <c r="D764" s="135"/>
      <c r="E764" s="135"/>
      <c r="F764" s="135"/>
      <c r="G764" s="135"/>
    </row>
    <row r="765" spans="1:7" ht="14.25" customHeight="1" x14ac:dyDescent="0.35">
      <c r="A765" s="135"/>
      <c r="B765" s="135"/>
      <c r="C765" s="135"/>
      <c r="D765" s="135"/>
      <c r="E765" s="135"/>
      <c r="F765" s="135"/>
      <c r="G765" s="135"/>
    </row>
    <row r="766" spans="1:7" ht="14.25" customHeight="1" x14ac:dyDescent="0.35">
      <c r="A766" s="135"/>
      <c r="B766" s="135"/>
      <c r="C766" s="135"/>
      <c r="D766" s="135"/>
      <c r="E766" s="135"/>
      <c r="F766" s="135"/>
      <c r="G766" s="135"/>
    </row>
    <row r="767" spans="1:7" ht="14.25" customHeight="1" x14ac:dyDescent="0.35">
      <c r="A767" s="135"/>
      <c r="B767" s="135"/>
      <c r="C767" s="135"/>
      <c r="D767" s="135"/>
      <c r="E767" s="135"/>
      <c r="F767" s="135"/>
      <c r="G767" s="135"/>
    </row>
    <row r="768" spans="1:7" ht="14.25" customHeight="1" x14ac:dyDescent="0.35">
      <c r="A768" s="135"/>
      <c r="B768" s="135"/>
      <c r="C768" s="135"/>
      <c r="D768" s="135"/>
      <c r="E768" s="135"/>
      <c r="F768" s="135"/>
      <c r="G768" s="135"/>
    </row>
    <row r="769" spans="1:7" ht="14.25" customHeight="1" x14ac:dyDescent="0.35">
      <c r="A769" s="135"/>
      <c r="B769" s="135"/>
      <c r="C769" s="135"/>
      <c r="D769" s="135"/>
      <c r="E769" s="135"/>
      <c r="F769" s="135"/>
      <c r="G769" s="135"/>
    </row>
    <row r="770" spans="1:7" ht="14.25" customHeight="1" x14ac:dyDescent="0.35">
      <c r="A770" s="135"/>
      <c r="B770" s="135"/>
      <c r="C770" s="135"/>
      <c r="D770" s="135"/>
      <c r="E770" s="135"/>
      <c r="F770" s="135"/>
      <c r="G770" s="135"/>
    </row>
    <row r="771" spans="1:7" ht="14.25" customHeight="1" x14ac:dyDescent="0.35">
      <c r="A771" s="135"/>
      <c r="B771" s="135"/>
      <c r="C771" s="135"/>
      <c r="D771" s="135"/>
      <c r="E771" s="135"/>
      <c r="F771" s="135"/>
      <c r="G771" s="135"/>
    </row>
    <row r="772" spans="1:7" ht="14.25" customHeight="1" x14ac:dyDescent="0.35">
      <c r="A772" s="135"/>
      <c r="B772" s="135"/>
      <c r="C772" s="135"/>
      <c r="D772" s="135"/>
      <c r="E772" s="135"/>
      <c r="F772" s="135"/>
      <c r="G772" s="135"/>
    </row>
    <row r="773" spans="1:7" ht="14.25" customHeight="1" x14ac:dyDescent="0.35">
      <c r="A773" s="135"/>
      <c r="B773" s="135"/>
      <c r="C773" s="135"/>
      <c r="D773" s="135"/>
      <c r="E773" s="135"/>
      <c r="F773" s="135"/>
      <c r="G773" s="135"/>
    </row>
    <row r="774" spans="1:7" ht="14.25" customHeight="1" x14ac:dyDescent="0.35">
      <c r="A774" s="135"/>
      <c r="B774" s="135"/>
      <c r="C774" s="135"/>
      <c r="D774" s="135"/>
      <c r="E774" s="135"/>
      <c r="F774" s="135"/>
      <c r="G774" s="135"/>
    </row>
    <row r="775" spans="1:7" ht="14.25" customHeight="1" x14ac:dyDescent="0.35">
      <c r="A775" s="135"/>
      <c r="B775" s="135"/>
      <c r="C775" s="135"/>
      <c r="D775" s="135"/>
      <c r="E775" s="135"/>
      <c r="F775" s="135"/>
      <c r="G775" s="135"/>
    </row>
    <row r="776" spans="1:7" ht="14.25" customHeight="1" x14ac:dyDescent="0.35">
      <c r="A776" s="135"/>
      <c r="B776" s="135"/>
      <c r="C776" s="135"/>
      <c r="D776" s="135"/>
      <c r="E776" s="135"/>
      <c r="F776" s="135"/>
      <c r="G776" s="135"/>
    </row>
    <row r="777" spans="1:7" ht="14.25" customHeight="1" x14ac:dyDescent="0.35">
      <c r="A777" s="135"/>
      <c r="B777" s="135"/>
      <c r="C777" s="135"/>
      <c r="D777" s="135"/>
      <c r="E777" s="135"/>
      <c r="F777" s="135"/>
      <c r="G777" s="135"/>
    </row>
    <row r="778" spans="1:7" ht="14.25" customHeight="1" x14ac:dyDescent="0.35">
      <c r="A778" s="135"/>
      <c r="B778" s="135"/>
      <c r="C778" s="135"/>
      <c r="D778" s="135"/>
      <c r="E778" s="135"/>
      <c r="F778" s="135"/>
      <c r="G778" s="135"/>
    </row>
    <row r="779" spans="1:7" ht="14.25" customHeight="1" x14ac:dyDescent="0.35">
      <c r="A779" s="135"/>
      <c r="B779" s="135"/>
      <c r="C779" s="135"/>
      <c r="D779" s="135"/>
      <c r="E779" s="135"/>
      <c r="F779" s="135"/>
      <c r="G779" s="135"/>
    </row>
    <row r="780" spans="1:7" ht="14.25" customHeight="1" x14ac:dyDescent="0.35">
      <c r="A780" s="135"/>
      <c r="B780" s="135"/>
      <c r="C780" s="135"/>
      <c r="D780" s="135"/>
      <c r="E780" s="135"/>
      <c r="F780" s="135"/>
      <c r="G780" s="135"/>
    </row>
    <row r="781" spans="1:7" ht="14.25" customHeight="1" x14ac:dyDescent="0.35">
      <c r="A781" s="135"/>
      <c r="B781" s="135"/>
      <c r="C781" s="135"/>
      <c r="D781" s="135"/>
      <c r="E781" s="135"/>
      <c r="F781" s="135"/>
      <c r="G781" s="135"/>
    </row>
    <row r="782" spans="1:7" ht="14.25" customHeight="1" x14ac:dyDescent="0.35">
      <c r="A782" s="135"/>
      <c r="B782" s="135"/>
      <c r="C782" s="135"/>
      <c r="D782" s="135"/>
      <c r="E782" s="135"/>
      <c r="F782" s="135"/>
      <c r="G782" s="135"/>
    </row>
    <row r="783" spans="1:7" ht="14.25" customHeight="1" x14ac:dyDescent="0.35">
      <c r="A783" s="135"/>
      <c r="B783" s="135"/>
      <c r="C783" s="135"/>
      <c r="D783" s="135"/>
      <c r="E783" s="135"/>
      <c r="F783" s="135"/>
      <c r="G783" s="135"/>
    </row>
    <row r="784" spans="1:7" ht="14.25" customHeight="1" x14ac:dyDescent="0.35">
      <c r="A784" s="135"/>
      <c r="B784" s="135"/>
      <c r="C784" s="135"/>
      <c r="D784" s="135"/>
      <c r="E784" s="135"/>
      <c r="F784" s="135"/>
      <c r="G784" s="135"/>
    </row>
    <row r="785" spans="1:7" ht="14.25" customHeight="1" x14ac:dyDescent="0.35">
      <c r="A785" s="135"/>
      <c r="B785" s="135"/>
      <c r="C785" s="135"/>
      <c r="D785" s="135"/>
      <c r="E785" s="135"/>
      <c r="F785" s="135"/>
      <c r="G785" s="135"/>
    </row>
    <row r="786" spans="1:7" ht="14.25" customHeight="1" x14ac:dyDescent="0.35">
      <c r="A786" s="135"/>
      <c r="B786" s="135"/>
      <c r="C786" s="135"/>
      <c r="D786" s="135"/>
      <c r="E786" s="135"/>
      <c r="F786" s="135"/>
      <c r="G786" s="135"/>
    </row>
    <row r="787" spans="1:7" ht="14.25" customHeight="1" x14ac:dyDescent="0.35">
      <c r="A787" s="135"/>
      <c r="B787" s="135"/>
      <c r="C787" s="135"/>
      <c r="D787" s="135"/>
      <c r="E787" s="135"/>
      <c r="F787" s="135"/>
      <c r="G787" s="135"/>
    </row>
    <row r="788" spans="1:7" ht="14.25" customHeight="1" x14ac:dyDescent="0.35">
      <c r="A788" s="135"/>
      <c r="B788" s="135"/>
      <c r="C788" s="135"/>
      <c r="D788" s="135"/>
      <c r="E788" s="135"/>
      <c r="F788" s="135"/>
      <c r="G788" s="135"/>
    </row>
    <row r="789" spans="1:7" ht="14.25" customHeight="1" x14ac:dyDescent="0.35">
      <c r="A789" s="135"/>
      <c r="B789" s="135"/>
      <c r="C789" s="135"/>
      <c r="D789" s="135"/>
      <c r="E789" s="135"/>
      <c r="F789" s="135"/>
      <c r="G789" s="135"/>
    </row>
    <row r="790" spans="1:7" ht="14.25" customHeight="1" x14ac:dyDescent="0.35">
      <c r="A790" s="135"/>
      <c r="B790" s="135"/>
      <c r="C790" s="135"/>
      <c r="D790" s="135"/>
      <c r="E790" s="135"/>
      <c r="F790" s="135"/>
      <c r="G790" s="135"/>
    </row>
    <row r="791" spans="1:7" ht="14.25" customHeight="1" x14ac:dyDescent="0.35">
      <c r="A791" s="135"/>
      <c r="B791" s="135"/>
      <c r="C791" s="135"/>
      <c r="D791" s="135"/>
      <c r="E791" s="135"/>
      <c r="F791" s="135"/>
      <c r="G791" s="135"/>
    </row>
    <row r="792" spans="1:7" ht="14.25" customHeight="1" x14ac:dyDescent="0.35">
      <c r="A792" s="135"/>
      <c r="B792" s="135"/>
      <c r="C792" s="135"/>
      <c r="D792" s="135"/>
      <c r="E792" s="135"/>
      <c r="F792" s="135"/>
      <c r="G792" s="135"/>
    </row>
    <row r="793" spans="1:7" ht="14.25" customHeight="1" x14ac:dyDescent="0.35">
      <c r="A793" s="135"/>
      <c r="B793" s="135"/>
      <c r="C793" s="135"/>
      <c r="D793" s="135"/>
      <c r="E793" s="135"/>
      <c r="F793" s="135"/>
      <c r="G793" s="135"/>
    </row>
    <row r="794" spans="1:7" ht="14.25" customHeight="1" x14ac:dyDescent="0.35">
      <c r="A794" s="135"/>
      <c r="B794" s="135"/>
      <c r="C794" s="135"/>
      <c r="D794" s="135"/>
      <c r="E794" s="135"/>
      <c r="F794" s="135"/>
      <c r="G794" s="135"/>
    </row>
    <row r="795" spans="1:7" ht="14.25" customHeight="1" x14ac:dyDescent="0.35">
      <c r="A795" s="135"/>
      <c r="B795" s="135"/>
      <c r="C795" s="135"/>
      <c r="D795" s="135"/>
      <c r="E795" s="135"/>
      <c r="F795" s="135"/>
      <c r="G795" s="135"/>
    </row>
    <row r="796" spans="1:7" ht="14.25" customHeight="1" x14ac:dyDescent="0.35">
      <c r="A796" s="135"/>
      <c r="B796" s="135"/>
      <c r="C796" s="135"/>
      <c r="D796" s="135"/>
      <c r="E796" s="135"/>
      <c r="F796" s="135"/>
      <c r="G796" s="135"/>
    </row>
    <row r="797" spans="1:7" ht="14.25" customHeight="1" x14ac:dyDescent="0.35">
      <c r="A797" s="135"/>
      <c r="B797" s="135"/>
      <c r="C797" s="135"/>
      <c r="D797" s="135"/>
      <c r="E797" s="135"/>
      <c r="F797" s="135"/>
      <c r="G797" s="135"/>
    </row>
    <row r="798" spans="1:7" ht="14.25" customHeight="1" x14ac:dyDescent="0.35">
      <c r="A798" s="135"/>
      <c r="B798" s="135"/>
      <c r="C798" s="135"/>
      <c r="D798" s="135"/>
      <c r="E798" s="135"/>
      <c r="F798" s="135"/>
      <c r="G798" s="135"/>
    </row>
    <row r="799" spans="1:7" ht="14.25" customHeight="1" x14ac:dyDescent="0.35">
      <c r="A799" s="135"/>
      <c r="B799" s="135"/>
      <c r="C799" s="135"/>
      <c r="D799" s="135"/>
      <c r="E799" s="135"/>
      <c r="F799" s="135"/>
      <c r="G799" s="135"/>
    </row>
    <row r="800" spans="1:7" ht="14.25" customHeight="1" x14ac:dyDescent="0.35">
      <c r="A800" s="135"/>
      <c r="B800" s="135"/>
      <c r="C800" s="135"/>
      <c r="D800" s="135"/>
      <c r="E800" s="135"/>
      <c r="F800" s="135"/>
      <c r="G800" s="135"/>
    </row>
    <row r="801" spans="1:7" ht="14.25" customHeight="1" x14ac:dyDescent="0.35">
      <c r="A801" s="135"/>
      <c r="B801" s="135"/>
      <c r="C801" s="135"/>
      <c r="D801" s="135"/>
      <c r="E801" s="135"/>
      <c r="F801" s="135"/>
      <c r="G801" s="135"/>
    </row>
    <row r="802" spans="1:7" ht="14.25" customHeight="1" x14ac:dyDescent="0.35">
      <c r="A802" s="135"/>
      <c r="B802" s="135"/>
      <c r="C802" s="135"/>
      <c r="D802" s="135"/>
      <c r="E802" s="135"/>
      <c r="F802" s="135"/>
      <c r="G802" s="135"/>
    </row>
    <row r="803" spans="1:7" ht="14.25" customHeight="1" x14ac:dyDescent="0.35">
      <c r="A803" s="135"/>
      <c r="B803" s="135"/>
      <c r="C803" s="135"/>
      <c r="D803" s="135"/>
      <c r="E803" s="135"/>
      <c r="F803" s="135"/>
      <c r="G803" s="135"/>
    </row>
    <row r="804" spans="1:7" ht="14.25" customHeight="1" x14ac:dyDescent="0.35">
      <c r="A804" s="135"/>
      <c r="B804" s="135"/>
      <c r="C804" s="135"/>
      <c r="D804" s="135"/>
      <c r="E804" s="135"/>
      <c r="F804" s="135"/>
      <c r="G804" s="135"/>
    </row>
    <row r="805" spans="1:7" ht="14.25" customHeight="1" x14ac:dyDescent="0.35">
      <c r="A805" s="135"/>
      <c r="B805" s="135"/>
      <c r="C805" s="135"/>
      <c r="D805" s="135"/>
      <c r="E805" s="135"/>
      <c r="F805" s="135"/>
      <c r="G805" s="135"/>
    </row>
    <row r="806" spans="1:7" ht="14.25" customHeight="1" x14ac:dyDescent="0.35">
      <c r="A806" s="135"/>
      <c r="B806" s="135"/>
      <c r="C806" s="135"/>
      <c r="D806" s="135"/>
      <c r="E806" s="135"/>
      <c r="F806" s="135"/>
      <c r="G806" s="135"/>
    </row>
    <row r="807" spans="1:7" ht="14.25" customHeight="1" x14ac:dyDescent="0.35">
      <c r="A807" s="135"/>
      <c r="B807" s="135"/>
      <c r="C807" s="135"/>
      <c r="D807" s="135"/>
      <c r="E807" s="135"/>
      <c r="F807" s="135"/>
      <c r="G807" s="135"/>
    </row>
    <row r="808" spans="1:7" ht="14.25" customHeight="1" x14ac:dyDescent="0.35">
      <c r="A808" s="135"/>
      <c r="B808" s="135"/>
      <c r="C808" s="135"/>
      <c r="D808" s="135"/>
      <c r="E808" s="135"/>
      <c r="F808" s="135"/>
      <c r="G808" s="135"/>
    </row>
    <row r="809" spans="1:7" ht="14.25" customHeight="1" x14ac:dyDescent="0.35">
      <c r="A809" s="135"/>
      <c r="B809" s="135"/>
      <c r="C809" s="135"/>
      <c r="D809" s="135"/>
      <c r="E809" s="135"/>
      <c r="F809" s="135"/>
      <c r="G809" s="135"/>
    </row>
    <row r="810" spans="1:7" ht="14.25" customHeight="1" x14ac:dyDescent="0.35">
      <c r="A810" s="135"/>
      <c r="B810" s="135"/>
      <c r="C810" s="135"/>
      <c r="D810" s="135"/>
      <c r="E810" s="135"/>
      <c r="F810" s="135"/>
      <c r="G810" s="135"/>
    </row>
    <row r="811" spans="1:7" ht="14.25" customHeight="1" x14ac:dyDescent="0.35">
      <c r="A811" s="135"/>
      <c r="B811" s="135"/>
      <c r="C811" s="135"/>
      <c r="D811" s="135"/>
      <c r="E811" s="135"/>
      <c r="F811" s="135"/>
      <c r="G811" s="135"/>
    </row>
    <row r="812" spans="1:7" ht="14.25" customHeight="1" x14ac:dyDescent="0.35">
      <c r="A812" s="135"/>
      <c r="B812" s="135"/>
      <c r="C812" s="135"/>
      <c r="D812" s="135"/>
      <c r="E812" s="135"/>
      <c r="F812" s="135"/>
      <c r="G812" s="135"/>
    </row>
    <row r="813" spans="1:7" ht="14.25" customHeight="1" x14ac:dyDescent="0.35">
      <c r="A813" s="135"/>
      <c r="B813" s="135"/>
      <c r="C813" s="135"/>
      <c r="D813" s="135"/>
      <c r="E813" s="135"/>
      <c r="F813" s="135"/>
      <c r="G813" s="135"/>
    </row>
    <row r="814" spans="1:7" ht="14.25" customHeight="1" x14ac:dyDescent="0.35">
      <c r="A814" s="135"/>
      <c r="B814" s="135"/>
      <c r="C814" s="135"/>
      <c r="D814" s="135"/>
      <c r="E814" s="135"/>
      <c r="F814" s="135"/>
      <c r="G814" s="135"/>
    </row>
    <row r="815" spans="1:7" ht="14.25" customHeight="1" x14ac:dyDescent="0.35">
      <c r="A815" s="135"/>
      <c r="B815" s="135"/>
      <c r="C815" s="135"/>
      <c r="D815" s="135"/>
      <c r="E815" s="135"/>
      <c r="F815" s="135"/>
      <c r="G815" s="135"/>
    </row>
    <row r="816" spans="1:7" ht="14.25" customHeight="1" x14ac:dyDescent="0.35">
      <c r="A816" s="135"/>
      <c r="B816" s="135"/>
      <c r="C816" s="135"/>
      <c r="D816" s="135"/>
      <c r="E816" s="135"/>
      <c r="F816" s="135"/>
      <c r="G816" s="135"/>
    </row>
    <row r="817" spans="1:7" ht="14.25" customHeight="1" x14ac:dyDescent="0.35">
      <c r="A817" s="135"/>
      <c r="B817" s="135"/>
      <c r="C817" s="135"/>
      <c r="D817" s="135"/>
      <c r="E817" s="135"/>
      <c r="F817" s="135"/>
      <c r="G817" s="135"/>
    </row>
    <row r="818" spans="1:7" ht="14.25" customHeight="1" x14ac:dyDescent="0.35">
      <c r="A818" s="135"/>
      <c r="B818" s="135"/>
      <c r="C818" s="135"/>
      <c r="D818" s="135"/>
      <c r="E818" s="135"/>
      <c r="F818" s="135"/>
      <c r="G818" s="135"/>
    </row>
    <row r="819" spans="1:7" ht="14.25" customHeight="1" x14ac:dyDescent="0.35">
      <c r="A819" s="135"/>
      <c r="B819" s="135"/>
      <c r="C819" s="135"/>
      <c r="D819" s="135"/>
      <c r="E819" s="135"/>
      <c r="F819" s="135"/>
      <c r="G819" s="135"/>
    </row>
    <row r="820" spans="1:7" ht="14.25" customHeight="1" x14ac:dyDescent="0.35">
      <c r="A820" s="135"/>
      <c r="B820" s="135"/>
      <c r="C820" s="135"/>
      <c r="D820" s="135"/>
      <c r="E820" s="135"/>
      <c r="F820" s="135"/>
      <c r="G820" s="135"/>
    </row>
    <row r="821" spans="1:7" ht="14.25" customHeight="1" x14ac:dyDescent="0.35">
      <c r="A821" s="135"/>
      <c r="B821" s="135"/>
      <c r="C821" s="135"/>
      <c r="D821" s="135"/>
      <c r="E821" s="135"/>
      <c r="F821" s="135"/>
      <c r="G821" s="135"/>
    </row>
    <row r="822" spans="1:7" ht="14.25" customHeight="1" x14ac:dyDescent="0.35">
      <c r="A822" s="135"/>
      <c r="B822" s="135"/>
      <c r="C822" s="135"/>
      <c r="D822" s="135"/>
      <c r="E822" s="135"/>
      <c r="F822" s="135"/>
      <c r="G822" s="135"/>
    </row>
    <row r="823" spans="1:7" ht="14.25" customHeight="1" x14ac:dyDescent="0.35">
      <c r="A823" s="135"/>
      <c r="B823" s="135"/>
      <c r="C823" s="135"/>
      <c r="D823" s="135"/>
      <c r="E823" s="135"/>
      <c r="F823" s="135"/>
      <c r="G823" s="135"/>
    </row>
    <row r="824" spans="1:7" ht="14.25" customHeight="1" x14ac:dyDescent="0.35">
      <c r="A824" s="135"/>
      <c r="B824" s="135"/>
      <c r="C824" s="135"/>
      <c r="D824" s="135"/>
      <c r="E824" s="135"/>
      <c r="F824" s="135"/>
      <c r="G824" s="135"/>
    </row>
    <row r="825" spans="1:7" ht="14.25" customHeight="1" x14ac:dyDescent="0.35">
      <c r="A825" s="135"/>
      <c r="B825" s="135"/>
      <c r="C825" s="135"/>
      <c r="D825" s="135"/>
      <c r="E825" s="135"/>
      <c r="F825" s="135"/>
      <c r="G825" s="135"/>
    </row>
    <row r="826" spans="1:7" ht="14.25" customHeight="1" x14ac:dyDescent="0.35">
      <c r="A826" s="135"/>
      <c r="B826" s="135"/>
      <c r="C826" s="135"/>
      <c r="D826" s="135"/>
      <c r="E826" s="135"/>
      <c r="F826" s="135"/>
      <c r="G826" s="135"/>
    </row>
    <row r="827" spans="1:7" ht="14.25" customHeight="1" x14ac:dyDescent="0.35">
      <c r="A827" s="135"/>
      <c r="B827" s="135"/>
      <c r="C827" s="135"/>
      <c r="D827" s="135"/>
      <c r="E827" s="135"/>
      <c r="F827" s="135"/>
      <c r="G827" s="135"/>
    </row>
    <row r="828" spans="1:7" ht="14.25" customHeight="1" x14ac:dyDescent="0.35">
      <c r="A828" s="135"/>
      <c r="B828" s="135"/>
      <c r="C828" s="135"/>
      <c r="D828" s="135"/>
      <c r="E828" s="135"/>
      <c r="F828" s="135"/>
      <c r="G828" s="135"/>
    </row>
    <row r="829" spans="1:7" ht="14.25" customHeight="1" x14ac:dyDescent="0.35">
      <c r="A829" s="135"/>
      <c r="B829" s="135"/>
      <c r="C829" s="135"/>
      <c r="D829" s="135"/>
      <c r="E829" s="135"/>
      <c r="F829" s="135"/>
      <c r="G829" s="135"/>
    </row>
    <row r="830" spans="1:7" ht="14.25" customHeight="1" x14ac:dyDescent="0.35">
      <c r="A830" s="135"/>
      <c r="B830" s="135"/>
      <c r="C830" s="135"/>
      <c r="D830" s="135"/>
      <c r="E830" s="135"/>
      <c r="F830" s="135"/>
      <c r="G830" s="135"/>
    </row>
    <row r="831" spans="1:7" ht="14.25" customHeight="1" x14ac:dyDescent="0.35">
      <c r="A831" s="135"/>
      <c r="B831" s="135"/>
      <c r="C831" s="135"/>
      <c r="D831" s="135"/>
      <c r="E831" s="135"/>
      <c r="F831" s="135"/>
      <c r="G831" s="135"/>
    </row>
    <row r="832" spans="1:7" ht="14.25" customHeight="1" x14ac:dyDescent="0.35">
      <c r="A832" s="135"/>
      <c r="B832" s="135"/>
      <c r="C832" s="135"/>
      <c r="D832" s="135"/>
      <c r="E832" s="135"/>
      <c r="F832" s="135"/>
      <c r="G832" s="135"/>
    </row>
    <row r="833" spans="1:7" ht="14.25" customHeight="1" x14ac:dyDescent="0.35">
      <c r="A833" s="135"/>
      <c r="B833" s="135"/>
      <c r="C833" s="135"/>
      <c r="D833" s="135"/>
      <c r="E833" s="135"/>
      <c r="F833" s="135"/>
      <c r="G833" s="135"/>
    </row>
    <row r="834" spans="1:7" ht="14.25" customHeight="1" x14ac:dyDescent="0.35">
      <c r="A834" s="135"/>
      <c r="B834" s="135"/>
      <c r="C834" s="135"/>
      <c r="D834" s="135"/>
      <c r="E834" s="135"/>
      <c r="F834" s="135"/>
      <c r="G834" s="135"/>
    </row>
    <row r="835" spans="1:7" ht="14.25" customHeight="1" x14ac:dyDescent="0.35">
      <c r="A835" s="135"/>
      <c r="B835" s="135"/>
      <c r="C835" s="135"/>
      <c r="D835" s="135"/>
      <c r="E835" s="135"/>
      <c r="F835" s="135"/>
      <c r="G835" s="135"/>
    </row>
    <row r="836" spans="1:7" ht="14.25" customHeight="1" x14ac:dyDescent="0.35">
      <c r="A836" s="135"/>
      <c r="B836" s="135"/>
      <c r="C836" s="135"/>
      <c r="D836" s="135"/>
      <c r="E836" s="135"/>
      <c r="F836" s="135"/>
      <c r="G836" s="135"/>
    </row>
    <row r="837" spans="1:7" ht="14.25" customHeight="1" x14ac:dyDescent="0.35">
      <c r="A837" s="135"/>
      <c r="B837" s="135"/>
      <c r="C837" s="135"/>
      <c r="D837" s="135"/>
      <c r="E837" s="135"/>
      <c r="F837" s="135"/>
      <c r="G837" s="135"/>
    </row>
    <row r="838" spans="1:7" ht="14.25" customHeight="1" x14ac:dyDescent="0.35">
      <c r="A838" s="135"/>
      <c r="B838" s="135"/>
      <c r="C838" s="135"/>
      <c r="D838" s="135"/>
      <c r="E838" s="135"/>
      <c r="F838" s="135"/>
      <c r="G838" s="135"/>
    </row>
    <row r="839" spans="1:7" ht="14.25" customHeight="1" x14ac:dyDescent="0.35">
      <c r="A839" s="135"/>
      <c r="B839" s="135"/>
      <c r="C839" s="135"/>
      <c r="D839" s="135"/>
      <c r="E839" s="135"/>
      <c r="F839" s="135"/>
      <c r="G839" s="135"/>
    </row>
    <row r="840" spans="1:7" ht="14.25" customHeight="1" x14ac:dyDescent="0.35">
      <c r="A840" s="135"/>
      <c r="B840" s="135"/>
      <c r="C840" s="135"/>
      <c r="D840" s="135"/>
      <c r="E840" s="135"/>
      <c r="F840" s="135"/>
      <c r="G840" s="135"/>
    </row>
    <row r="841" spans="1:7" ht="14.25" customHeight="1" x14ac:dyDescent="0.35">
      <c r="A841" s="135"/>
      <c r="B841" s="135"/>
      <c r="C841" s="135"/>
      <c r="D841" s="135"/>
      <c r="E841" s="135"/>
      <c r="F841" s="135"/>
      <c r="G841" s="135"/>
    </row>
    <row r="842" spans="1:7" ht="14.25" customHeight="1" x14ac:dyDescent="0.35">
      <c r="A842" s="135"/>
      <c r="B842" s="135"/>
      <c r="C842" s="135"/>
      <c r="D842" s="135"/>
      <c r="E842" s="135"/>
      <c r="F842" s="135"/>
      <c r="G842" s="135"/>
    </row>
    <row r="843" spans="1:7" ht="14.25" customHeight="1" x14ac:dyDescent="0.35">
      <c r="A843" s="135"/>
      <c r="B843" s="135"/>
      <c r="C843" s="135"/>
      <c r="D843" s="135"/>
      <c r="E843" s="135"/>
      <c r="F843" s="135"/>
      <c r="G843" s="135"/>
    </row>
    <row r="844" spans="1:7" ht="14.25" customHeight="1" x14ac:dyDescent="0.35">
      <c r="A844" s="135"/>
      <c r="B844" s="135"/>
      <c r="C844" s="135"/>
      <c r="D844" s="135"/>
      <c r="E844" s="135"/>
      <c r="F844" s="135"/>
      <c r="G844" s="135"/>
    </row>
    <row r="845" spans="1:7" ht="14.25" customHeight="1" x14ac:dyDescent="0.35">
      <c r="A845" s="135"/>
      <c r="B845" s="135"/>
      <c r="C845" s="135"/>
      <c r="D845" s="135"/>
      <c r="E845" s="135"/>
      <c r="F845" s="135"/>
      <c r="G845" s="135"/>
    </row>
    <row r="846" spans="1:7" ht="14.25" customHeight="1" x14ac:dyDescent="0.35">
      <c r="A846" s="135"/>
      <c r="B846" s="135"/>
      <c r="C846" s="135"/>
      <c r="D846" s="135"/>
      <c r="E846" s="135"/>
      <c r="F846" s="135"/>
      <c r="G846" s="135"/>
    </row>
    <row r="847" spans="1:7" ht="14.25" customHeight="1" x14ac:dyDescent="0.35">
      <c r="A847" s="135"/>
      <c r="B847" s="135"/>
      <c r="C847" s="135"/>
      <c r="D847" s="135"/>
      <c r="E847" s="135"/>
      <c r="F847" s="135"/>
      <c r="G847" s="135"/>
    </row>
    <row r="848" spans="1:7" ht="14.25" customHeight="1" x14ac:dyDescent="0.35">
      <c r="A848" s="135"/>
      <c r="B848" s="135"/>
      <c r="C848" s="135"/>
      <c r="D848" s="135"/>
      <c r="E848" s="135"/>
      <c r="F848" s="135"/>
      <c r="G848" s="135"/>
    </row>
    <row r="849" spans="1:7" ht="14.25" customHeight="1" x14ac:dyDescent="0.35">
      <c r="A849" s="135"/>
      <c r="B849" s="135"/>
      <c r="C849" s="135"/>
      <c r="D849" s="135"/>
      <c r="E849" s="135"/>
      <c r="F849" s="135"/>
      <c r="G849" s="135"/>
    </row>
    <row r="850" spans="1:7" ht="14.25" customHeight="1" x14ac:dyDescent="0.35">
      <c r="A850" s="135"/>
      <c r="B850" s="135"/>
      <c r="C850" s="135"/>
      <c r="D850" s="135"/>
      <c r="E850" s="135"/>
      <c r="F850" s="135"/>
      <c r="G850" s="135"/>
    </row>
    <row r="851" spans="1:7" ht="14.25" customHeight="1" x14ac:dyDescent="0.35">
      <c r="A851" s="135"/>
      <c r="B851" s="135"/>
      <c r="C851" s="135"/>
      <c r="D851" s="135"/>
      <c r="E851" s="135"/>
      <c r="F851" s="135"/>
      <c r="G851" s="135"/>
    </row>
    <row r="852" spans="1:7" ht="14.25" customHeight="1" x14ac:dyDescent="0.35">
      <c r="A852" s="135"/>
      <c r="B852" s="135"/>
      <c r="C852" s="135"/>
      <c r="D852" s="135"/>
      <c r="E852" s="135"/>
      <c r="F852" s="135"/>
      <c r="G852" s="135"/>
    </row>
    <row r="853" spans="1:7" ht="14.25" customHeight="1" x14ac:dyDescent="0.35">
      <c r="A853" s="135"/>
      <c r="B853" s="135"/>
      <c r="C853" s="135"/>
      <c r="D853" s="135"/>
      <c r="E853" s="135"/>
      <c r="F853" s="135"/>
      <c r="G853" s="135"/>
    </row>
    <row r="854" spans="1:7" ht="14.25" customHeight="1" x14ac:dyDescent="0.35">
      <c r="A854" s="135"/>
      <c r="B854" s="135"/>
      <c r="C854" s="135"/>
      <c r="D854" s="135"/>
      <c r="E854" s="135"/>
      <c r="F854" s="135"/>
      <c r="G854" s="135"/>
    </row>
    <row r="855" spans="1:7" ht="14.25" customHeight="1" x14ac:dyDescent="0.35">
      <c r="A855" s="135"/>
      <c r="B855" s="135"/>
      <c r="C855" s="135"/>
      <c r="D855" s="135"/>
      <c r="E855" s="135"/>
      <c r="F855" s="135"/>
      <c r="G855" s="135"/>
    </row>
    <row r="856" spans="1:7" ht="14.25" customHeight="1" x14ac:dyDescent="0.35">
      <c r="A856" s="135"/>
      <c r="B856" s="135"/>
      <c r="C856" s="135"/>
      <c r="D856" s="135"/>
      <c r="E856" s="135"/>
      <c r="F856" s="135"/>
      <c r="G856" s="135"/>
    </row>
    <row r="857" spans="1:7" ht="14.25" customHeight="1" x14ac:dyDescent="0.35">
      <c r="A857" s="135"/>
      <c r="B857" s="135"/>
      <c r="C857" s="135"/>
      <c r="D857" s="135"/>
      <c r="E857" s="135"/>
      <c r="F857" s="135"/>
      <c r="G857" s="135"/>
    </row>
    <row r="858" spans="1:7" ht="14.25" customHeight="1" x14ac:dyDescent="0.35">
      <c r="A858" s="135"/>
      <c r="B858" s="135"/>
      <c r="C858" s="135"/>
      <c r="D858" s="135"/>
      <c r="E858" s="135"/>
      <c r="F858" s="135"/>
      <c r="G858" s="135"/>
    </row>
    <row r="859" spans="1:7" ht="14.25" customHeight="1" x14ac:dyDescent="0.35">
      <c r="A859" s="135"/>
      <c r="B859" s="135"/>
      <c r="C859" s="135"/>
      <c r="D859" s="135"/>
      <c r="E859" s="135"/>
      <c r="F859" s="135"/>
      <c r="G859" s="135"/>
    </row>
    <row r="860" spans="1:7" ht="14.25" customHeight="1" x14ac:dyDescent="0.35">
      <c r="A860" s="135"/>
      <c r="B860" s="135"/>
      <c r="C860" s="135"/>
      <c r="D860" s="135"/>
      <c r="E860" s="135"/>
      <c r="F860" s="135"/>
      <c r="G860" s="135"/>
    </row>
    <row r="861" spans="1:7" ht="14.25" customHeight="1" x14ac:dyDescent="0.35">
      <c r="A861" s="135"/>
      <c r="B861" s="135"/>
      <c r="C861" s="135"/>
      <c r="D861" s="135"/>
      <c r="E861" s="135"/>
      <c r="F861" s="135"/>
      <c r="G861" s="135"/>
    </row>
    <row r="862" spans="1:7" ht="14.25" customHeight="1" x14ac:dyDescent="0.35">
      <c r="A862" s="135"/>
      <c r="B862" s="135"/>
      <c r="C862" s="135"/>
      <c r="D862" s="135"/>
      <c r="E862" s="135"/>
      <c r="F862" s="135"/>
      <c r="G862" s="135"/>
    </row>
    <row r="863" spans="1:7" ht="14.25" customHeight="1" x14ac:dyDescent="0.35">
      <c r="A863" s="135"/>
      <c r="B863" s="135"/>
      <c r="C863" s="135"/>
      <c r="D863" s="135"/>
      <c r="E863" s="135"/>
      <c r="F863" s="135"/>
      <c r="G863" s="135"/>
    </row>
    <row r="864" spans="1:7" ht="14.25" customHeight="1" x14ac:dyDescent="0.35">
      <c r="A864" s="135"/>
      <c r="B864" s="135"/>
      <c r="C864" s="135"/>
      <c r="D864" s="135"/>
      <c r="E864" s="135"/>
      <c r="F864" s="135"/>
      <c r="G864" s="135"/>
    </row>
    <row r="865" spans="1:7" ht="14.25" customHeight="1" x14ac:dyDescent="0.35">
      <c r="A865" s="135"/>
      <c r="B865" s="135"/>
      <c r="C865" s="135"/>
      <c r="D865" s="135"/>
      <c r="E865" s="135"/>
      <c r="F865" s="135"/>
      <c r="G865" s="135"/>
    </row>
    <row r="866" spans="1:7" ht="14.25" customHeight="1" x14ac:dyDescent="0.35">
      <c r="A866" s="135"/>
      <c r="B866" s="135"/>
      <c r="C866" s="135"/>
      <c r="D866" s="135"/>
      <c r="E866" s="135"/>
      <c r="F866" s="135"/>
      <c r="G866" s="135"/>
    </row>
    <row r="867" spans="1:7" ht="14.25" customHeight="1" x14ac:dyDescent="0.35">
      <c r="A867" s="135"/>
      <c r="B867" s="135"/>
      <c r="C867" s="135"/>
      <c r="D867" s="135"/>
      <c r="E867" s="135"/>
      <c r="F867" s="135"/>
      <c r="G867" s="135"/>
    </row>
    <row r="868" spans="1:7" ht="14.25" customHeight="1" x14ac:dyDescent="0.35">
      <c r="A868" s="135"/>
      <c r="B868" s="135"/>
      <c r="C868" s="135"/>
      <c r="D868" s="135"/>
      <c r="E868" s="135"/>
      <c r="F868" s="135"/>
      <c r="G868" s="135"/>
    </row>
    <row r="869" spans="1:7" ht="14.25" customHeight="1" x14ac:dyDescent="0.35">
      <c r="A869" s="135"/>
      <c r="B869" s="135"/>
      <c r="C869" s="135"/>
      <c r="D869" s="135"/>
      <c r="E869" s="135"/>
      <c r="F869" s="135"/>
      <c r="G869" s="135"/>
    </row>
    <row r="870" spans="1:7" ht="14.25" customHeight="1" x14ac:dyDescent="0.35">
      <c r="A870" s="135"/>
      <c r="B870" s="135"/>
      <c r="C870" s="135"/>
      <c r="D870" s="135"/>
      <c r="E870" s="135"/>
      <c r="F870" s="135"/>
      <c r="G870" s="135"/>
    </row>
    <row r="871" spans="1:7" ht="14.25" customHeight="1" x14ac:dyDescent="0.35">
      <c r="A871" s="135"/>
      <c r="B871" s="135"/>
      <c r="C871" s="135"/>
      <c r="D871" s="135"/>
      <c r="E871" s="135"/>
      <c r="F871" s="135"/>
      <c r="G871" s="135"/>
    </row>
    <row r="872" spans="1:7" ht="14.25" customHeight="1" x14ac:dyDescent="0.35">
      <c r="A872" s="135"/>
      <c r="B872" s="135"/>
      <c r="C872" s="135"/>
      <c r="D872" s="135"/>
      <c r="E872" s="135"/>
      <c r="F872" s="135"/>
      <c r="G872" s="135"/>
    </row>
    <row r="873" spans="1:7" ht="14.25" customHeight="1" x14ac:dyDescent="0.35">
      <c r="A873" s="135"/>
      <c r="B873" s="135"/>
      <c r="C873" s="135"/>
      <c r="D873" s="135"/>
      <c r="E873" s="135"/>
      <c r="F873" s="135"/>
      <c r="G873" s="135"/>
    </row>
    <row r="874" spans="1:7" ht="14.25" customHeight="1" x14ac:dyDescent="0.35">
      <c r="A874" s="135"/>
      <c r="B874" s="135"/>
      <c r="C874" s="135"/>
      <c r="D874" s="135"/>
      <c r="E874" s="135"/>
      <c r="F874" s="135"/>
      <c r="G874" s="135"/>
    </row>
    <row r="875" spans="1:7" ht="14.25" customHeight="1" x14ac:dyDescent="0.35">
      <c r="A875" s="135"/>
      <c r="B875" s="135"/>
      <c r="C875" s="135"/>
      <c r="D875" s="135"/>
      <c r="E875" s="135"/>
      <c r="F875" s="135"/>
      <c r="G875" s="135"/>
    </row>
    <row r="876" spans="1:7" ht="14.25" customHeight="1" x14ac:dyDescent="0.35">
      <c r="A876" s="135"/>
      <c r="B876" s="135"/>
      <c r="C876" s="135"/>
      <c r="D876" s="135"/>
      <c r="E876" s="135"/>
      <c r="F876" s="135"/>
      <c r="G876" s="135"/>
    </row>
    <row r="877" spans="1:7" ht="14.25" customHeight="1" x14ac:dyDescent="0.35">
      <c r="A877" s="135"/>
      <c r="B877" s="135"/>
      <c r="C877" s="135"/>
      <c r="D877" s="135"/>
      <c r="E877" s="135"/>
      <c r="F877" s="135"/>
      <c r="G877" s="135"/>
    </row>
    <row r="878" spans="1:7" ht="14.25" customHeight="1" x14ac:dyDescent="0.35">
      <c r="A878" s="135"/>
      <c r="B878" s="135"/>
      <c r="C878" s="135"/>
      <c r="D878" s="135"/>
      <c r="E878" s="135"/>
      <c r="F878" s="135"/>
      <c r="G878" s="135"/>
    </row>
    <row r="879" spans="1:7" ht="14.25" customHeight="1" x14ac:dyDescent="0.35">
      <c r="A879" s="135"/>
      <c r="B879" s="135"/>
      <c r="C879" s="135"/>
      <c r="D879" s="135"/>
      <c r="E879" s="135"/>
      <c r="F879" s="135"/>
      <c r="G879" s="135"/>
    </row>
    <row r="880" spans="1:7" ht="14.25" customHeight="1" x14ac:dyDescent="0.35">
      <c r="A880" s="135"/>
      <c r="B880" s="135"/>
      <c r="C880" s="135"/>
      <c r="D880" s="135"/>
      <c r="E880" s="135"/>
      <c r="F880" s="135"/>
      <c r="G880" s="135"/>
    </row>
    <row r="881" spans="1:7" ht="14.25" customHeight="1" x14ac:dyDescent="0.35">
      <c r="A881" s="135"/>
      <c r="B881" s="135"/>
      <c r="C881" s="135"/>
      <c r="D881" s="135"/>
      <c r="E881" s="135"/>
      <c r="F881" s="135"/>
      <c r="G881" s="135"/>
    </row>
    <row r="882" spans="1:7" ht="14.25" customHeight="1" x14ac:dyDescent="0.35">
      <c r="A882" s="135"/>
      <c r="B882" s="135"/>
      <c r="C882" s="135"/>
      <c r="D882" s="135"/>
      <c r="E882" s="135"/>
      <c r="F882" s="135"/>
      <c r="G882" s="135"/>
    </row>
    <row r="883" spans="1:7" ht="14.25" customHeight="1" x14ac:dyDescent="0.35">
      <c r="A883" s="135"/>
      <c r="B883" s="135"/>
      <c r="C883" s="135"/>
      <c r="D883" s="135"/>
      <c r="E883" s="135"/>
      <c r="F883" s="135"/>
      <c r="G883" s="135"/>
    </row>
    <row r="884" spans="1:7" ht="14.25" customHeight="1" x14ac:dyDescent="0.35">
      <c r="A884" s="135"/>
      <c r="B884" s="135"/>
      <c r="C884" s="135"/>
      <c r="D884" s="135"/>
      <c r="E884" s="135"/>
      <c r="F884" s="135"/>
      <c r="G884" s="135"/>
    </row>
    <row r="885" spans="1:7" ht="14.25" customHeight="1" x14ac:dyDescent="0.35">
      <c r="A885" s="135"/>
      <c r="B885" s="135"/>
      <c r="C885" s="135"/>
      <c r="D885" s="135"/>
      <c r="E885" s="135"/>
      <c r="F885" s="135"/>
      <c r="G885" s="135"/>
    </row>
    <row r="886" spans="1:7" ht="14.25" customHeight="1" x14ac:dyDescent="0.35">
      <c r="A886" s="135"/>
      <c r="B886" s="135"/>
      <c r="C886" s="135"/>
      <c r="D886" s="135"/>
      <c r="E886" s="135"/>
      <c r="F886" s="135"/>
      <c r="G886" s="135"/>
    </row>
    <row r="887" spans="1:7" ht="14.25" customHeight="1" x14ac:dyDescent="0.35">
      <c r="A887" s="135"/>
      <c r="B887" s="135"/>
      <c r="C887" s="135"/>
      <c r="D887" s="135"/>
      <c r="E887" s="135"/>
      <c r="F887" s="135"/>
      <c r="G887" s="135"/>
    </row>
    <row r="888" spans="1:7" ht="14.25" customHeight="1" x14ac:dyDescent="0.35">
      <c r="A888" s="135"/>
      <c r="B888" s="135"/>
      <c r="C888" s="135"/>
      <c r="D888" s="135"/>
      <c r="E888" s="135"/>
      <c r="F888" s="135"/>
      <c r="G888" s="135"/>
    </row>
    <row r="889" spans="1:7" ht="14.25" customHeight="1" x14ac:dyDescent="0.35">
      <c r="A889" s="135"/>
      <c r="B889" s="135"/>
      <c r="C889" s="135"/>
      <c r="D889" s="135"/>
      <c r="E889" s="135"/>
      <c r="F889" s="135"/>
      <c r="G889" s="135"/>
    </row>
    <row r="890" spans="1:7" ht="14.25" customHeight="1" x14ac:dyDescent="0.35">
      <c r="A890" s="135"/>
      <c r="B890" s="135"/>
      <c r="C890" s="135"/>
      <c r="D890" s="135"/>
      <c r="E890" s="135"/>
      <c r="F890" s="135"/>
      <c r="G890" s="135"/>
    </row>
    <row r="891" spans="1:7" ht="14.25" customHeight="1" x14ac:dyDescent="0.35">
      <c r="A891" s="135"/>
      <c r="B891" s="135"/>
      <c r="C891" s="135"/>
      <c r="D891" s="135"/>
      <c r="E891" s="135"/>
      <c r="F891" s="135"/>
      <c r="G891" s="135"/>
    </row>
    <row r="892" spans="1:7" ht="14.25" customHeight="1" x14ac:dyDescent="0.35">
      <c r="A892" s="135"/>
      <c r="B892" s="135"/>
      <c r="C892" s="135"/>
      <c r="D892" s="135"/>
      <c r="E892" s="135"/>
      <c r="F892" s="135"/>
      <c r="G892" s="135"/>
    </row>
    <row r="893" spans="1:7" ht="14.25" customHeight="1" x14ac:dyDescent="0.35">
      <c r="A893" s="135"/>
      <c r="B893" s="135"/>
      <c r="C893" s="135"/>
      <c r="D893" s="135"/>
      <c r="E893" s="135"/>
      <c r="F893" s="135"/>
      <c r="G893" s="135"/>
    </row>
    <row r="894" spans="1:7" ht="14.25" customHeight="1" x14ac:dyDescent="0.35">
      <c r="A894" s="135"/>
      <c r="B894" s="135"/>
      <c r="C894" s="135"/>
      <c r="D894" s="135"/>
      <c r="E894" s="135"/>
      <c r="F894" s="135"/>
      <c r="G894" s="135"/>
    </row>
    <row r="895" spans="1:7" ht="14.25" customHeight="1" x14ac:dyDescent="0.35">
      <c r="A895" s="135"/>
      <c r="B895" s="135"/>
      <c r="C895" s="135"/>
      <c r="D895" s="135"/>
      <c r="E895" s="135"/>
      <c r="F895" s="135"/>
      <c r="G895" s="135"/>
    </row>
    <row r="896" spans="1:7" ht="14.25" customHeight="1" x14ac:dyDescent="0.35">
      <c r="A896" s="135"/>
      <c r="B896" s="135"/>
      <c r="C896" s="135"/>
      <c r="D896" s="135"/>
      <c r="E896" s="135"/>
      <c r="F896" s="135"/>
      <c r="G896" s="135"/>
    </row>
    <row r="897" spans="1:7" ht="14.25" customHeight="1" x14ac:dyDescent="0.35">
      <c r="A897" s="135"/>
      <c r="B897" s="135"/>
      <c r="C897" s="135"/>
      <c r="D897" s="135"/>
      <c r="E897" s="135"/>
      <c r="F897" s="135"/>
      <c r="G897" s="135"/>
    </row>
    <row r="898" spans="1:7" ht="14.25" customHeight="1" x14ac:dyDescent="0.35">
      <c r="A898" s="135"/>
      <c r="B898" s="135"/>
      <c r="C898" s="135"/>
      <c r="D898" s="135"/>
      <c r="E898" s="135"/>
      <c r="F898" s="135"/>
      <c r="G898" s="135"/>
    </row>
    <row r="899" spans="1:7" ht="14.25" customHeight="1" x14ac:dyDescent="0.35">
      <c r="A899" s="135"/>
      <c r="B899" s="135"/>
      <c r="C899" s="135"/>
      <c r="D899" s="135"/>
      <c r="E899" s="135"/>
      <c r="F899" s="135"/>
      <c r="G899" s="135"/>
    </row>
    <row r="900" spans="1:7" ht="14.25" customHeight="1" x14ac:dyDescent="0.35">
      <c r="A900" s="135"/>
      <c r="B900" s="135"/>
      <c r="C900" s="135"/>
      <c r="D900" s="135"/>
      <c r="E900" s="135"/>
      <c r="F900" s="135"/>
      <c r="G900" s="135"/>
    </row>
    <row r="901" spans="1:7" ht="14.25" customHeight="1" x14ac:dyDescent="0.35">
      <c r="A901" s="135"/>
      <c r="B901" s="135"/>
      <c r="C901" s="135"/>
      <c r="D901" s="135"/>
      <c r="E901" s="135"/>
      <c r="F901" s="135"/>
      <c r="G901" s="135"/>
    </row>
    <row r="902" spans="1:7" ht="14.25" customHeight="1" x14ac:dyDescent="0.35">
      <c r="A902" s="135"/>
      <c r="B902" s="135"/>
      <c r="C902" s="135"/>
      <c r="D902" s="135"/>
      <c r="E902" s="135"/>
      <c r="F902" s="135"/>
      <c r="G902" s="135"/>
    </row>
    <row r="903" spans="1:7" ht="14.25" customHeight="1" x14ac:dyDescent="0.35">
      <c r="A903" s="135"/>
      <c r="B903" s="135"/>
      <c r="C903" s="135"/>
      <c r="D903" s="135"/>
      <c r="E903" s="135"/>
      <c r="F903" s="135"/>
      <c r="G903" s="135"/>
    </row>
    <row r="904" spans="1:7" ht="14.25" customHeight="1" x14ac:dyDescent="0.35">
      <c r="A904" s="135"/>
      <c r="B904" s="135"/>
      <c r="C904" s="135"/>
      <c r="D904" s="135"/>
      <c r="E904" s="135"/>
      <c r="F904" s="135"/>
      <c r="G904" s="135"/>
    </row>
    <row r="905" spans="1:7" ht="14.25" customHeight="1" x14ac:dyDescent="0.35">
      <c r="A905" s="135"/>
      <c r="B905" s="135"/>
      <c r="C905" s="135"/>
      <c r="D905" s="135"/>
      <c r="E905" s="135"/>
      <c r="F905" s="135"/>
      <c r="G905" s="135"/>
    </row>
    <row r="906" spans="1:7" ht="14.25" customHeight="1" x14ac:dyDescent="0.35">
      <c r="A906" s="135"/>
      <c r="B906" s="135"/>
      <c r="C906" s="135"/>
      <c r="D906" s="135"/>
      <c r="E906" s="135"/>
      <c r="F906" s="135"/>
      <c r="G906" s="135"/>
    </row>
    <row r="907" spans="1:7" ht="14.25" customHeight="1" x14ac:dyDescent="0.35">
      <c r="A907" s="135"/>
      <c r="B907" s="135"/>
      <c r="C907" s="135"/>
      <c r="D907" s="135"/>
      <c r="E907" s="135"/>
      <c r="F907" s="135"/>
      <c r="G907" s="135"/>
    </row>
    <row r="908" spans="1:7" ht="14.25" customHeight="1" x14ac:dyDescent="0.35">
      <c r="A908" s="135"/>
      <c r="B908" s="135"/>
      <c r="C908" s="135"/>
      <c r="D908" s="135"/>
      <c r="E908" s="135"/>
      <c r="F908" s="135"/>
      <c r="G908" s="135"/>
    </row>
    <row r="909" spans="1:7" ht="14.25" customHeight="1" x14ac:dyDescent="0.35">
      <c r="A909" s="135"/>
      <c r="B909" s="135"/>
      <c r="C909" s="135"/>
      <c r="D909" s="135"/>
      <c r="E909" s="135"/>
      <c r="F909" s="135"/>
      <c r="G909" s="135"/>
    </row>
    <row r="910" spans="1:7" ht="14.25" customHeight="1" x14ac:dyDescent="0.35">
      <c r="A910" s="135"/>
      <c r="B910" s="135"/>
      <c r="C910" s="135"/>
      <c r="D910" s="135"/>
      <c r="E910" s="135"/>
      <c r="F910" s="135"/>
      <c r="G910" s="135"/>
    </row>
    <row r="911" spans="1:7" ht="14.25" customHeight="1" x14ac:dyDescent="0.35">
      <c r="A911" s="135"/>
      <c r="B911" s="135"/>
      <c r="C911" s="135"/>
      <c r="D911" s="135"/>
      <c r="E911" s="135"/>
      <c r="F911" s="135"/>
      <c r="G911" s="135"/>
    </row>
    <row r="912" spans="1:7" ht="14.25" customHeight="1" x14ac:dyDescent="0.35">
      <c r="A912" s="135"/>
      <c r="B912" s="135"/>
      <c r="C912" s="135"/>
      <c r="D912" s="135"/>
      <c r="E912" s="135"/>
      <c r="F912" s="135"/>
      <c r="G912" s="135"/>
    </row>
    <row r="913" spans="1:7" ht="14.25" customHeight="1" x14ac:dyDescent="0.35">
      <c r="A913" s="135"/>
      <c r="B913" s="135"/>
      <c r="C913" s="135"/>
      <c r="D913" s="135"/>
      <c r="E913" s="135"/>
      <c r="F913" s="135"/>
      <c r="G913" s="135"/>
    </row>
    <row r="914" spans="1:7" ht="14.25" customHeight="1" x14ac:dyDescent="0.35">
      <c r="A914" s="135"/>
      <c r="B914" s="135"/>
      <c r="C914" s="135"/>
      <c r="D914" s="135"/>
      <c r="E914" s="135"/>
      <c r="F914" s="135"/>
      <c r="G914" s="135"/>
    </row>
    <row r="915" spans="1:7" ht="14.25" customHeight="1" x14ac:dyDescent="0.35">
      <c r="A915" s="135"/>
      <c r="B915" s="135"/>
      <c r="C915" s="135"/>
      <c r="D915" s="135"/>
      <c r="E915" s="135"/>
      <c r="F915" s="135"/>
      <c r="G915" s="135"/>
    </row>
    <row r="916" spans="1:7" ht="14.25" customHeight="1" x14ac:dyDescent="0.35">
      <c r="A916" s="135"/>
      <c r="B916" s="135"/>
      <c r="C916" s="135"/>
      <c r="D916" s="135"/>
      <c r="E916" s="135"/>
      <c r="F916" s="135"/>
      <c r="G916" s="135"/>
    </row>
    <row r="917" spans="1:7" ht="14.25" customHeight="1" x14ac:dyDescent="0.35">
      <c r="A917" s="135"/>
      <c r="B917" s="135"/>
      <c r="C917" s="135"/>
      <c r="D917" s="135"/>
      <c r="E917" s="135"/>
      <c r="F917" s="135"/>
      <c r="G917" s="135"/>
    </row>
    <row r="918" spans="1:7" ht="14.25" customHeight="1" x14ac:dyDescent="0.35">
      <c r="A918" s="135"/>
      <c r="B918" s="135"/>
      <c r="C918" s="135"/>
      <c r="D918" s="135"/>
      <c r="E918" s="135"/>
      <c r="F918" s="135"/>
      <c r="G918" s="135"/>
    </row>
    <row r="919" spans="1:7" ht="14.25" customHeight="1" x14ac:dyDescent="0.35">
      <c r="A919" s="135"/>
      <c r="B919" s="135"/>
      <c r="C919" s="135"/>
      <c r="D919" s="135"/>
      <c r="E919" s="135"/>
      <c r="F919" s="135"/>
      <c r="G919" s="135"/>
    </row>
    <row r="920" spans="1:7" ht="14.25" customHeight="1" x14ac:dyDescent="0.35">
      <c r="A920" s="135"/>
      <c r="B920" s="135"/>
      <c r="C920" s="135"/>
      <c r="D920" s="135"/>
      <c r="E920" s="135"/>
      <c r="F920" s="135"/>
      <c r="G920" s="135"/>
    </row>
    <row r="921" spans="1:7" ht="14.25" customHeight="1" x14ac:dyDescent="0.35">
      <c r="A921" s="135"/>
      <c r="B921" s="135"/>
      <c r="C921" s="135"/>
      <c r="D921" s="135"/>
      <c r="E921" s="135"/>
      <c r="F921" s="135"/>
      <c r="G921" s="135"/>
    </row>
    <row r="922" spans="1:7" ht="14.25" customHeight="1" x14ac:dyDescent="0.35">
      <c r="A922" s="135"/>
      <c r="B922" s="135"/>
      <c r="C922" s="135"/>
      <c r="D922" s="135"/>
      <c r="E922" s="135"/>
      <c r="F922" s="135"/>
      <c r="G922" s="135"/>
    </row>
    <row r="923" spans="1:7" ht="14.25" customHeight="1" x14ac:dyDescent="0.35">
      <c r="A923" s="135"/>
      <c r="B923" s="135"/>
      <c r="C923" s="135"/>
      <c r="D923" s="135"/>
      <c r="E923" s="135"/>
      <c r="F923" s="135"/>
      <c r="G923" s="135"/>
    </row>
    <row r="924" spans="1:7" ht="14.25" customHeight="1" x14ac:dyDescent="0.35">
      <c r="A924" s="135"/>
      <c r="B924" s="135"/>
      <c r="C924" s="135"/>
      <c r="D924" s="135"/>
      <c r="E924" s="135"/>
      <c r="F924" s="135"/>
      <c r="G924" s="135"/>
    </row>
    <row r="925" spans="1:7" ht="14.25" customHeight="1" x14ac:dyDescent="0.35">
      <c r="A925" s="135"/>
      <c r="B925" s="135"/>
      <c r="C925" s="135"/>
      <c r="D925" s="135"/>
      <c r="E925" s="135"/>
      <c r="F925" s="135"/>
      <c r="G925" s="135"/>
    </row>
    <row r="926" spans="1:7" ht="14.25" customHeight="1" x14ac:dyDescent="0.35">
      <c r="A926" s="135"/>
      <c r="B926" s="135"/>
      <c r="C926" s="135"/>
      <c r="D926" s="135"/>
      <c r="E926" s="135"/>
      <c r="F926" s="135"/>
      <c r="G926" s="135"/>
    </row>
    <row r="927" spans="1:7" ht="14.25" customHeight="1" x14ac:dyDescent="0.35">
      <c r="A927" s="135"/>
      <c r="B927" s="135"/>
      <c r="C927" s="135"/>
      <c r="D927" s="135"/>
      <c r="E927" s="135"/>
      <c r="F927" s="135"/>
      <c r="G927" s="135"/>
    </row>
    <row r="928" spans="1:7" ht="14.25" customHeight="1" x14ac:dyDescent="0.35">
      <c r="A928" s="135"/>
      <c r="B928" s="135"/>
      <c r="C928" s="135"/>
      <c r="D928" s="135"/>
      <c r="E928" s="135"/>
      <c r="F928" s="135"/>
      <c r="G928" s="135"/>
    </row>
    <row r="929" spans="1:7" ht="14.25" customHeight="1" x14ac:dyDescent="0.35">
      <c r="A929" s="135"/>
      <c r="B929" s="135"/>
      <c r="C929" s="135"/>
      <c r="D929" s="135"/>
      <c r="E929" s="135"/>
      <c r="F929" s="135"/>
      <c r="G929" s="135"/>
    </row>
    <row r="930" spans="1:7" ht="14.25" customHeight="1" x14ac:dyDescent="0.35">
      <c r="A930" s="135"/>
      <c r="B930" s="135"/>
      <c r="C930" s="135"/>
      <c r="D930" s="135"/>
      <c r="E930" s="135"/>
      <c r="F930" s="135"/>
      <c r="G930" s="135"/>
    </row>
    <row r="931" spans="1:7" ht="14.25" customHeight="1" x14ac:dyDescent="0.35">
      <c r="A931" s="135"/>
      <c r="B931" s="135"/>
      <c r="C931" s="135"/>
      <c r="D931" s="135"/>
      <c r="E931" s="135"/>
      <c r="F931" s="135"/>
      <c r="G931" s="135"/>
    </row>
    <row r="932" spans="1:7" ht="14.25" customHeight="1" x14ac:dyDescent="0.35">
      <c r="A932" s="135"/>
      <c r="B932" s="135"/>
      <c r="C932" s="135"/>
      <c r="D932" s="135"/>
      <c r="E932" s="135"/>
      <c r="F932" s="135"/>
      <c r="G932" s="135"/>
    </row>
    <row r="933" spans="1:7" ht="14.25" customHeight="1" x14ac:dyDescent="0.35">
      <c r="A933" s="135"/>
      <c r="B933" s="135"/>
      <c r="C933" s="135"/>
      <c r="D933" s="135"/>
      <c r="E933" s="135"/>
      <c r="F933" s="135"/>
      <c r="G933" s="135"/>
    </row>
    <row r="934" spans="1:7" ht="14.25" customHeight="1" x14ac:dyDescent="0.35">
      <c r="A934" s="135"/>
      <c r="B934" s="135"/>
      <c r="C934" s="135"/>
      <c r="D934" s="135"/>
      <c r="E934" s="135"/>
      <c r="F934" s="135"/>
      <c r="G934" s="135"/>
    </row>
    <row r="935" spans="1:7" ht="14.25" customHeight="1" x14ac:dyDescent="0.35">
      <c r="A935" s="135"/>
      <c r="B935" s="135"/>
      <c r="C935" s="135"/>
      <c r="D935" s="135"/>
      <c r="E935" s="135"/>
      <c r="F935" s="135"/>
      <c r="G935" s="135"/>
    </row>
    <row r="936" spans="1:7" ht="14.25" customHeight="1" x14ac:dyDescent="0.35">
      <c r="A936" s="135"/>
      <c r="B936" s="135"/>
      <c r="C936" s="135"/>
      <c r="D936" s="135"/>
      <c r="E936" s="135"/>
      <c r="F936" s="135"/>
      <c r="G936" s="135"/>
    </row>
    <row r="937" spans="1:7" ht="14.25" customHeight="1" x14ac:dyDescent="0.35">
      <c r="A937" s="135"/>
      <c r="B937" s="135"/>
      <c r="C937" s="135"/>
      <c r="D937" s="135"/>
      <c r="E937" s="135"/>
      <c r="F937" s="135"/>
      <c r="G937" s="135"/>
    </row>
    <row r="938" spans="1:7" ht="14.25" customHeight="1" x14ac:dyDescent="0.35">
      <c r="A938" s="135"/>
      <c r="B938" s="135"/>
      <c r="C938" s="135"/>
      <c r="D938" s="135"/>
      <c r="E938" s="135"/>
      <c r="F938" s="135"/>
      <c r="G938" s="135"/>
    </row>
    <row r="939" spans="1:7" ht="14.25" customHeight="1" x14ac:dyDescent="0.35">
      <c r="A939" s="135"/>
      <c r="B939" s="135"/>
      <c r="C939" s="135"/>
      <c r="D939" s="135"/>
      <c r="E939" s="135"/>
      <c r="F939" s="135"/>
      <c r="G939" s="135"/>
    </row>
    <row r="940" spans="1:7" ht="14.25" customHeight="1" x14ac:dyDescent="0.35">
      <c r="A940" s="135"/>
      <c r="B940" s="135"/>
      <c r="C940" s="135"/>
      <c r="D940" s="135"/>
      <c r="E940" s="135"/>
      <c r="F940" s="135"/>
      <c r="G940" s="135"/>
    </row>
    <row r="941" spans="1:7" ht="14.25" customHeight="1" x14ac:dyDescent="0.35">
      <c r="A941" s="135"/>
      <c r="B941" s="135"/>
      <c r="C941" s="135"/>
      <c r="D941" s="135"/>
      <c r="E941" s="135"/>
      <c r="F941" s="135"/>
      <c r="G941" s="135"/>
    </row>
    <row r="942" spans="1:7" ht="14.25" customHeight="1" x14ac:dyDescent="0.35">
      <c r="A942" s="135"/>
      <c r="B942" s="135"/>
      <c r="C942" s="135"/>
      <c r="D942" s="135"/>
      <c r="E942" s="135"/>
      <c r="F942" s="135"/>
      <c r="G942" s="135"/>
    </row>
    <row r="943" spans="1:7" ht="14.25" customHeight="1" x14ac:dyDescent="0.35">
      <c r="A943" s="135"/>
      <c r="B943" s="135"/>
      <c r="C943" s="135"/>
      <c r="D943" s="135"/>
      <c r="E943" s="135"/>
      <c r="F943" s="135"/>
      <c r="G943" s="135"/>
    </row>
    <row r="944" spans="1:7" ht="14.25" customHeight="1" x14ac:dyDescent="0.35">
      <c r="A944" s="135"/>
      <c r="B944" s="135"/>
      <c r="C944" s="135"/>
      <c r="D944" s="135"/>
      <c r="E944" s="135"/>
      <c r="F944" s="135"/>
      <c r="G944" s="135"/>
    </row>
    <row r="945" spans="1:7" ht="14.25" customHeight="1" x14ac:dyDescent="0.35">
      <c r="A945" s="135"/>
      <c r="B945" s="135"/>
      <c r="C945" s="135"/>
      <c r="D945" s="135"/>
      <c r="E945" s="135"/>
      <c r="F945" s="135"/>
      <c r="G945" s="135"/>
    </row>
    <row r="946" spans="1:7" ht="14.25" customHeight="1" x14ac:dyDescent="0.35">
      <c r="A946" s="135"/>
      <c r="B946" s="135"/>
      <c r="C946" s="135"/>
      <c r="D946" s="135"/>
      <c r="E946" s="135"/>
      <c r="F946" s="135"/>
      <c r="G946" s="135"/>
    </row>
    <row r="947" spans="1:7" ht="14.25" customHeight="1" x14ac:dyDescent="0.35">
      <c r="A947" s="135"/>
      <c r="B947" s="135"/>
      <c r="C947" s="135"/>
      <c r="D947" s="135"/>
      <c r="E947" s="135"/>
      <c r="F947" s="135"/>
      <c r="G947" s="135"/>
    </row>
    <row r="948" spans="1:7" ht="14.25" customHeight="1" x14ac:dyDescent="0.35">
      <c r="A948" s="135"/>
      <c r="B948" s="135"/>
      <c r="C948" s="135"/>
      <c r="D948" s="135"/>
      <c r="E948" s="135"/>
      <c r="F948" s="135"/>
      <c r="G948" s="135"/>
    </row>
    <row r="949" spans="1:7" ht="14.25" customHeight="1" x14ac:dyDescent="0.35">
      <c r="A949" s="135"/>
      <c r="B949" s="135"/>
      <c r="C949" s="135"/>
      <c r="D949" s="135"/>
      <c r="E949" s="135"/>
      <c r="F949" s="135"/>
      <c r="G949" s="135"/>
    </row>
    <row r="950" spans="1:7" ht="14.25" customHeight="1" x14ac:dyDescent="0.35">
      <c r="A950" s="135"/>
      <c r="B950" s="135"/>
      <c r="C950" s="135"/>
      <c r="D950" s="135"/>
      <c r="E950" s="135"/>
      <c r="F950" s="135"/>
      <c r="G950" s="135"/>
    </row>
    <row r="951" spans="1:7" ht="14.25" customHeight="1" x14ac:dyDescent="0.35">
      <c r="A951" s="135"/>
      <c r="B951" s="135"/>
      <c r="C951" s="135"/>
      <c r="D951" s="135"/>
      <c r="E951" s="135"/>
      <c r="F951" s="135"/>
      <c r="G951" s="135"/>
    </row>
    <row r="952" spans="1:7" ht="14.25" customHeight="1" x14ac:dyDescent="0.35">
      <c r="A952" s="135"/>
      <c r="B952" s="135"/>
      <c r="C952" s="135"/>
      <c r="D952" s="135"/>
      <c r="E952" s="135"/>
      <c r="F952" s="135"/>
      <c r="G952" s="135"/>
    </row>
    <row r="953" spans="1:7" ht="14.25" customHeight="1" x14ac:dyDescent="0.35">
      <c r="A953" s="135"/>
      <c r="B953" s="135"/>
      <c r="C953" s="135"/>
      <c r="D953" s="135"/>
      <c r="E953" s="135"/>
      <c r="F953" s="135"/>
      <c r="G953" s="135"/>
    </row>
    <row r="954" spans="1:7" ht="14.25" customHeight="1" x14ac:dyDescent="0.35">
      <c r="A954" s="135"/>
      <c r="B954" s="135"/>
      <c r="C954" s="135"/>
      <c r="D954" s="135"/>
      <c r="E954" s="135"/>
      <c r="F954" s="135"/>
      <c r="G954" s="135"/>
    </row>
    <row r="955" spans="1:7" ht="14.25" customHeight="1" x14ac:dyDescent="0.35">
      <c r="A955" s="135"/>
      <c r="B955" s="135"/>
      <c r="C955" s="135"/>
      <c r="D955" s="135"/>
      <c r="E955" s="135"/>
      <c r="F955" s="135"/>
      <c r="G955" s="135"/>
    </row>
    <row r="956" spans="1:7" ht="14.25" customHeight="1" x14ac:dyDescent="0.35">
      <c r="A956" s="135"/>
      <c r="B956" s="135"/>
      <c r="C956" s="135"/>
      <c r="D956" s="135"/>
      <c r="E956" s="135"/>
      <c r="F956" s="135"/>
      <c r="G956" s="135"/>
    </row>
    <row r="957" spans="1:7" ht="14.25" customHeight="1" x14ac:dyDescent="0.35">
      <c r="A957" s="135"/>
      <c r="B957" s="135"/>
      <c r="C957" s="135"/>
      <c r="D957" s="135"/>
      <c r="E957" s="135"/>
      <c r="F957" s="135"/>
      <c r="G957" s="135"/>
    </row>
    <row r="958" spans="1:7" ht="14.25" customHeight="1" x14ac:dyDescent="0.35">
      <c r="A958" s="135"/>
      <c r="B958" s="135"/>
      <c r="C958" s="135"/>
      <c r="D958" s="135"/>
      <c r="E958" s="135"/>
      <c r="F958" s="135"/>
      <c r="G958" s="135"/>
    </row>
    <row r="959" spans="1:7" ht="14.25" customHeight="1" x14ac:dyDescent="0.35">
      <c r="A959" s="135"/>
      <c r="B959" s="135"/>
      <c r="C959" s="135"/>
      <c r="D959" s="135"/>
      <c r="E959" s="135"/>
      <c r="F959" s="135"/>
      <c r="G959" s="135"/>
    </row>
    <row r="960" spans="1:7" ht="14.25" customHeight="1" x14ac:dyDescent="0.35">
      <c r="A960" s="135"/>
      <c r="B960" s="135"/>
      <c r="C960" s="135"/>
      <c r="D960" s="135"/>
      <c r="E960" s="135"/>
      <c r="F960" s="135"/>
      <c r="G960" s="135"/>
    </row>
    <row r="961" spans="1:7" ht="14.25" customHeight="1" x14ac:dyDescent="0.35">
      <c r="A961" s="135"/>
      <c r="B961" s="135"/>
      <c r="C961" s="135"/>
      <c r="D961" s="135"/>
      <c r="E961" s="135"/>
      <c r="F961" s="135"/>
      <c r="G961" s="135"/>
    </row>
    <row r="962" spans="1:7" ht="14.25" customHeight="1" x14ac:dyDescent="0.35">
      <c r="A962" s="135"/>
      <c r="B962" s="135"/>
      <c r="C962" s="135"/>
      <c r="D962" s="135"/>
      <c r="E962" s="135"/>
      <c r="F962" s="135"/>
      <c r="G962" s="135"/>
    </row>
    <row r="963" spans="1:7" ht="14.25" customHeight="1" x14ac:dyDescent="0.35">
      <c r="A963" s="135"/>
      <c r="B963" s="135"/>
      <c r="C963" s="135"/>
      <c r="D963" s="135"/>
      <c r="E963" s="135"/>
      <c r="F963" s="135"/>
      <c r="G963" s="135"/>
    </row>
    <row r="964" spans="1:7" ht="14.25" customHeight="1" x14ac:dyDescent="0.35">
      <c r="A964" s="135"/>
      <c r="B964" s="135"/>
      <c r="C964" s="135"/>
      <c r="D964" s="135"/>
      <c r="E964" s="135"/>
      <c r="F964" s="135"/>
      <c r="G964" s="135"/>
    </row>
    <row r="965" spans="1:7" ht="14.25" customHeight="1" x14ac:dyDescent="0.35">
      <c r="A965" s="135"/>
      <c r="B965" s="135"/>
      <c r="C965" s="135"/>
      <c r="D965" s="135"/>
      <c r="E965" s="135"/>
      <c r="F965" s="135"/>
      <c r="G965" s="135"/>
    </row>
    <row r="966" spans="1:7" ht="14.25" customHeight="1" x14ac:dyDescent="0.35">
      <c r="A966" s="135"/>
      <c r="B966" s="135"/>
      <c r="C966" s="135"/>
      <c r="D966" s="135"/>
      <c r="E966" s="135"/>
      <c r="F966" s="135"/>
      <c r="G966" s="135"/>
    </row>
    <row r="967" spans="1:7" ht="14.25" customHeight="1" x14ac:dyDescent="0.35">
      <c r="A967" s="135"/>
      <c r="B967" s="135"/>
      <c r="C967" s="135"/>
      <c r="D967" s="135"/>
      <c r="E967" s="135"/>
      <c r="F967" s="135"/>
      <c r="G967" s="135"/>
    </row>
    <row r="968" spans="1:7" ht="14.25" customHeight="1" x14ac:dyDescent="0.35">
      <c r="A968" s="135"/>
      <c r="B968" s="135"/>
      <c r="C968" s="135"/>
      <c r="D968" s="135"/>
      <c r="E968" s="135"/>
      <c r="F968" s="135"/>
      <c r="G968" s="135"/>
    </row>
    <row r="969" spans="1:7" ht="14.25" customHeight="1" x14ac:dyDescent="0.35">
      <c r="A969" s="135"/>
      <c r="B969" s="135"/>
      <c r="C969" s="135"/>
      <c r="D969" s="135"/>
      <c r="E969" s="135"/>
      <c r="F969" s="135"/>
      <c r="G969" s="135"/>
    </row>
    <row r="970" spans="1:7" ht="14.25" customHeight="1" x14ac:dyDescent="0.35">
      <c r="A970" s="135"/>
      <c r="B970" s="135"/>
      <c r="C970" s="135"/>
      <c r="D970" s="135"/>
      <c r="E970" s="135"/>
      <c r="F970" s="135"/>
      <c r="G970" s="135"/>
    </row>
    <row r="971" spans="1:7" ht="14.25" customHeight="1" x14ac:dyDescent="0.35">
      <c r="A971" s="135"/>
      <c r="B971" s="135"/>
      <c r="C971" s="135"/>
      <c r="D971" s="135"/>
      <c r="E971" s="135"/>
      <c r="F971" s="135"/>
      <c r="G971" s="135"/>
    </row>
    <row r="972" spans="1:7" ht="14.25" customHeight="1" x14ac:dyDescent="0.35">
      <c r="A972" s="135"/>
      <c r="B972" s="135"/>
      <c r="C972" s="135"/>
      <c r="D972" s="135"/>
      <c r="E972" s="135"/>
      <c r="F972" s="135"/>
      <c r="G972" s="135"/>
    </row>
    <row r="973" spans="1:7" ht="14.25" customHeight="1" x14ac:dyDescent="0.35">
      <c r="A973" s="135"/>
      <c r="B973" s="135"/>
      <c r="C973" s="135"/>
      <c r="D973" s="135"/>
      <c r="E973" s="135"/>
      <c r="F973" s="135"/>
      <c r="G973" s="135"/>
    </row>
    <row r="974" spans="1:7" ht="14.25" customHeight="1" x14ac:dyDescent="0.35">
      <c r="A974" s="135"/>
      <c r="B974" s="135"/>
      <c r="C974" s="135"/>
      <c r="D974" s="135"/>
      <c r="E974" s="135"/>
      <c r="F974" s="135"/>
      <c r="G974" s="135"/>
    </row>
    <row r="975" spans="1:7" ht="14.25" customHeight="1" x14ac:dyDescent="0.35">
      <c r="A975" s="135"/>
      <c r="B975" s="135"/>
      <c r="C975" s="135"/>
      <c r="D975" s="135"/>
      <c r="E975" s="135"/>
      <c r="F975" s="135"/>
      <c r="G975" s="135"/>
    </row>
    <row r="976" spans="1:7" ht="14.25" customHeight="1" x14ac:dyDescent="0.35">
      <c r="A976" s="135"/>
      <c r="B976" s="135"/>
      <c r="C976" s="135"/>
      <c r="D976" s="135"/>
      <c r="E976" s="135"/>
      <c r="F976" s="135"/>
      <c r="G976" s="135"/>
    </row>
    <row r="977" spans="1:7" ht="14.25" customHeight="1" x14ac:dyDescent="0.35">
      <c r="A977" s="135"/>
      <c r="B977" s="135"/>
      <c r="C977" s="135"/>
      <c r="D977" s="135"/>
      <c r="E977" s="135"/>
      <c r="F977" s="135"/>
      <c r="G977" s="135"/>
    </row>
    <row r="978" spans="1:7" ht="14.25" customHeight="1" x14ac:dyDescent="0.35">
      <c r="A978" s="135"/>
      <c r="B978" s="135"/>
      <c r="C978" s="135"/>
      <c r="D978" s="135"/>
      <c r="E978" s="135"/>
      <c r="F978" s="135"/>
      <c r="G978" s="135"/>
    </row>
    <row r="979" spans="1:7" ht="14.25" customHeight="1" x14ac:dyDescent="0.35">
      <c r="A979" s="135"/>
      <c r="B979" s="135"/>
      <c r="C979" s="135"/>
      <c r="D979" s="135"/>
      <c r="E979" s="135"/>
      <c r="F979" s="135"/>
      <c r="G979" s="135"/>
    </row>
    <row r="980" spans="1:7" ht="14.25" customHeight="1" x14ac:dyDescent="0.35">
      <c r="A980" s="135"/>
      <c r="B980" s="135"/>
      <c r="C980" s="135"/>
      <c r="D980" s="135"/>
      <c r="E980" s="135"/>
      <c r="F980" s="135"/>
      <c r="G980" s="135"/>
    </row>
    <row r="981" spans="1:7" ht="14.25" customHeight="1" x14ac:dyDescent="0.35">
      <c r="A981" s="135"/>
      <c r="B981" s="135"/>
      <c r="C981" s="135"/>
      <c r="D981" s="135"/>
      <c r="E981" s="135"/>
      <c r="F981" s="135"/>
      <c r="G981" s="135"/>
    </row>
    <row r="982" spans="1:7" ht="14.25" customHeight="1" x14ac:dyDescent="0.35">
      <c r="A982" s="135"/>
      <c r="B982" s="135"/>
      <c r="C982" s="135"/>
      <c r="D982" s="135"/>
      <c r="E982" s="135"/>
      <c r="F982" s="135"/>
      <c r="G982" s="135"/>
    </row>
    <row r="983" spans="1:7" ht="14.25" customHeight="1" x14ac:dyDescent="0.35">
      <c r="A983" s="135"/>
      <c r="B983" s="135"/>
      <c r="C983" s="135"/>
      <c r="D983" s="135"/>
      <c r="E983" s="135"/>
      <c r="F983" s="135"/>
      <c r="G983" s="135"/>
    </row>
    <row r="984" spans="1:7" ht="14.25" customHeight="1" x14ac:dyDescent="0.35">
      <c r="A984" s="135"/>
      <c r="B984" s="135"/>
      <c r="C984" s="135"/>
      <c r="D984" s="135"/>
      <c r="E984" s="135"/>
      <c r="F984" s="135"/>
      <c r="G984" s="135"/>
    </row>
    <row r="985" spans="1:7" ht="14.25" customHeight="1" x14ac:dyDescent="0.35">
      <c r="A985" s="135"/>
      <c r="B985" s="135"/>
      <c r="C985" s="135"/>
      <c r="D985" s="135"/>
      <c r="E985" s="135"/>
      <c r="F985" s="135"/>
      <c r="G985" s="135"/>
    </row>
    <row r="986" spans="1:7" ht="14.25" customHeight="1" x14ac:dyDescent="0.35">
      <c r="A986" s="135"/>
      <c r="B986" s="135"/>
      <c r="C986" s="135"/>
      <c r="D986" s="135"/>
      <c r="E986" s="135"/>
      <c r="F986" s="135"/>
      <c r="G986" s="135"/>
    </row>
    <row r="987" spans="1:7" ht="14.25" customHeight="1" x14ac:dyDescent="0.35">
      <c r="A987" s="135"/>
      <c r="B987" s="135"/>
      <c r="C987" s="135"/>
      <c r="D987" s="135"/>
      <c r="E987" s="135"/>
      <c r="F987" s="135"/>
      <c r="G987" s="135"/>
    </row>
    <row r="988" spans="1:7" ht="14.25" customHeight="1" x14ac:dyDescent="0.35">
      <c r="A988" s="135"/>
      <c r="B988" s="135"/>
      <c r="C988" s="135"/>
      <c r="D988" s="135"/>
      <c r="E988" s="135"/>
      <c r="F988" s="135"/>
      <c r="G988" s="135"/>
    </row>
    <row r="989" spans="1:7" ht="14.25" customHeight="1" x14ac:dyDescent="0.35">
      <c r="A989" s="135"/>
      <c r="B989" s="135"/>
      <c r="C989" s="135"/>
      <c r="D989" s="135"/>
      <c r="E989" s="135"/>
      <c r="F989" s="135"/>
      <c r="G989" s="135"/>
    </row>
    <row r="990" spans="1:7" ht="14.25" customHeight="1" x14ac:dyDescent="0.35">
      <c r="A990" s="135"/>
      <c r="B990" s="135"/>
      <c r="C990" s="135"/>
      <c r="D990" s="135"/>
      <c r="E990" s="135"/>
      <c r="F990" s="135"/>
      <c r="G990" s="135"/>
    </row>
    <row r="991" spans="1:7" ht="14.25" customHeight="1" x14ac:dyDescent="0.35">
      <c r="A991" s="135"/>
      <c r="B991" s="135"/>
      <c r="C991" s="135"/>
      <c r="D991" s="135"/>
      <c r="E991" s="135"/>
      <c r="F991" s="135"/>
      <c r="G991" s="135"/>
    </row>
    <row r="992" spans="1:7" ht="14.25" customHeight="1" x14ac:dyDescent="0.35">
      <c r="A992" s="135"/>
      <c r="B992" s="135"/>
      <c r="C992" s="135"/>
      <c r="D992" s="135"/>
      <c r="E992" s="135"/>
      <c r="F992" s="135"/>
      <c r="G992" s="135"/>
    </row>
    <row r="993" spans="1:7" ht="14.25" customHeight="1" x14ac:dyDescent="0.35">
      <c r="A993" s="135"/>
      <c r="B993" s="135"/>
      <c r="C993" s="135"/>
      <c r="D993" s="135"/>
      <c r="E993" s="135"/>
      <c r="F993" s="135"/>
      <c r="G993" s="135"/>
    </row>
    <row r="994" spans="1:7" ht="14.25" customHeight="1" x14ac:dyDescent="0.35">
      <c r="A994" s="135"/>
      <c r="B994" s="135"/>
      <c r="C994" s="135"/>
      <c r="D994" s="135"/>
      <c r="E994" s="135"/>
      <c r="F994" s="135"/>
      <c r="G994" s="135"/>
    </row>
    <row r="995" spans="1:7" ht="14.25" customHeight="1" x14ac:dyDescent="0.35">
      <c r="A995" s="135"/>
      <c r="B995" s="135"/>
      <c r="C995" s="135"/>
      <c r="D995" s="135"/>
      <c r="E995" s="135"/>
      <c r="F995" s="135"/>
      <c r="G995" s="135"/>
    </row>
    <row r="996" spans="1:7" ht="14.25" customHeight="1" x14ac:dyDescent="0.35">
      <c r="A996" s="135"/>
      <c r="B996" s="135"/>
      <c r="C996" s="135"/>
      <c r="D996" s="135"/>
      <c r="E996" s="135"/>
      <c r="F996" s="135"/>
      <c r="G996" s="135"/>
    </row>
    <row r="997" spans="1:7" ht="14.25" customHeight="1" x14ac:dyDescent="0.35">
      <c r="A997" s="135"/>
      <c r="B997" s="135"/>
      <c r="C997" s="135"/>
      <c r="D997" s="135"/>
      <c r="E997" s="135"/>
      <c r="F997" s="135"/>
      <c r="G997" s="135"/>
    </row>
    <row r="998" spans="1:7" ht="14.25" customHeight="1" x14ac:dyDescent="0.35">
      <c r="A998" s="135"/>
      <c r="B998" s="135"/>
      <c r="C998" s="135"/>
      <c r="D998" s="135"/>
      <c r="E998" s="135"/>
      <c r="F998" s="135"/>
      <c r="G998" s="135"/>
    </row>
    <row r="999" spans="1:7" ht="14.25" customHeight="1" x14ac:dyDescent="0.35">
      <c r="A999" s="135"/>
      <c r="B999" s="135"/>
      <c r="C999" s="135"/>
      <c r="D999" s="135"/>
      <c r="E999" s="135"/>
      <c r="F999" s="135"/>
      <c r="G999" s="135"/>
    </row>
    <row r="1000" spans="1:7" ht="14.25" customHeight="1" x14ac:dyDescent="0.35">
      <c r="A1000" s="135"/>
      <c r="B1000" s="135"/>
      <c r="C1000" s="135"/>
      <c r="D1000" s="135"/>
      <c r="E1000" s="135"/>
      <c r="F1000" s="135"/>
      <c r="G1000" s="135"/>
    </row>
  </sheetData>
  <mergeCells count="4">
    <mergeCell ref="A2:G2"/>
    <mergeCell ref="B3:G3"/>
    <mergeCell ref="C4:G4"/>
    <mergeCell ref="A225:G225"/>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0D6C2-8D1E-4F5D-84F4-15F7C520BE1C}">
  <sheetPr codeName="Sheet2">
    <tabColor theme="9" tint="0.59999389629810485"/>
  </sheetPr>
  <dimension ref="A1:U115"/>
  <sheetViews>
    <sheetView topLeftCell="A86" workbookViewId="0">
      <selection activeCell="F44" sqref="F44"/>
    </sheetView>
  </sheetViews>
  <sheetFormatPr defaultColWidth="8.7265625" defaultRowHeight="14.5" x14ac:dyDescent="0.35"/>
  <cols>
    <col min="1" max="3" width="3.08984375" style="48" customWidth="1"/>
    <col min="4" max="4" width="25.7265625" style="13" customWidth="1"/>
    <col min="5" max="12" width="24" style="13" customWidth="1"/>
    <col min="13" max="16384" width="8.7265625" style="13"/>
  </cols>
  <sheetData>
    <row r="1" spans="4:12" ht="15" customHeight="1" x14ac:dyDescent="0.45">
      <c r="D1" s="164" t="s">
        <v>76</v>
      </c>
      <c r="E1" s="165"/>
      <c r="F1" s="165"/>
      <c r="G1" s="165"/>
      <c r="H1" s="165"/>
      <c r="I1" s="165"/>
      <c r="J1" s="165"/>
      <c r="K1" s="165"/>
      <c r="L1" s="165"/>
    </row>
    <row r="2" spans="4:12" ht="15" customHeight="1" x14ac:dyDescent="0.35">
      <c r="D2" s="166" t="s">
        <v>999</v>
      </c>
      <c r="E2" s="165"/>
      <c r="F2" s="165"/>
      <c r="G2" s="165"/>
      <c r="H2" s="165"/>
      <c r="I2" s="165"/>
      <c r="J2" s="165"/>
      <c r="K2" s="165"/>
      <c r="L2" s="165"/>
    </row>
    <row r="3" spans="4:12" ht="15" customHeight="1" x14ac:dyDescent="0.35">
      <c r="D3" s="167" t="s">
        <v>85</v>
      </c>
      <c r="E3" s="168"/>
      <c r="F3" s="168"/>
      <c r="G3" s="168"/>
      <c r="H3" s="168"/>
      <c r="I3" s="168"/>
      <c r="J3" s="168"/>
      <c r="K3" s="168"/>
      <c r="L3" s="168"/>
    </row>
    <row r="4" spans="4:12" ht="15" customHeight="1" x14ac:dyDescent="0.35">
      <c r="D4" s="16" t="s">
        <v>998</v>
      </c>
      <c r="F4" s="17"/>
      <c r="G4" s="17"/>
      <c r="H4" s="56"/>
      <c r="I4" s="17"/>
      <c r="J4" s="17"/>
      <c r="K4" s="17"/>
      <c r="L4" s="17"/>
    </row>
    <row r="5" spans="4:12" x14ac:dyDescent="0.35">
      <c r="H5" s="56"/>
    </row>
    <row r="6" spans="4:12" ht="15" thickBot="1" x14ac:dyDescent="0.4">
      <c r="D6" s="14" t="s">
        <v>1</v>
      </c>
      <c r="E6" s="14" t="s">
        <v>77</v>
      </c>
      <c r="F6" s="14" t="s">
        <v>78</v>
      </c>
      <c r="G6" s="14" t="s">
        <v>79</v>
      </c>
      <c r="H6" s="14" t="s">
        <v>80</v>
      </c>
      <c r="I6" s="14" t="s">
        <v>81</v>
      </c>
      <c r="J6" s="14" t="s">
        <v>82</v>
      </c>
      <c r="K6" s="14" t="s">
        <v>83</v>
      </c>
      <c r="L6" s="14" t="s">
        <v>84</v>
      </c>
    </row>
    <row r="7" spans="4:12" ht="15" hidden="1" thickTop="1" x14ac:dyDescent="0.35">
      <c r="D7" s="130">
        <v>1990</v>
      </c>
      <c r="E7" s="125">
        <v>67013.246245999995</v>
      </c>
      <c r="F7" s="125">
        <v>71306.736416456086</v>
      </c>
      <c r="G7" s="125">
        <v>41269.942664863789</v>
      </c>
      <c r="H7" s="125">
        <v>5837.3405665482742</v>
      </c>
      <c r="I7" s="125">
        <v>20561.454094999997</v>
      </c>
      <c r="J7" s="125">
        <v>11776.241074192121</v>
      </c>
      <c r="K7" s="125">
        <v>1593.8363860000002</v>
      </c>
      <c r="L7" s="126">
        <v>219358.79744906025</v>
      </c>
    </row>
    <row r="8" spans="4:12" hidden="1" x14ac:dyDescent="0.35">
      <c r="D8" s="130">
        <v>1991</v>
      </c>
      <c r="E8" s="125">
        <v>66457.594376999972</v>
      </c>
      <c r="F8" s="125">
        <v>71044.161882423476</v>
      </c>
      <c r="G8" s="125">
        <v>39982.47905578537</v>
      </c>
      <c r="H8" s="125">
        <v>5738.6219740768593</v>
      </c>
      <c r="I8" s="125">
        <v>16099.343118000013</v>
      </c>
      <c r="J8" s="125">
        <v>11978.918493940822</v>
      </c>
      <c r="K8" s="125">
        <v>1627.4133690000001</v>
      </c>
      <c r="L8" s="126">
        <v>212928.53227022654</v>
      </c>
    </row>
    <row r="9" spans="4:12" hidden="1" x14ac:dyDescent="0.35">
      <c r="D9" s="130">
        <v>1992</v>
      </c>
      <c r="E9" s="125">
        <v>67437.461945999967</v>
      </c>
      <c r="F9" s="125">
        <v>74829.374193669108</v>
      </c>
      <c r="G9" s="125">
        <v>40026.512678787833</v>
      </c>
      <c r="H9" s="125">
        <v>5434.4328271008999</v>
      </c>
      <c r="I9" s="125">
        <v>15237.715611182068</v>
      </c>
      <c r="J9" s="125">
        <v>12251.495880540522</v>
      </c>
      <c r="K9" s="125">
        <v>1655.0387711841779</v>
      </c>
      <c r="L9" s="126">
        <v>216872.03190846456</v>
      </c>
    </row>
    <row r="10" spans="4:12" hidden="1" x14ac:dyDescent="0.35">
      <c r="D10" s="130">
        <v>1993</v>
      </c>
      <c r="E10" s="125">
        <v>66621.828825999939</v>
      </c>
      <c r="F10" s="125">
        <v>75096.206004888678</v>
      </c>
      <c r="G10" s="125">
        <v>38547.129171726483</v>
      </c>
      <c r="H10" s="125">
        <v>5205.6572208072785</v>
      </c>
      <c r="I10" s="125">
        <v>15688.831124341299</v>
      </c>
      <c r="J10" s="125">
        <v>12249.652903629132</v>
      </c>
      <c r="K10" s="125">
        <v>1650.0384961185605</v>
      </c>
      <c r="L10" s="126">
        <v>215059.34374751136</v>
      </c>
    </row>
    <row r="11" spans="4:12" hidden="1" x14ac:dyDescent="0.35">
      <c r="D11" s="130">
        <v>1994</v>
      </c>
      <c r="E11" s="125">
        <v>68121.194338999965</v>
      </c>
      <c r="F11" s="125">
        <v>75883.085994872046</v>
      </c>
      <c r="G11" s="125">
        <v>38625.132863504135</v>
      </c>
      <c r="H11" s="125">
        <v>4859.1343786125899</v>
      </c>
      <c r="I11" s="125">
        <v>16781.21907693303</v>
      </c>
      <c r="J11" s="125">
        <v>12141.438700712308</v>
      </c>
      <c r="K11" s="125">
        <v>1674.935673601846</v>
      </c>
      <c r="L11" s="126">
        <v>218086.14102723595</v>
      </c>
    </row>
    <row r="12" spans="4:12" hidden="1" x14ac:dyDescent="0.35">
      <c r="D12" s="130">
        <v>1995</v>
      </c>
      <c r="E12" s="125">
        <v>68824.393083999967</v>
      </c>
      <c r="F12" s="125">
        <v>76558.701814459622</v>
      </c>
      <c r="G12" s="125">
        <v>39533.177584774327</v>
      </c>
      <c r="H12" s="125">
        <v>4989.0862816999861</v>
      </c>
      <c r="I12" s="125">
        <v>14087.530499174834</v>
      </c>
      <c r="J12" s="125">
        <v>12359.514389654296</v>
      </c>
      <c r="K12" s="125">
        <v>1622.6046610084738</v>
      </c>
      <c r="L12" s="126">
        <v>217975.00831477152</v>
      </c>
    </row>
    <row r="13" spans="4:12" hidden="1" x14ac:dyDescent="0.35">
      <c r="D13" s="130">
        <v>1996</v>
      </c>
      <c r="E13" s="125">
        <v>70638.266705999995</v>
      </c>
      <c r="F13" s="125">
        <v>79552.941338455581</v>
      </c>
      <c r="G13" s="125">
        <v>39492.947565159018</v>
      </c>
      <c r="H13" s="125">
        <v>5132.3776846563715</v>
      </c>
      <c r="I13" s="125">
        <v>16631.426670988712</v>
      </c>
      <c r="J13" s="125">
        <v>12624.0079033326</v>
      </c>
      <c r="K13" s="125">
        <v>1689.8411837596211</v>
      </c>
      <c r="L13" s="126">
        <v>225761.80905235192</v>
      </c>
    </row>
    <row r="14" spans="4:12" hidden="1" x14ac:dyDescent="0.35">
      <c r="D14" s="130">
        <v>1997</v>
      </c>
      <c r="E14" s="125">
        <v>72888.679390999998</v>
      </c>
      <c r="F14" s="125">
        <v>82612.763443040589</v>
      </c>
      <c r="G14" s="125">
        <v>40840.271544498122</v>
      </c>
      <c r="H14" s="125">
        <v>4979.7457356833356</v>
      </c>
      <c r="I14" s="125">
        <v>17246.958668382733</v>
      </c>
      <c r="J14" s="125">
        <v>13150.961432751996</v>
      </c>
      <c r="K14" s="125">
        <v>1701.6298582394984</v>
      </c>
      <c r="L14" s="126">
        <v>233421.01007359629</v>
      </c>
    </row>
    <row r="15" spans="4:12" hidden="1" x14ac:dyDescent="0.35">
      <c r="D15" s="130">
        <v>1998</v>
      </c>
      <c r="E15" s="125">
        <v>74032.354380999983</v>
      </c>
      <c r="F15" s="125">
        <v>84892.268940019727</v>
      </c>
      <c r="G15" s="125">
        <v>39645.38608584262</v>
      </c>
      <c r="H15" s="125">
        <v>4667.4544550225837</v>
      </c>
      <c r="I15" s="125">
        <v>13260.888619142939</v>
      </c>
      <c r="J15" s="125">
        <v>13003.47875826593</v>
      </c>
      <c r="K15" s="125">
        <v>1799.3261970937135</v>
      </c>
      <c r="L15" s="126">
        <v>231301.15743638747</v>
      </c>
    </row>
    <row r="16" spans="4:12" hidden="1" x14ac:dyDescent="0.35">
      <c r="D16" s="130">
        <v>1999</v>
      </c>
      <c r="E16" s="125">
        <v>75833.230149000054</v>
      </c>
      <c r="F16" s="125">
        <v>89271.044433060932</v>
      </c>
      <c r="G16" s="125">
        <v>40854.490399377311</v>
      </c>
      <c r="H16" s="125">
        <v>4345.3892697780166</v>
      </c>
      <c r="I16" s="125">
        <v>18185.340229619374</v>
      </c>
      <c r="J16" s="125">
        <v>13924.630871039666</v>
      </c>
      <c r="K16" s="125">
        <v>1609.8765398419996</v>
      </c>
      <c r="L16" s="126">
        <v>244024.00189171737</v>
      </c>
    </row>
    <row r="17" spans="4:12" hidden="1" x14ac:dyDescent="0.35">
      <c r="D17" s="130">
        <v>2000</v>
      </c>
      <c r="E17" s="125">
        <v>79517.440711921896</v>
      </c>
      <c r="F17" s="125">
        <v>93199.425012386098</v>
      </c>
      <c r="G17" s="125">
        <v>42024.904788474363</v>
      </c>
      <c r="H17" s="125">
        <v>4834.9939338673994</v>
      </c>
      <c r="I17" s="125">
        <v>17722.614314810846</v>
      </c>
      <c r="J17" s="125">
        <v>13857.339424721673</v>
      </c>
      <c r="K17" s="125">
        <v>1395.707812512775</v>
      </c>
      <c r="L17" s="126">
        <v>252552.42599869505</v>
      </c>
    </row>
    <row r="18" spans="4:12" hidden="1" x14ac:dyDescent="0.35">
      <c r="D18" s="130">
        <v>2001</v>
      </c>
      <c r="E18" s="125">
        <v>75233.836722331645</v>
      </c>
      <c r="F18" s="125">
        <v>90679.464813063372</v>
      </c>
      <c r="G18" s="125">
        <v>38540.382402965661</v>
      </c>
      <c r="H18" s="125">
        <v>3798.7635297941783</v>
      </c>
      <c r="I18" s="125">
        <v>18953.6987555669</v>
      </c>
      <c r="J18" s="125">
        <v>12699.377066508287</v>
      </c>
      <c r="K18" s="125">
        <v>1446.0324612242957</v>
      </c>
      <c r="L18" s="126">
        <v>241351.55575145432</v>
      </c>
    </row>
    <row r="19" spans="4:12" hidden="1" x14ac:dyDescent="0.35">
      <c r="D19" s="130">
        <v>2002</v>
      </c>
      <c r="E19" s="125">
        <v>76754.134836113531</v>
      </c>
      <c r="F19" s="125">
        <v>92104.541789506242</v>
      </c>
      <c r="G19" s="125">
        <v>37943.585731877094</v>
      </c>
      <c r="H19" s="125">
        <v>3475.2367417128607</v>
      </c>
      <c r="I19" s="125">
        <v>20836.095208692393</v>
      </c>
      <c r="J19" s="125">
        <v>12732.031738942642</v>
      </c>
      <c r="K19" s="125">
        <v>1406.8557933848808</v>
      </c>
      <c r="L19" s="126">
        <v>245252.48184022962</v>
      </c>
    </row>
    <row r="20" spans="4:12" hidden="1" x14ac:dyDescent="0.35">
      <c r="D20" s="130">
        <v>2003</v>
      </c>
      <c r="E20" s="125">
        <v>81688.865996771608</v>
      </c>
      <c r="F20" s="125">
        <v>95917.287327494836</v>
      </c>
      <c r="G20" s="125">
        <v>35195.645632922744</v>
      </c>
      <c r="H20" s="125">
        <v>3575.8053533389329</v>
      </c>
      <c r="I20" s="125">
        <v>19424.059045805505</v>
      </c>
      <c r="J20" s="125">
        <v>12648.790458970654</v>
      </c>
      <c r="K20" s="125">
        <v>1418.7868775839352</v>
      </c>
      <c r="L20" s="126">
        <v>249869.24069288818</v>
      </c>
    </row>
    <row r="21" spans="4:12" hidden="1" x14ac:dyDescent="0.35">
      <c r="D21" s="130">
        <v>2004</v>
      </c>
      <c r="E21" s="125">
        <v>83788.911540204834</v>
      </c>
      <c r="F21" s="125">
        <v>97872.915211044616</v>
      </c>
      <c r="G21" s="125">
        <v>36507.593460831733</v>
      </c>
      <c r="H21" s="125">
        <v>4285.9749426192357</v>
      </c>
      <c r="I21" s="125">
        <v>21939.692667655821</v>
      </c>
      <c r="J21" s="125">
        <v>13010.536856602368</v>
      </c>
      <c r="K21" s="125">
        <v>1443.0136905684092</v>
      </c>
      <c r="L21" s="126">
        <v>258848.63836952701</v>
      </c>
    </row>
    <row r="22" spans="4:12" hidden="1" x14ac:dyDescent="0.35">
      <c r="D22" s="130">
        <v>2005</v>
      </c>
      <c r="E22" s="125">
        <v>85577.134424603646</v>
      </c>
      <c r="F22" s="125">
        <v>98597.440693244789</v>
      </c>
      <c r="G22" s="125">
        <v>37079.097457477452</v>
      </c>
      <c r="H22" s="125">
        <v>4469.6567443299855</v>
      </c>
      <c r="I22" s="125">
        <v>19521.644198942304</v>
      </c>
      <c r="J22" s="125">
        <v>13812.04837595965</v>
      </c>
      <c r="K22" s="125">
        <v>1544.1547680313342</v>
      </c>
      <c r="L22" s="126">
        <v>260601.17666258916</v>
      </c>
    </row>
    <row r="23" spans="4:12" hidden="1" x14ac:dyDescent="0.35">
      <c r="D23" s="130">
        <v>2006</v>
      </c>
      <c r="E23" s="125">
        <v>89620.378478519997</v>
      </c>
      <c r="F23" s="125">
        <v>101727.91198661417</v>
      </c>
      <c r="G23" s="125">
        <v>36763.125053451578</v>
      </c>
      <c r="H23" s="125">
        <v>4691.7457618849385</v>
      </c>
      <c r="I23" s="125">
        <v>20665.99491514438</v>
      </c>
      <c r="J23" s="125">
        <v>14079.806831779149</v>
      </c>
      <c r="K23" s="125">
        <v>1556.2166074100055</v>
      </c>
      <c r="L23" s="126">
        <v>269105.1796348042</v>
      </c>
    </row>
    <row r="24" spans="4:12" hidden="1" x14ac:dyDescent="0.35">
      <c r="D24" s="130">
        <v>2007</v>
      </c>
      <c r="E24" s="125">
        <v>88948.377719804324</v>
      </c>
      <c r="F24" s="125">
        <v>102948.51148881481</v>
      </c>
      <c r="G24" s="125">
        <v>37063.462629811802</v>
      </c>
      <c r="H24" s="125">
        <v>5031.7221688485406</v>
      </c>
      <c r="I24" s="125">
        <v>22754.762560280265</v>
      </c>
      <c r="J24" s="125">
        <v>14453.545339778109</v>
      </c>
      <c r="K24" s="125">
        <v>1562.2869839638863</v>
      </c>
      <c r="L24" s="126">
        <v>272762.66889130173</v>
      </c>
    </row>
    <row r="25" spans="4:12" hidden="1" x14ac:dyDescent="0.35">
      <c r="D25" s="130">
        <v>2008</v>
      </c>
      <c r="E25" s="125">
        <v>90715.796516357426</v>
      </c>
      <c r="F25" s="125">
        <v>103919.28047992135</v>
      </c>
      <c r="G25" s="125">
        <v>36069.238265865788</v>
      </c>
      <c r="H25" s="125">
        <v>5158.6269815243168</v>
      </c>
      <c r="I25" s="125">
        <v>19509.865302503677</v>
      </c>
      <c r="J25" s="125">
        <v>15136.988362471358</v>
      </c>
      <c r="K25" s="125">
        <v>1597.8344361059192</v>
      </c>
      <c r="L25" s="126">
        <v>272107.63034474984</v>
      </c>
    </row>
    <row r="26" spans="4:12" hidden="1" x14ac:dyDescent="0.35">
      <c r="D26" s="130">
        <v>2009</v>
      </c>
      <c r="E26" s="125">
        <v>89745.488583050654</v>
      </c>
      <c r="F26" s="125">
        <v>100411.13444534398</v>
      </c>
      <c r="G26" s="125">
        <v>32237.861723980735</v>
      </c>
      <c r="H26" s="125">
        <v>5197.9553241106614</v>
      </c>
      <c r="I26" s="125">
        <v>19301.558758722946</v>
      </c>
      <c r="J26" s="125">
        <v>15340.150334475355</v>
      </c>
      <c r="K26" s="125">
        <v>1584.7715072717074</v>
      </c>
      <c r="L26" s="126">
        <v>263818.92067695607</v>
      </c>
    </row>
    <row r="27" spans="4:12" hidden="1" x14ac:dyDescent="0.35">
      <c r="D27" s="130">
        <v>2010</v>
      </c>
      <c r="E27" s="125">
        <v>86942.453532582003</v>
      </c>
      <c r="F27" s="125">
        <v>98027.168452785103</v>
      </c>
      <c r="G27" s="125">
        <v>32070.796075462171</v>
      </c>
      <c r="H27" s="125">
        <v>5108.1405495010231</v>
      </c>
      <c r="I27" s="125">
        <v>20061.477696686539</v>
      </c>
      <c r="J27" s="125">
        <v>15120.615559496997</v>
      </c>
      <c r="K27" s="125">
        <v>1538.9869509251516</v>
      </c>
      <c r="L27" s="126">
        <v>258869.638817439</v>
      </c>
    </row>
    <row r="28" spans="4:12" hidden="1" x14ac:dyDescent="0.35">
      <c r="D28" s="130">
        <v>2011</v>
      </c>
      <c r="E28" s="125">
        <v>88000.453207575003</v>
      </c>
      <c r="F28" s="125">
        <v>98153.827686316858</v>
      </c>
      <c r="G28" s="125">
        <v>32411.967174204034</v>
      </c>
      <c r="H28" s="125">
        <v>5240.5800015747727</v>
      </c>
      <c r="I28" s="125">
        <v>20063.827913423065</v>
      </c>
      <c r="J28" s="125">
        <v>15519.827956630039</v>
      </c>
      <c r="K28" s="125">
        <v>1488.537746048007</v>
      </c>
      <c r="L28" s="126">
        <v>260879.02168577176</v>
      </c>
    </row>
    <row r="29" spans="4:12" hidden="1" x14ac:dyDescent="0.35">
      <c r="D29" s="130">
        <v>2012</v>
      </c>
      <c r="E29" s="125">
        <v>90063.748703226564</v>
      </c>
      <c r="F29" s="125">
        <v>100253.50952088946</v>
      </c>
      <c r="G29" s="125">
        <v>32816.844798433274</v>
      </c>
      <c r="H29" s="125">
        <v>5132.7026453447179</v>
      </c>
      <c r="I29" s="125">
        <v>20902.268532468413</v>
      </c>
      <c r="J29" s="125">
        <v>15352.192899951911</v>
      </c>
      <c r="K29" s="125">
        <v>1437.1618373526567</v>
      </c>
      <c r="L29" s="126">
        <v>265958.42893766699</v>
      </c>
    </row>
    <row r="30" spans="4:12" hidden="1" x14ac:dyDescent="0.35">
      <c r="D30" s="130">
        <v>2013</v>
      </c>
      <c r="E30" s="125">
        <v>88477.454794164383</v>
      </c>
      <c r="F30" s="125">
        <v>99881.176122999721</v>
      </c>
      <c r="G30" s="125">
        <v>32636.604466017707</v>
      </c>
      <c r="H30" s="125">
        <v>5062.6279759389508</v>
      </c>
      <c r="I30" s="125">
        <v>20487.005407629618</v>
      </c>
      <c r="J30" s="125">
        <v>15053.509900945433</v>
      </c>
      <c r="K30" s="125">
        <v>1359.0738258745635</v>
      </c>
      <c r="L30" s="126">
        <v>262957.4524935704</v>
      </c>
    </row>
    <row r="31" spans="4:12" hidden="1" x14ac:dyDescent="0.35">
      <c r="D31" s="130">
        <v>2014</v>
      </c>
      <c r="E31" s="125">
        <v>87661.113180720553</v>
      </c>
      <c r="F31" s="125">
        <v>102346.69369365176</v>
      </c>
      <c r="G31" s="125">
        <v>33169.038437231859</v>
      </c>
      <c r="H31" s="125">
        <v>5377.2518714104544</v>
      </c>
      <c r="I31" s="125">
        <v>18543.578394280168</v>
      </c>
      <c r="J31" s="125">
        <v>14454.376287895122</v>
      </c>
      <c r="K31" s="125">
        <v>1342.739359924492</v>
      </c>
      <c r="L31" s="126">
        <v>262894.79122511443</v>
      </c>
    </row>
    <row r="32" spans="4:12" hidden="1" x14ac:dyDescent="0.35">
      <c r="D32" s="130">
        <v>2015</v>
      </c>
      <c r="E32" s="125">
        <v>86071.759638831471</v>
      </c>
      <c r="F32" s="125">
        <v>101013.6804220606</v>
      </c>
      <c r="G32" s="125">
        <v>33367.108875967126</v>
      </c>
      <c r="H32" s="125">
        <v>5686.9968827650446</v>
      </c>
      <c r="I32" s="125">
        <v>18752.861939542661</v>
      </c>
      <c r="J32" s="125">
        <v>14287.53912779731</v>
      </c>
      <c r="K32" s="125">
        <v>1427.6385238529758</v>
      </c>
      <c r="L32" s="126">
        <v>260607.58541081721</v>
      </c>
    </row>
    <row r="33" spans="4:12" hidden="1" x14ac:dyDescent="0.35">
      <c r="D33" s="130">
        <v>2016</v>
      </c>
      <c r="E33" s="125">
        <v>84222.538814407584</v>
      </c>
      <c r="F33" s="125">
        <v>100067.96741748194</v>
      </c>
      <c r="G33" s="125">
        <v>33171.387813649228</v>
      </c>
      <c r="H33" s="125">
        <v>5570.3421721814184</v>
      </c>
      <c r="I33" s="125">
        <v>20933.119432900803</v>
      </c>
      <c r="J33" s="125">
        <v>14558.889495509258</v>
      </c>
      <c r="K33" s="125">
        <v>1382.7545746015301</v>
      </c>
      <c r="L33" s="126">
        <v>259906.99972073175</v>
      </c>
    </row>
    <row r="34" spans="4:12" hidden="1" x14ac:dyDescent="0.35">
      <c r="D34" s="130">
        <v>2017</v>
      </c>
      <c r="E34" s="125">
        <v>85880.983644862703</v>
      </c>
      <c r="F34" s="125">
        <v>99498.860359576327</v>
      </c>
      <c r="G34" s="125">
        <v>32733.878125273357</v>
      </c>
      <c r="H34" s="125">
        <v>5430.1558507083901</v>
      </c>
      <c r="I34" s="125">
        <v>21550.496412718188</v>
      </c>
      <c r="J34" s="125">
        <v>14359.808987381888</v>
      </c>
      <c r="K34" s="125">
        <v>1341.7516386543425</v>
      </c>
      <c r="L34" s="126">
        <v>260795.9350191752</v>
      </c>
    </row>
    <row r="35" spans="4:12" ht="15" thickTop="1" x14ac:dyDescent="0.35">
      <c r="D35" s="15">
        <v>2018</v>
      </c>
      <c r="E35" s="125">
        <v>82890.81410151656</v>
      </c>
      <c r="F35" s="125">
        <v>97877.549884717184</v>
      </c>
      <c r="G35" s="125">
        <v>32382.256168912587</v>
      </c>
      <c r="H35" s="125">
        <v>5382.6996656392557</v>
      </c>
      <c r="I35" s="125">
        <v>19098.832235206781</v>
      </c>
      <c r="J35" s="125">
        <v>14244.834957708954</v>
      </c>
      <c r="K35" s="125">
        <v>1278.3805718594563</v>
      </c>
      <c r="L35" s="126">
        <v>253155.36758556077</v>
      </c>
    </row>
    <row r="36" spans="4:12" x14ac:dyDescent="0.35">
      <c r="D36" s="15">
        <v>2019</v>
      </c>
      <c r="E36" s="125">
        <v>82321.949014048718</v>
      </c>
      <c r="F36" s="125">
        <v>96328.697443529047</v>
      </c>
      <c r="G36" s="125">
        <v>31455.782030314414</v>
      </c>
      <c r="H36" s="125">
        <v>5425.0310866602176</v>
      </c>
      <c r="I36" s="125">
        <v>18647.658234984014</v>
      </c>
      <c r="J36" s="125">
        <v>14506.294128710724</v>
      </c>
      <c r="K36" s="125">
        <v>1113.4066081298527</v>
      </c>
      <c r="L36" s="126">
        <v>249798.81854637698</v>
      </c>
    </row>
    <row r="37" spans="4:12" x14ac:dyDescent="0.35">
      <c r="D37" s="127">
        <v>2020</v>
      </c>
      <c r="E37" s="128">
        <v>90876.53481527137</v>
      </c>
      <c r="F37" s="128">
        <v>87868.486617411065</v>
      </c>
      <c r="G37" s="128">
        <v>30587.074420749665</v>
      </c>
      <c r="H37" s="128">
        <v>4815.2164691695434</v>
      </c>
      <c r="I37" s="128">
        <v>17720.108309578478</v>
      </c>
      <c r="J37" s="128">
        <v>13792.998808448081</v>
      </c>
      <c r="K37" s="128">
        <v>986.08906539799989</v>
      </c>
      <c r="L37" s="129">
        <v>246646.50850602618</v>
      </c>
    </row>
    <row r="38" spans="4:12" x14ac:dyDescent="0.35">
      <c r="D38" s="15">
        <v>2021</v>
      </c>
      <c r="E38" s="125">
        <v>87420.95110352202</v>
      </c>
      <c r="F38" s="125">
        <v>85985.032255936007</v>
      </c>
      <c r="G38" s="125">
        <v>29693.981101751688</v>
      </c>
      <c r="H38" s="125">
        <v>4479.5779357020665</v>
      </c>
      <c r="I38" s="125">
        <v>19654.467941647839</v>
      </c>
      <c r="J38" s="125">
        <v>13491.517394740253</v>
      </c>
      <c r="K38" s="125">
        <v>948.87538355200002</v>
      </c>
      <c r="L38" s="126">
        <v>241674.40311685187</v>
      </c>
    </row>
    <row r="39" spans="4:12" x14ac:dyDescent="0.35">
      <c r="D39" s="15">
        <v>2022</v>
      </c>
      <c r="E39" s="125">
        <v>86413.295306876375</v>
      </c>
      <c r="F39" s="125">
        <v>89837.802169766175</v>
      </c>
      <c r="G39" s="125">
        <v>29679.769364127256</v>
      </c>
      <c r="H39" s="125">
        <v>4968.6260456952195</v>
      </c>
      <c r="I39" s="125">
        <v>19905.142423381716</v>
      </c>
      <c r="J39" s="125">
        <v>13822.898723824625</v>
      </c>
      <c r="K39" s="125">
        <v>946.09468202300002</v>
      </c>
      <c r="L39" s="126">
        <v>245573.62871569439</v>
      </c>
    </row>
    <row r="40" spans="4:12" x14ac:dyDescent="0.35">
      <c r="D40" s="15">
        <v>2023</v>
      </c>
      <c r="E40" s="125">
        <v>86850.152182052887</v>
      </c>
      <c r="F40" s="125">
        <v>92241.936652608652</v>
      </c>
      <c r="G40" s="125">
        <v>29672.672794901584</v>
      </c>
      <c r="H40" s="125">
        <v>5040.3514516615087</v>
      </c>
      <c r="I40" s="125">
        <v>20091.36161548103</v>
      </c>
      <c r="J40" s="125">
        <v>13831.539887370143</v>
      </c>
      <c r="K40" s="125">
        <v>942.17583948799995</v>
      </c>
      <c r="L40" s="126">
        <v>248670.19042356379</v>
      </c>
    </row>
    <row r="41" spans="4:12" x14ac:dyDescent="0.35">
      <c r="D41" s="15">
        <v>2024</v>
      </c>
      <c r="E41" s="125">
        <v>87712.188536502857</v>
      </c>
      <c r="F41" s="125">
        <v>94144.653603338607</v>
      </c>
      <c r="G41" s="125">
        <v>29861.365315862338</v>
      </c>
      <c r="H41" s="125">
        <v>5022.5834133029866</v>
      </c>
      <c r="I41" s="125">
        <v>20289.226946528801</v>
      </c>
      <c r="J41" s="125">
        <v>13706.617700331801</v>
      </c>
      <c r="K41" s="125">
        <v>937.72834572900001</v>
      </c>
      <c r="L41" s="126">
        <v>251674.36386159642</v>
      </c>
    </row>
    <row r="42" spans="4:12" x14ac:dyDescent="0.35">
      <c r="D42" s="15">
        <v>2025</v>
      </c>
      <c r="E42" s="125">
        <v>88468.101687753486</v>
      </c>
      <c r="F42" s="125">
        <v>96077.850111510255</v>
      </c>
      <c r="G42" s="125">
        <v>29867.743442355721</v>
      </c>
      <c r="H42" s="125">
        <v>4956.7506022319958</v>
      </c>
      <c r="I42" s="125">
        <v>20507.315029768422</v>
      </c>
      <c r="J42" s="125">
        <v>13596.843209307242</v>
      </c>
      <c r="K42" s="125">
        <v>932.33119967100004</v>
      </c>
      <c r="L42" s="126">
        <v>254406.93528259813</v>
      </c>
    </row>
    <row r="43" spans="4:12" x14ac:dyDescent="0.35">
      <c r="D43" s="15">
        <v>2026</v>
      </c>
      <c r="E43" s="125">
        <v>89117.231195240791</v>
      </c>
      <c r="F43" s="125">
        <v>98088.627884951376</v>
      </c>
      <c r="G43" s="125">
        <v>29911.896365463293</v>
      </c>
      <c r="H43" s="125">
        <v>4916.4743400993348</v>
      </c>
      <c r="I43" s="125">
        <v>20695.132188029402</v>
      </c>
      <c r="J43" s="125">
        <v>13493.829805932974</v>
      </c>
      <c r="K43" s="125">
        <v>926.98860192800009</v>
      </c>
      <c r="L43" s="126">
        <v>257150.18038164519</v>
      </c>
    </row>
    <row r="44" spans="4:12" x14ac:dyDescent="0.35">
      <c r="D44" s="15">
        <v>2027</v>
      </c>
      <c r="E44" s="125">
        <v>89848.354845495211</v>
      </c>
      <c r="F44" s="125">
        <v>100078.64160499723</v>
      </c>
      <c r="G44" s="125">
        <v>29985.787419557179</v>
      </c>
      <c r="H44" s="125">
        <v>4888.0787124001827</v>
      </c>
      <c r="I44" s="125">
        <v>20853.074923255837</v>
      </c>
      <c r="J44" s="125">
        <v>13395.310494710171</v>
      </c>
      <c r="K44" s="125">
        <v>922.16329352100001</v>
      </c>
      <c r="L44" s="126">
        <v>259971.41129393681</v>
      </c>
    </row>
    <row r="45" spans="4:12" x14ac:dyDescent="0.35">
      <c r="D45" s="15">
        <v>2028</v>
      </c>
      <c r="E45" s="125">
        <v>90552.844544361171</v>
      </c>
      <c r="F45" s="125">
        <v>101760.52739549504</v>
      </c>
      <c r="G45" s="125">
        <v>29964.958332938564</v>
      </c>
      <c r="H45" s="125">
        <v>4829.3743773747747</v>
      </c>
      <c r="I45" s="125">
        <v>21001.086903546788</v>
      </c>
      <c r="J45" s="125">
        <v>13295.010599797539</v>
      </c>
      <c r="K45" s="125">
        <v>917.59428001999993</v>
      </c>
      <c r="L45" s="126">
        <v>262321.39643353387</v>
      </c>
    </row>
    <row r="46" spans="4:12" x14ac:dyDescent="0.35">
      <c r="D46" s="15">
        <v>2029</v>
      </c>
      <c r="E46" s="125">
        <v>91177.898784765042</v>
      </c>
      <c r="F46" s="125">
        <v>103629.15790334603</v>
      </c>
      <c r="G46" s="125">
        <v>29972.641288055289</v>
      </c>
      <c r="H46" s="125">
        <v>4789.1088721089891</v>
      </c>
      <c r="I46" s="125">
        <v>21149.445203459789</v>
      </c>
      <c r="J46" s="125">
        <v>13204.268436272363</v>
      </c>
      <c r="K46" s="125">
        <v>912.42081152200001</v>
      </c>
      <c r="L46" s="126">
        <v>264834.94129952951</v>
      </c>
    </row>
    <row r="47" spans="4:12" x14ac:dyDescent="0.35">
      <c r="D47" s="15">
        <v>2030</v>
      </c>
      <c r="E47" s="125">
        <v>91900.670431543476</v>
      </c>
      <c r="F47" s="125">
        <v>105418.74099691484</v>
      </c>
      <c r="G47" s="125">
        <v>30013.053445560818</v>
      </c>
      <c r="H47" s="125">
        <v>4748.949059727498</v>
      </c>
      <c r="I47" s="125">
        <v>21291.92467254115</v>
      </c>
      <c r="J47" s="125">
        <v>13120.845561848013</v>
      </c>
      <c r="K47" s="125">
        <v>907.66819115999999</v>
      </c>
      <c r="L47" s="126">
        <v>267401.85235929582</v>
      </c>
    </row>
    <row r="48" spans="4:12" ht="15" customHeight="1" x14ac:dyDescent="0.35">
      <c r="D48" s="15">
        <v>2031</v>
      </c>
      <c r="E48" s="125">
        <v>92420.613284680963</v>
      </c>
      <c r="F48" s="125">
        <v>107526.4033865571</v>
      </c>
      <c r="G48" s="125">
        <v>30117.602797191132</v>
      </c>
      <c r="H48" s="125">
        <v>4729.5944600142957</v>
      </c>
      <c r="I48" s="125">
        <v>21460.00879712465</v>
      </c>
      <c r="J48" s="125">
        <v>13039.166388032667</v>
      </c>
      <c r="K48" s="125">
        <v>902.92609863899997</v>
      </c>
      <c r="L48" s="126">
        <v>270196.3152122398</v>
      </c>
    </row>
    <row r="49" spans="4:14" s="124" customFormat="1" ht="15" customHeight="1" x14ac:dyDescent="0.35">
      <c r="D49" s="15">
        <v>2032</v>
      </c>
      <c r="E49" s="125">
        <v>92775.841968303052</v>
      </c>
      <c r="F49" s="125">
        <v>109330.95239123375</v>
      </c>
      <c r="G49" s="125">
        <v>30208.282993336263</v>
      </c>
      <c r="H49" s="125">
        <v>4712.8651310543837</v>
      </c>
      <c r="I49" s="125">
        <v>21638.949406521253</v>
      </c>
      <c r="J49" s="125">
        <v>12957.867210377763</v>
      </c>
      <c r="K49" s="125">
        <v>897.61856665400001</v>
      </c>
      <c r="L49" s="126">
        <v>272522.3776674805</v>
      </c>
    </row>
    <row r="50" spans="4:14" s="124" customFormat="1" ht="15" customHeight="1" x14ac:dyDescent="0.35">
      <c r="D50" s="15">
        <v>2033</v>
      </c>
      <c r="E50" s="125">
        <v>93151.96749083235</v>
      </c>
      <c r="F50" s="125">
        <v>111205.88281967507</v>
      </c>
      <c r="G50" s="125">
        <v>30295.459382533907</v>
      </c>
      <c r="H50" s="125">
        <v>4692.6959410677591</v>
      </c>
      <c r="I50" s="125">
        <v>21821.392867452894</v>
      </c>
      <c r="J50" s="125">
        <v>12880.154570691644</v>
      </c>
      <c r="K50" s="125">
        <v>892.29260788200008</v>
      </c>
      <c r="L50" s="126">
        <v>274939.84568013565</v>
      </c>
    </row>
    <row r="51" spans="4:14" s="124" customFormat="1" ht="15" customHeight="1" x14ac:dyDescent="0.35">
      <c r="D51" s="15">
        <v>2034</v>
      </c>
      <c r="E51" s="125">
        <v>93483.000254439263</v>
      </c>
      <c r="F51" s="125">
        <v>112946.62556619912</v>
      </c>
      <c r="G51" s="125">
        <v>30374.861659993272</v>
      </c>
      <c r="H51" s="125">
        <v>4663.3420407219655</v>
      </c>
      <c r="I51" s="125">
        <v>22001.838573522713</v>
      </c>
      <c r="J51" s="125">
        <v>12816.177470160896</v>
      </c>
      <c r="K51" s="125">
        <v>886.94242388200007</v>
      </c>
      <c r="L51" s="126">
        <v>277172.78798891924</v>
      </c>
    </row>
    <row r="52" spans="4:14" s="124" customFormat="1" ht="15" customHeight="1" x14ac:dyDescent="0.35">
      <c r="D52" s="15">
        <v>2035</v>
      </c>
      <c r="E52" s="125">
        <v>93969.889555007787</v>
      </c>
      <c r="F52" s="125">
        <v>114549.5121308478</v>
      </c>
      <c r="G52" s="125">
        <v>30440.895704467668</v>
      </c>
      <c r="H52" s="125">
        <v>4624.2433915204747</v>
      </c>
      <c r="I52" s="125">
        <v>22180.122020783099</v>
      </c>
      <c r="J52" s="125">
        <v>12743.950115004636</v>
      </c>
      <c r="K52" s="125">
        <v>881.046357629</v>
      </c>
      <c r="L52" s="126">
        <v>279389.65927526046</v>
      </c>
    </row>
    <row r="53" spans="4:14" s="124" customFormat="1" ht="15" customHeight="1" x14ac:dyDescent="0.35"/>
    <row r="54" spans="4:14" s="131" customFormat="1" ht="15" customHeight="1" x14ac:dyDescent="0.45">
      <c r="D54" s="169" t="s">
        <v>1009</v>
      </c>
      <c r="E54" s="163"/>
      <c r="F54" s="163"/>
      <c r="G54" s="163"/>
      <c r="H54" s="163"/>
      <c r="I54" s="163"/>
      <c r="J54" s="163"/>
      <c r="K54" s="163"/>
      <c r="L54" s="163"/>
      <c r="M54" s="163"/>
      <c r="N54" s="163"/>
    </row>
    <row r="55" spans="4:14" s="131" customFormat="1" ht="15" customHeight="1" x14ac:dyDescent="0.35">
      <c r="D55" s="162" t="s">
        <v>999</v>
      </c>
      <c r="E55" s="163"/>
      <c r="F55" s="163"/>
      <c r="G55" s="163"/>
      <c r="H55" s="163"/>
      <c r="I55" s="163"/>
      <c r="J55" s="163"/>
      <c r="K55" s="163"/>
      <c r="L55" s="163"/>
      <c r="M55" s="163"/>
      <c r="N55" s="163"/>
    </row>
    <row r="56" spans="4:14" s="131" customFormat="1" ht="15" customHeight="1" x14ac:dyDescent="0.35">
      <c r="D56" s="162" t="s">
        <v>1010</v>
      </c>
      <c r="E56" s="163"/>
      <c r="F56" s="163"/>
      <c r="G56" s="163"/>
      <c r="H56" s="163"/>
      <c r="I56" s="163"/>
      <c r="J56" s="163"/>
      <c r="K56" s="163"/>
      <c r="L56" s="163"/>
      <c r="M56" s="163"/>
      <c r="N56" s="163"/>
    </row>
    <row r="57" spans="4:14" s="131" customFormat="1" ht="15" customHeight="1" thickBot="1" x14ac:dyDescent="0.4">
      <c r="D57" s="132" t="s">
        <v>1</v>
      </c>
      <c r="E57" s="132" t="s">
        <v>77</v>
      </c>
      <c r="F57" s="132" t="s">
        <v>1011</v>
      </c>
      <c r="G57" s="132" t="s">
        <v>78</v>
      </c>
      <c r="H57" s="132" t="s">
        <v>1012</v>
      </c>
      <c r="I57" s="132" t="s">
        <v>79</v>
      </c>
      <c r="J57" s="132" t="s">
        <v>80</v>
      </c>
      <c r="K57" s="132" t="s">
        <v>81</v>
      </c>
      <c r="L57" s="132" t="s">
        <v>82</v>
      </c>
      <c r="M57" s="132" t="s">
        <v>83</v>
      </c>
      <c r="N57" s="132" t="s">
        <v>1013</v>
      </c>
    </row>
    <row r="58" spans="4:14" s="131" customFormat="1" ht="15" hidden="1" customHeight="1" thickTop="1" x14ac:dyDescent="0.35">
      <c r="D58" s="130">
        <v>1990</v>
      </c>
      <c r="E58" s="125">
        <v>67013.255699639703</v>
      </c>
      <c r="F58" s="125">
        <v>0</v>
      </c>
      <c r="G58" s="125">
        <v>72102.73120707582</v>
      </c>
      <c r="H58" s="125">
        <v>0</v>
      </c>
      <c r="I58" s="125">
        <v>46620.187237692604</v>
      </c>
      <c r="J58" s="125">
        <v>7267.8704101282083</v>
      </c>
      <c r="K58" s="125">
        <v>20561.877295665068</v>
      </c>
      <c r="L58" s="125">
        <v>12439.009377826318</v>
      </c>
      <c r="M58" s="125">
        <v>1593.8363860000002</v>
      </c>
      <c r="N58" s="126">
        <v>227598.76761402772</v>
      </c>
    </row>
    <row r="59" spans="4:14" s="131" customFormat="1" ht="15" hidden="1" customHeight="1" x14ac:dyDescent="0.35">
      <c r="D59" s="130">
        <v>1991</v>
      </c>
      <c r="E59" s="125">
        <v>66457.603783371465</v>
      </c>
      <c r="F59" s="125">
        <v>0</v>
      </c>
      <c r="G59" s="125">
        <v>71824.065831596541</v>
      </c>
      <c r="H59" s="125">
        <v>0</v>
      </c>
      <c r="I59" s="125">
        <v>45480.893610439489</v>
      </c>
      <c r="J59" s="125">
        <v>7208.9547292802472</v>
      </c>
      <c r="K59" s="125">
        <v>16099.67479301919</v>
      </c>
      <c r="L59" s="125">
        <v>12501.668301765567</v>
      </c>
      <c r="M59" s="125">
        <v>1627.4133690000001</v>
      </c>
      <c r="N59" s="126">
        <v>221200.27441847249</v>
      </c>
    </row>
    <row r="60" spans="4:14" s="131" customFormat="1" ht="15" hidden="1" customHeight="1" x14ac:dyDescent="0.35">
      <c r="D60" s="130">
        <v>1992</v>
      </c>
      <c r="E60" s="125">
        <v>67437.47130533967</v>
      </c>
      <c r="F60" s="125">
        <v>0</v>
      </c>
      <c r="G60" s="125">
        <v>75645.977309914626</v>
      </c>
      <c r="H60" s="125">
        <v>0</v>
      </c>
      <c r="I60" s="125">
        <v>45452.458816513819</v>
      </c>
      <c r="J60" s="125">
        <v>6845.8351474395376</v>
      </c>
      <c r="K60" s="125">
        <v>15238.047069052616</v>
      </c>
      <c r="L60" s="125">
        <v>12680.137862314514</v>
      </c>
      <c r="M60" s="125">
        <v>1655.0387711841779</v>
      </c>
      <c r="N60" s="126">
        <v>224954.96628175897</v>
      </c>
    </row>
    <row r="61" spans="4:14" s="131" customFormat="1" ht="15" hidden="1" customHeight="1" x14ac:dyDescent="0.35">
      <c r="D61" s="130">
        <v>1993</v>
      </c>
      <c r="E61" s="125">
        <v>66621.838138542938</v>
      </c>
      <c r="F61" s="125">
        <v>0</v>
      </c>
      <c r="G61" s="125">
        <v>75930.503883292506</v>
      </c>
      <c r="H61" s="125">
        <v>0</v>
      </c>
      <c r="I61" s="125">
        <v>44870.893915797009</v>
      </c>
      <c r="J61" s="125">
        <v>6535.1510723826832</v>
      </c>
      <c r="K61" s="125">
        <v>15688.896598155683</v>
      </c>
      <c r="L61" s="125">
        <v>12728.867910214911</v>
      </c>
      <c r="M61" s="125">
        <v>1650.0384961185605</v>
      </c>
      <c r="N61" s="126">
        <v>224026.19001450427</v>
      </c>
    </row>
    <row r="62" spans="4:14" s="131" customFormat="1" ht="15" hidden="1" customHeight="1" x14ac:dyDescent="0.35">
      <c r="D62" s="130">
        <v>1994</v>
      </c>
      <c r="E62" s="125">
        <v>68121.220009451485</v>
      </c>
      <c r="F62" s="125">
        <v>0</v>
      </c>
      <c r="G62" s="125">
        <v>76903.966411200294</v>
      </c>
      <c r="H62" s="125">
        <v>0</v>
      </c>
      <c r="I62" s="125">
        <v>45236.038872058918</v>
      </c>
      <c r="J62" s="125">
        <v>6011.9574278294413</v>
      </c>
      <c r="K62" s="125">
        <v>16781.21907693303</v>
      </c>
      <c r="L62" s="125">
        <v>12649.990185351448</v>
      </c>
      <c r="M62" s="125">
        <v>1674.935673601846</v>
      </c>
      <c r="N62" s="126">
        <v>227379.32765642647</v>
      </c>
    </row>
    <row r="63" spans="4:14" s="131" customFormat="1" ht="15" hidden="1" customHeight="1" x14ac:dyDescent="0.35">
      <c r="D63" s="130">
        <v>1995</v>
      </c>
      <c r="E63" s="125">
        <v>68824.429382719682</v>
      </c>
      <c r="F63" s="125">
        <v>0</v>
      </c>
      <c r="G63" s="125">
        <v>77606.336862273354</v>
      </c>
      <c r="H63" s="125">
        <v>0</v>
      </c>
      <c r="I63" s="125">
        <v>46140.147082934614</v>
      </c>
      <c r="J63" s="125">
        <v>6152.3382336413306</v>
      </c>
      <c r="K63" s="125">
        <v>14087.530499174834</v>
      </c>
      <c r="L63" s="125">
        <v>12863.478362964266</v>
      </c>
      <c r="M63" s="125">
        <v>1622.6046610084738</v>
      </c>
      <c r="N63" s="126">
        <v>227296.86508471656</v>
      </c>
    </row>
    <row r="64" spans="4:14" s="131" customFormat="1" ht="15" hidden="1" customHeight="1" x14ac:dyDescent="0.35">
      <c r="D64" s="130">
        <v>1996</v>
      </c>
      <c r="E64" s="125">
        <v>70638.333757835338</v>
      </c>
      <c r="F64" s="125">
        <v>0</v>
      </c>
      <c r="G64" s="125">
        <v>80533.293606271516</v>
      </c>
      <c r="H64" s="125">
        <v>0</v>
      </c>
      <c r="I64" s="125">
        <v>46615.934897729894</v>
      </c>
      <c r="J64" s="125">
        <v>6373.7369660138093</v>
      </c>
      <c r="K64" s="125">
        <v>16631.426670988712</v>
      </c>
      <c r="L64" s="125">
        <v>13132.042765852644</v>
      </c>
      <c r="M64" s="125">
        <v>1689.8411837596211</v>
      </c>
      <c r="N64" s="126">
        <v>235614.60984845154</v>
      </c>
    </row>
    <row r="65" spans="4:14" s="131" customFormat="1" ht="15" hidden="1" customHeight="1" x14ac:dyDescent="0.35">
      <c r="D65" s="130">
        <v>1997</v>
      </c>
      <c r="E65" s="125">
        <v>72888.793134359788</v>
      </c>
      <c r="F65" s="125">
        <v>0</v>
      </c>
      <c r="G65" s="125">
        <v>83611.517690309454</v>
      </c>
      <c r="H65" s="125">
        <v>0</v>
      </c>
      <c r="I65" s="125">
        <v>48035.973022163656</v>
      </c>
      <c r="J65" s="125">
        <v>6275.5298770454283</v>
      </c>
      <c r="K65" s="125">
        <v>17246.958668382733</v>
      </c>
      <c r="L65" s="125">
        <v>13652.663922423684</v>
      </c>
      <c r="M65" s="125">
        <v>1701.6298582394984</v>
      </c>
      <c r="N65" s="126">
        <v>243413.06617292424</v>
      </c>
    </row>
    <row r="66" spans="4:14" s="131" customFormat="1" ht="15" hidden="1" customHeight="1" x14ac:dyDescent="0.35">
      <c r="D66" s="130">
        <v>1998</v>
      </c>
      <c r="E66" s="125">
        <v>74032.530989457358</v>
      </c>
      <c r="F66" s="125">
        <v>0</v>
      </c>
      <c r="G66" s="125">
        <v>85875.606662077495</v>
      </c>
      <c r="H66" s="125">
        <v>0</v>
      </c>
      <c r="I66" s="125">
        <v>46436.439664148638</v>
      </c>
      <c r="J66" s="125">
        <v>6025.4694669259716</v>
      </c>
      <c r="K66" s="125">
        <v>13260.888619142939</v>
      </c>
      <c r="L66" s="125">
        <v>13494.756403643514</v>
      </c>
      <c r="M66" s="125">
        <v>1799.3261970937135</v>
      </c>
      <c r="N66" s="126">
        <v>240925.01800248961</v>
      </c>
    </row>
    <row r="67" spans="4:14" s="131" customFormat="1" ht="15" hidden="1" customHeight="1" x14ac:dyDescent="0.35">
      <c r="D67" s="130">
        <v>1999</v>
      </c>
      <c r="E67" s="125">
        <v>75833.728506474741</v>
      </c>
      <c r="F67" s="125">
        <v>0</v>
      </c>
      <c r="G67" s="125">
        <v>90261.363770439522</v>
      </c>
      <c r="H67" s="125">
        <v>0</v>
      </c>
      <c r="I67" s="125">
        <v>47650.041846974687</v>
      </c>
      <c r="J67" s="125">
        <v>5702.3779084588887</v>
      </c>
      <c r="K67" s="125">
        <v>18185.340229619374</v>
      </c>
      <c r="L67" s="125">
        <v>14465.180669440631</v>
      </c>
      <c r="M67" s="125">
        <v>1609.8765398419996</v>
      </c>
      <c r="N67" s="126">
        <v>253707.90947124985</v>
      </c>
    </row>
    <row r="68" spans="4:14" s="131" customFormat="1" ht="15" hidden="1" customHeight="1" x14ac:dyDescent="0.35">
      <c r="D68" s="130">
        <v>2000</v>
      </c>
      <c r="E68" s="125">
        <v>79518.903016713361</v>
      </c>
      <c r="F68" s="125">
        <v>0</v>
      </c>
      <c r="G68" s="125">
        <v>94173.380567316563</v>
      </c>
      <c r="H68" s="125">
        <v>0</v>
      </c>
      <c r="I68" s="125">
        <v>47987.422509840435</v>
      </c>
      <c r="J68" s="125">
        <v>6198.2422470956071</v>
      </c>
      <c r="K68" s="125">
        <v>17722.614314810846</v>
      </c>
      <c r="L68" s="125">
        <v>14417.852091820436</v>
      </c>
      <c r="M68" s="125">
        <v>1395.707812512775</v>
      </c>
      <c r="N68" s="126">
        <v>261414.12256011</v>
      </c>
    </row>
    <row r="69" spans="4:14" s="131" customFormat="1" ht="15" hidden="1" customHeight="1" x14ac:dyDescent="0.35">
      <c r="D69" s="130">
        <v>2001</v>
      </c>
      <c r="E69" s="125">
        <v>75238.831193227947</v>
      </c>
      <c r="F69" s="125">
        <v>0</v>
      </c>
      <c r="G69" s="125">
        <v>91353.699807440658</v>
      </c>
      <c r="H69" s="125">
        <v>0</v>
      </c>
      <c r="I69" s="125">
        <v>44531.041265701635</v>
      </c>
      <c r="J69" s="125">
        <v>5827.1445297941791</v>
      </c>
      <c r="K69" s="125">
        <v>18953.727308886009</v>
      </c>
      <c r="L69" s="125">
        <v>12979.148762277984</v>
      </c>
      <c r="M69" s="125">
        <v>1446.0324612242957</v>
      </c>
      <c r="N69" s="126">
        <v>250329.62532855271</v>
      </c>
    </row>
    <row r="70" spans="4:14" s="131" customFormat="1" ht="15" hidden="1" customHeight="1" x14ac:dyDescent="0.35">
      <c r="D70" s="130">
        <v>2002</v>
      </c>
      <c r="E70" s="125">
        <v>76769.665556300009</v>
      </c>
      <c r="F70" s="125">
        <v>0</v>
      </c>
      <c r="G70" s="125">
        <v>93162.769796071443</v>
      </c>
      <c r="H70" s="125">
        <v>0</v>
      </c>
      <c r="I70" s="125">
        <v>44920.005146744486</v>
      </c>
      <c r="J70" s="125">
        <v>5741.7211489128595</v>
      </c>
      <c r="K70" s="125">
        <v>20836.840108553246</v>
      </c>
      <c r="L70" s="125">
        <v>13101.523750863515</v>
      </c>
      <c r="M70" s="125">
        <v>1406.8557933848808</v>
      </c>
      <c r="N70" s="126">
        <v>255939.38130083043</v>
      </c>
    </row>
    <row r="71" spans="4:14" s="131" customFormat="1" ht="15" hidden="1" customHeight="1" x14ac:dyDescent="0.35">
      <c r="D71" s="130">
        <v>2003</v>
      </c>
      <c r="E71" s="125">
        <v>81721.079854408061</v>
      </c>
      <c r="F71" s="125">
        <v>0</v>
      </c>
      <c r="G71" s="125">
        <v>97089.648119859034</v>
      </c>
      <c r="H71" s="125">
        <v>0</v>
      </c>
      <c r="I71" s="125">
        <v>42614.941025562985</v>
      </c>
      <c r="J71" s="125">
        <v>6284.0513980669321</v>
      </c>
      <c r="K71" s="125">
        <v>19428.099872362585</v>
      </c>
      <c r="L71" s="125">
        <v>13066.847625957671</v>
      </c>
      <c r="M71" s="125">
        <v>1418.7868775839352</v>
      </c>
      <c r="N71" s="126">
        <v>261623.45477380123</v>
      </c>
    </row>
    <row r="72" spans="4:14" s="131" customFormat="1" ht="15" hidden="1" customHeight="1" x14ac:dyDescent="0.35">
      <c r="D72" s="130">
        <v>2004</v>
      </c>
      <c r="E72" s="125">
        <v>83851.042371542324</v>
      </c>
      <c r="F72" s="125">
        <v>0</v>
      </c>
      <c r="G72" s="125">
        <v>99285.234467614806</v>
      </c>
      <c r="H72" s="125">
        <v>0</v>
      </c>
      <c r="I72" s="125">
        <v>43826.506846764903</v>
      </c>
      <c r="J72" s="125">
        <v>7124.4617140999571</v>
      </c>
      <c r="K72" s="125">
        <v>21945.086139211064</v>
      </c>
      <c r="L72" s="125">
        <v>13476.715618471564</v>
      </c>
      <c r="M72" s="125">
        <v>1443.0136905684092</v>
      </c>
      <c r="N72" s="126">
        <v>270952.06084827305</v>
      </c>
    </row>
    <row r="73" spans="4:14" s="131" customFormat="1" ht="15" hidden="1" customHeight="1" x14ac:dyDescent="0.35">
      <c r="D73" s="130">
        <v>2005</v>
      </c>
      <c r="E73" s="125">
        <v>85670.168310383204</v>
      </c>
      <c r="F73" s="125">
        <v>0</v>
      </c>
      <c r="G73" s="125">
        <v>100003.09261128216</v>
      </c>
      <c r="H73" s="125">
        <v>0</v>
      </c>
      <c r="I73" s="125">
        <v>44308.452247671987</v>
      </c>
      <c r="J73" s="125">
        <v>7333.7320840958992</v>
      </c>
      <c r="K73" s="125">
        <v>19533.276576582921</v>
      </c>
      <c r="L73" s="125">
        <v>14264.940378110194</v>
      </c>
      <c r="M73" s="125">
        <v>1544.1547680313342</v>
      </c>
      <c r="N73" s="126">
        <v>272657.81697615766</v>
      </c>
    </row>
    <row r="74" spans="4:14" s="131" customFormat="1" ht="15" hidden="1" customHeight="1" x14ac:dyDescent="0.35">
      <c r="D74" s="130">
        <v>2006</v>
      </c>
      <c r="E74" s="125">
        <v>89751.584183863306</v>
      </c>
      <c r="F74" s="125">
        <v>0</v>
      </c>
      <c r="G74" s="125">
        <v>103401.93275012911</v>
      </c>
      <c r="H74" s="125">
        <v>0</v>
      </c>
      <c r="I74" s="125">
        <v>43984.049606293927</v>
      </c>
      <c r="J74" s="125">
        <v>7633.4896022531966</v>
      </c>
      <c r="K74" s="125">
        <v>20679.84083071394</v>
      </c>
      <c r="L74" s="125">
        <v>14554.731054898073</v>
      </c>
      <c r="M74" s="125">
        <v>1556.2166074100055</v>
      </c>
      <c r="N74" s="126">
        <v>281561.84463556157</v>
      </c>
    </row>
    <row r="75" spans="4:14" s="131" customFormat="1" ht="15" hidden="1" customHeight="1" x14ac:dyDescent="0.35">
      <c r="D75" s="130">
        <v>2007</v>
      </c>
      <c r="E75" s="125">
        <v>89139.365790676151</v>
      </c>
      <c r="F75" s="125">
        <v>0</v>
      </c>
      <c r="G75" s="125">
        <v>104822.99399588327</v>
      </c>
      <c r="H75" s="125">
        <v>0</v>
      </c>
      <c r="I75" s="125">
        <v>44216.976827079081</v>
      </c>
      <c r="J75" s="125">
        <v>7960.7216876411285</v>
      </c>
      <c r="K75" s="125">
        <v>22776.531924829698</v>
      </c>
      <c r="L75" s="125">
        <v>14925.582898110735</v>
      </c>
      <c r="M75" s="125">
        <v>1562.2869839638863</v>
      </c>
      <c r="N75" s="126">
        <v>285404.46010818396</v>
      </c>
    </row>
    <row r="76" spans="4:14" s="131" customFormat="1" ht="15" hidden="1" customHeight="1" x14ac:dyDescent="0.35">
      <c r="D76" s="130">
        <v>2008</v>
      </c>
      <c r="E76" s="125">
        <v>90988.078290869118</v>
      </c>
      <c r="F76" s="125">
        <v>0</v>
      </c>
      <c r="G76" s="125">
        <v>106006.16691480171</v>
      </c>
      <c r="H76" s="125">
        <v>0</v>
      </c>
      <c r="I76" s="125">
        <v>43688.138143240474</v>
      </c>
      <c r="J76" s="125">
        <v>8058.4992442117673</v>
      </c>
      <c r="K76" s="125">
        <v>19531.738196043374</v>
      </c>
      <c r="L76" s="125">
        <v>15559.706625925037</v>
      </c>
      <c r="M76" s="125">
        <v>1597.8344361059192</v>
      </c>
      <c r="N76" s="126">
        <v>285430.16185119742</v>
      </c>
    </row>
    <row r="77" spans="4:14" s="131" customFormat="1" ht="15" hidden="1" customHeight="1" x14ac:dyDescent="0.35">
      <c r="D77" s="130">
        <v>2009</v>
      </c>
      <c r="E77" s="125">
        <v>90116.679679690744</v>
      </c>
      <c r="F77" s="125">
        <v>0</v>
      </c>
      <c r="G77" s="125">
        <v>102727.49809651962</v>
      </c>
      <c r="H77" s="125">
        <v>0</v>
      </c>
      <c r="I77" s="125">
        <v>39650.440482649297</v>
      </c>
      <c r="J77" s="125">
        <v>8038.3116793165245</v>
      </c>
      <c r="K77" s="125">
        <v>19335.41715444814</v>
      </c>
      <c r="L77" s="125">
        <v>15844.058424534423</v>
      </c>
      <c r="M77" s="125">
        <v>1584.7715072717074</v>
      </c>
      <c r="N77" s="126">
        <v>277297.17702443042</v>
      </c>
    </row>
    <row r="78" spans="4:14" s="131" customFormat="1" ht="15" hidden="1" customHeight="1" x14ac:dyDescent="0.35">
      <c r="D78" s="130">
        <v>2010</v>
      </c>
      <c r="E78" s="125">
        <v>87475.035708038122</v>
      </c>
      <c r="F78" s="125">
        <v>0</v>
      </c>
      <c r="G78" s="125">
        <v>100494.76393924933</v>
      </c>
      <c r="H78" s="125">
        <v>0</v>
      </c>
      <c r="I78" s="125">
        <v>39654.490906114901</v>
      </c>
      <c r="J78" s="125">
        <v>7834.3512970285883</v>
      </c>
      <c r="K78" s="125">
        <v>20107.661156631897</v>
      </c>
      <c r="L78" s="125">
        <v>15682.842534407931</v>
      </c>
      <c r="M78" s="125">
        <v>1538.9869509251516</v>
      </c>
      <c r="N78" s="126">
        <v>272788.13249239593</v>
      </c>
    </row>
    <row r="79" spans="4:14" s="131" customFormat="1" ht="15" hidden="1" customHeight="1" x14ac:dyDescent="0.35">
      <c r="D79" s="130">
        <v>2011</v>
      </c>
      <c r="E79" s="125">
        <v>88744.952804571236</v>
      </c>
      <c r="F79" s="125">
        <v>0</v>
      </c>
      <c r="G79" s="125">
        <v>100963.04919000938</v>
      </c>
      <c r="H79" s="125">
        <v>0</v>
      </c>
      <c r="I79" s="125">
        <v>40060.093642555017</v>
      </c>
      <c r="J79" s="125">
        <v>8024.0587592273923</v>
      </c>
      <c r="K79" s="125">
        <v>20137.792398554837</v>
      </c>
      <c r="L79" s="125">
        <v>16189.943026720943</v>
      </c>
      <c r="M79" s="125">
        <v>1488.537746048007</v>
      </c>
      <c r="N79" s="126">
        <v>275608.42756768683</v>
      </c>
    </row>
    <row r="80" spans="4:14" s="131" customFormat="1" ht="15" hidden="1" customHeight="1" x14ac:dyDescent="0.35">
      <c r="D80" s="130">
        <v>2012</v>
      </c>
      <c r="E80" s="125">
        <v>91105.487951304473</v>
      </c>
      <c r="F80" s="125">
        <v>0</v>
      </c>
      <c r="G80" s="125">
        <v>103329.10932112217</v>
      </c>
      <c r="H80" s="125">
        <v>0</v>
      </c>
      <c r="I80" s="125">
        <v>40370.48782668019</v>
      </c>
      <c r="J80" s="125">
        <v>7664.2408903813593</v>
      </c>
      <c r="K80" s="125">
        <v>21026.581256805686</v>
      </c>
      <c r="L80" s="125">
        <v>16146.188258768316</v>
      </c>
      <c r="M80" s="125">
        <v>1437.1618373526567</v>
      </c>
      <c r="N80" s="126">
        <v>281079.25734241487</v>
      </c>
    </row>
    <row r="81" spans="4:14" s="131" customFormat="1" ht="15" hidden="1" customHeight="1" x14ac:dyDescent="0.35">
      <c r="D81" s="130">
        <v>2013</v>
      </c>
      <c r="E81" s="125">
        <v>89995.862180403768</v>
      </c>
      <c r="F81" s="125">
        <v>0</v>
      </c>
      <c r="G81" s="125">
        <v>103328.5784976961</v>
      </c>
      <c r="H81" s="125">
        <v>0</v>
      </c>
      <c r="I81" s="125">
        <v>40308.24805707256</v>
      </c>
      <c r="J81" s="125">
        <v>7563.813441411733</v>
      </c>
      <c r="K81" s="125">
        <v>20652.061608256572</v>
      </c>
      <c r="L81" s="125">
        <v>15993.317249332831</v>
      </c>
      <c r="M81" s="125">
        <v>1359.0738258745635</v>
      </c>
      <c r="N81" s="126">
        <v>279200.95486004814</v>
      </c>
    </row>
    <row r="82" spans="4:14" s="131" customFormat="1" ht="15" hidden="1" customHeight="1" x14ac:dyDescent="0.35">
      <c r="D82" s="130">
        <v>2014</v>
      </c>
      <c r="E82" s="125">
        <v>90005.408861605276</v>
      </c>
      <c r="F82" s="125">
        <v>0</v>
      </c>
      <c r="G82" s="125">
        <v>106185.98101853879</v>
      </c>
      <c r="H82" s="125">
        <v>0</v>
      </c>
      <c r="I82" s="125">
        <v>41133.406653361242</v>
      </c>
      <c r="J82" s="125">
        <v>9052.8976502621135</v>
      </c>
      <c r="K82" s="125">
        <v>18745.68096030338</v>
      </c>
      <c r="L82" s="125">
        <v>15358.263133791863</v>
      </c>
      <c r="M82" s="125">
        <v>1342.739359924492</v>
      </c>
      <c r="N82" s="126">
        <v>281824.3776377872</v>
      </c>
    </row>
    <row r="83" spans="4:14" s="131" customFormat="1" ht="15" hidden="1" customHeight="1" x14ac:dyDescent="0.35">
      <c r="D83" s="130">
        <v>2015</v>
      </c>
      <c r="E83" s="125">
        <v>89696.727207502132</v>
      </c>
      <c r="F83" s="125">
        <v>0</v>
      </c>
      <c r="G83" s="125">
        <v>104982.03110808798</v>
      </c>
      <c r="H83" s="125">
        <v>0</v>
      </c>
      <c r="I83" s="125">
        <v>41538.172897954326</v>
      </c>
      <c r="J83" s="125">
        <v>9414.4771742643989</v>
      </c>
      <c r="K83" s="125">
        <v>19017.666512260959</v>
      </c>
      <c r="L83" s="125">
        <v>15287.309145420302</v>
      </c>
      <c r="M83" s="125">
        <v>1427.6385238529758</v>
      </c>
      <c r="N83" s="126">
        <v>281364.02256934304</v>
      </c>
    </row>
    <row r="84" spans="4:14" s="131" customFormat="1" ht="15" hidden="1" customHeight="1" x14ac:dyDescent="0.35">
      <c r="D84" s="130">
        <v>2016</v>
      </c>
      <c r="E84" s="125">
        <v>89597.884743409566</v>
      </c>
      <c r="F84" s="125">
        <v>0</v>
      </c>
      <c r="G84" s="125">
        <v>104473.45454991629</v>
      </c>
      <c r="H84" s="125">
        <v>0</v>
      </c>
      <c r="I84" s="125">
        <v>41589.169338766143</v>
      </c>
      <c r="J84" s="125">
        <v>9066.9744595954344</v>
      </c>
      <c r="K84" s="125">
        <v>21359.008105377612</v>
      </c>
      <c r="L84" s="125">
        <v>15611.252083890528</v>
      </c>
      <c r="M84" s="125">
        <v>1382.7545746015301</v>
      </c>
      <c r="N84" s="126">
        <v>283080.49785555713</v>
      </c>
    </row>
    <row r="85" spans="4:14" s="131" customFormat="1" ht="15" hidden="1" customHeight="1" x14ac:dyDescent="0.35">
      <c r="D85" s="130">
        <v>2017</v>
      </c>
      <c r="E85" s="125">
        <v>92753.383869564321</v>
      </c>
      <c r="F85" s="125">
        <v>0</v>
      </c>
      <c r="G85" s="125">
        <v>104412.84941288755</v>
      </c>
      <c r="H85" s="125">
        <v>0</v>
      </c>
      <c r="I85" s="125">
        <v>41309.915102671614</v>
      </c>
      <c r="J85" s="125">
        <v>9126.3286514044357</v>
      </c>
      <c r="K85" s="125">
        <v>22230.808073021715</v>
      </c>
      <c r="L85" s="125">
        <v>15434.750734786228</v>
      </c>
      <c r="M85" s="125">
        <v>1341.7516386543425</v>
      </c>
      <c r="N85" s="126">
        <v>286609.78748299024</v>
      </c>
    </row>
    <row r="86" spans="4:14" s="131" customFormat="1" ht="15" customHeight="1" thickTop="1" x14ac:dyDescent="0.35">
      <c r="D86" s="130">
        <v>2018</v>
      </c>
      <c r="E86" s="125">
        <v>91199.388651438698</v>
      </c>
      <c r="F86" s="125">
        <v>0</v>
      </c>
      <c r="G86" s="125">
        <v>103708.58121299502</v>
      </c>
      <c r="H86" s="125">
        <v>0</v>
      </c>
      <c r="I86" s="125">
        <v>40650.822879187486</v>
      </c>
      <c r="J86" s="125">
        <v>8974.8770288889209</v>
      </c>
      <c r="K86" s="125">
        <v>19975.312917638388</v>
      </c>
      <c r="L86" s="125">
        <v>15371.565368207059</v>
      </c>
      <c r="M86" s="125">
        <v>1278.3805718594563</v>
      </c>
      <c r="N86" s="126">
        <v>281158.92863021506</v>
      </c>
    </row>
    <row r="87" spans="4:14" s="131" customFormat="1" ht="15" customHeight="1" x14ac:dyDescent="0.35">
      <c r="D87" s="130">
        <v>2019</v>
      </c>
      <c r="E87" s="125">
        <v>92177.516206175656</v>
      </c>
      <c r="F87" s="125">
        <v>0</v>
      </c>
      <c r="G87" s="125">
        <v>102688.32665577004</v>
      </c>
      <c r="H87" s="125">
        <v>0</v>
      </c>
      <c r="I87" s="125">
        <v>39913.381790942287</v>
      </c>
      <c r="J87" s="125">
        <v>9333.8739359084484</v>
      </c>
      <c r="K87" s="125">
        <v>19685.546971013275</v>
      </c>
      <c r="L87" s="125">
        <v>15637.4074401697</v>
      </c>
      <c r="M87" s="125">
        <v>1113.4066081298527</v>
      </c>
      <c r="N87" s="126">
        <v>280549.45960810926</v>
      </c>
    </row>
    <row r="88" spans="4:14" s="131" customFormat="1" ht="15" customHeight="1" x14ac:dyDescent="0.35">
      <c r="D88" s="127">
        <v>2020</v>
      </c>
      <c r="E88" s="128">
        <v>102350.87546533237</v>
      </c>
      <c r="F88" s="128">
        <v>0</v>
      </c>
      <c r="G88" s="128">
        <v>94608.504018240055</v>
      </c>
      <c r="H88" s="128">
        <v>0</v>
      </c>
      <c r="I88" s="128">
        <v>37826.741727064684</v>
      </c>
      <c r="J88" s="128">
        <v>8188.3865166785436</v>
      </c>
      <c r="K88" s="128">
        <v>18868.903406256475</v>
      </c>
      <c r="L88" s="128">
        <v>14943.31071748208</v>
      </c>
      <c r="M88" s="128">
        <v>986.08906539799989</v>
      </c>
      <c r="N88" s="129">
        <v>277772.8109164522</v>
      </c>
    </row>
    <row r="89" spans="4:14" s="131" customFormat="1" ht="15" customHeight="1" x14ac:dyDescent="0.35">
      <c r="D89" s="130">
        <v>2021</v>
      </c>
      <c r="E89" s="125">
        <v>100799.78250803202</v>
      </c>
      <c r="F89" s="125">
        <v>616.43813443199997</v>
      </c>
      <c r="G89" s="125">
        <v>93373.703907661999</v>
      </c>
      <c r="H89" s="125">
        <v>356.20903443399993</v>
      </c>
      <c r="I89" s="125">
        <v>38035.632102633732</v>
      </c>
      <c r="J89" s="125">
        <v>8415.6350249950647</v>
      </c>
      <c r="K89" s="125">
        <v>20969.535998344825</v>
      </c>
      <c r="L89" s="125">
        <v>14682.406270961252</v>
      </c>
      <c r="M89" s="125">
        <v>948.87538355200002</v>
      </c>
      <c r="N89" s="126">
        <v>277225.57119618088</v>
      </c>
    </row>
    <row r="90" spans="4:14" s="131" customFormat="1" ht="15" customHeight="1" x14ac:dyDescent="0.35">
      <c r="D90" s="130">
        <v>2022</v>
      </c>
      <c r="E90" s="125">
        <v>101496.12157745937</v>
      </c>
      <c r="F90" s="125">
        <v>1609.7496732770003</v>
      </c>
      <c r="G90" s="125">
        <v>97985.708339997174</v>
      </c>
      <c r="H90" s="125">
        <v>939.25288561299999</v>
      </c>
      <c r="I90" s="125">
        <v>37994.175241476245</v>
      </c>
      <c r="J90" s="125">
        <v>8872.0181124382198</v>
      </c>
      <c r="K90" s="125">
        <v>21361.814109468716</v>
      </c>
      <c r="L90" s="125">
        <v>15053.411233225626</v>
      </c>
      <c r="M90" s="125">
        <v>946.09468202300002</v>
      </c>
      <c r="N90" s="126">
        <v>283709.34329608834</v>
      </c>
    </row>
    <row r="91" spans="4:14" s="131" customFormat="1" ht="15" customHeight="1" x14ac:dyDescent="0.35">
      <c r="D91" s="130">
        <v>2023</v>
      </c>
      <c r="E91" s="125">
        <v>103323.03335331389</v>
      </c>
      <c r="F91" s="125">
        <v>2703.5365843070003</v>
      </c>
      <c r="G91" s="125">
        <v>101306.84801422346</v>
      </c>
      <c r="H91" s="125">
        <v>1625.7151757710001</v>
      </c>
      <c r="I91" s="125">
        <v>37960.309395268596</v>
      </c>
      <c r="J91" s="125">
        <v>8911.4314665405091</v>
      </c>
      <c r="K91" s="125">
        <v>21688.92893289504</v>
      </c>
      <c r="L91" s="125">
        <v>15101.481099450142</v>
      </c>
      <c r="M91" s="125">
        <v>942.17583948799995</v>
      </c>
      <c r="N91" s="126">
        <v>289234.20810117968</v>
      </c>
    </row>
    <row r="92" spans="4:14" s="131" customFormat="1" ht="15" customHeight="1" x14ac:dyDescent="0.35">
      <c r="D92" s="130">
        <v>2024</v>
      </c>
      <c r="E92" s="125">
        <v>105469.10087899686</v>
      </c>
      <c r="F92" s="125">
        <v>3819.033943678</v>
      </c>
      <c r="G92" s="125">
        <v>104154.25358330121</v>
      </c>
      <c r="H92" s="125">
        <v>2352.5306550689997</v>
      </c>
      <c r="I92" s="125">
        <v>38122.702709507372</v>
      </c>
      <c r="J92" s="125">
        <v>8861.7006843249874</v>
      </c>
      <c r="K92" s="125">
        <v>22026.985436773801</v>
      </c>
      <c r="L92" s="125">
        <v>15015.793627513802</v>
      </c>
      <c r="M92" s="125">
        <v>937.72834572900001</v>
      </c>
      <c r="N92" s="126">
        <v>294588.26526614703</v>
      </c>
    </row>
    <row r="93" spans="4:14" s="131" customFormat="1" ht="15" customHeight="1" x14ac:dyDescent="0.35">
      <c r="D93" s="130">
        <v>2025</v>
      </c>
      <c r="E93" s="125">
        <v>107397.40085876947</v>
      </c>
      <c r="F93" s="125">
        <v>4811.5995695480005</v>
      </c>
      <c r="G93" s="125">
        <v>106997.81827028071</v>
      </c>
      <c r="H93" s="125">
        <v>3195.4958009689999</v>
      </c>
      <c r="I93" s="125">
        <v>38103.245989811723</v>
      </c>
      <c r="J93" s="125">
        <v>8764.2508134699856</v>
      </c>
      <c r="K93" s="125">
        <v>22384.563756832424</v>
      </c>
      <c r="L93" s="125">
        <v>14945.060802301243</v>
      </c>
      <c r="M93" s="125">
        <v>932.33119967100004</v>
      </c>
      <c r="N93" s="126">
        <v>299524.67169113655</v>
      </c>
    </row>
    <row r="94" spans="4:14" s="131" customFormat="1" ht="15" customHeight="1" x14ac:dyDescent="0.35">
      <c r="D94" s="130">
        <v>2026</v>
      </c>
      <c r="E94" s="125">
        <v>109271.59488359881</v>
      </c>
      <c r="F94" s="125">
        <v>5564.2966516679999</v>
      </c>
      <c r="G94" s="125">
        <v>109959.03114299384</v>
      </c>
      <c r="H94" s="125">
        <v>3921.0171084529998</v>
      </c>
      <c r="I94" s="125">
        <v>38122.022772946329</v>
      </c>
      <c r="J94" s="125">
        <v>8692.6995888423335</v>
      </c>
      <c r="K94" s="125">
        <v>22711.173720000403</v>
      </c>
      <c r="L94" s="125">
        <v>14880.896949480973</v>
      </c>
      <c r="M94" s="125">
        <v>926.98860192800009</v>
      </c>
      <c r="N94" s="126">
        <v>304564.40765979065</v>
      </c>
    </row>
    <row r="95" spans="4:14" s="131" customFormat="1" ht="15" customHeight="1" x14ac:dyDescent="0.35">
      <c r="D95" s="130">
        <v>2027</v>
      </c>
      <c r="E95" s="125">
        <v>111264.4105037082</v>
      </c>
      <c r="F95" s="125">
        <v>6162.016386377999</v>
      </c>
      <c r="G95" s="125">
        <v>112935.80021273151</v>
      </c>
      <c r="H95" s="125">
        <v>4655.7739623749994</v>
      </c>
      <c r="I95" s="125">
        <v>38170.99080764316</v>
      </c>
      <c r="J95" s="125">
        <v>8633.3675452931839</v>
      </c>
      <c r="K95" s="125">
        <v>23007.215315967835</v>
      </c>
      <c r="L95" s="125">
        <v>14821.03600320017</v>
      </c>
      <c r="M95" s="125">
        <v>922.16329352100001</v>
      </c>
      <c r="N95" s="126">
        <v>309754.9836820651</v>
      </c>
    </row>
    <row r="96" spans="4:14" s="131" customFormat="1" ht="15" customHeight="1" x14ac:dyDescent="0.35">
      <c r="D96" s="130">
        <v>2028</v>
      </c>
      <c r="E96" s="125">
        <v>113243.87133746018</v>
      </c>
      <c r="F96" s="125">
        <v>6860.6321728379999</v>
      </c>
      <c r="G96" s="125">
        <v>115639.71483666192</v>
      </c>
      <c r="H96" s="125">
        <v>5341.7521530579997</v>
      </c>
      <c r="I96" s="125">
        <v>38125.686292816579</v>
      </c>
      <c r="J96" s="125">
        <v>8544.0618265757785</v>
      </c>
      <c r="K96" s="125">
        <v>23292.635680933789</v>
      </c>
      <c r="L96" s="125">
        <v>14759.204212936538</v>
      </c>
      <c r="M96" s="125">
        <v>917.59428001999993</v>
      </c>
      <c r="N96" s="126">
        <v>314522.76846740476</v>
      </c>
    </row>
    <row r="97" spans="4:21" s="131" customFormat="1" ht="15" customHeight="1" x14ac:dyDescent="0.35">
      <c r="D97" s="130">
        <v>2029</v>
      </c>
      <c r="E97" s="125">
        <v>115140.36094391304</v>
      </c>
      <c r="F97" s="125">
        <v>7499.6177012279995</v>
      </c>
      <c r="G97" s="125">
        <v>118564.08052879146</v>
      </c>
      <c r="H97" s="125">
        <v>6191.1471429179992</v>
      </c>
      <c r="I97" s="125">
        <v>38109.335942989273</v>
      </c>
      <c r="J97" s="125">
        <v>8473.5264911979903</v>
      </c>
      <c r="K97" s="125">
        <v>23577.715342484778</v>
      </c>
      <c r="L97" s="125">
        <v>14706.740814622362</v>
      </c>
      <c r="M97" s="125">
        <v>912.42081152200001</v>
      </c>
      <c r="N97" s="126">
        <v>319484.18087552092</v>
      </c>
    </row>
    <row r="98" spans="4:21" s="131" customFormat="1" ht="15" customHeight="1" x14ac:dyDescent="0.35">
      <c r="D98" s="130">
        <v>2030</v>
      </c>
      <c r="E98" s="125">
        <v>117130.44178961049</v>
      </c>
      <c r="F98" s="125">
        <v>8280.1292446480002</v>
      </c>
      <c r="G98" s="125">
        <v>121443.31278859034</v>
      </c>
      <c r="H98" s="125">
        <v>7000.8997319379996</v>
      </c>
      <c r="I98" s="125">
        <v>38126.15151013984</v>
      </c>
      <c r="J98" s="125">
        <v>8403.4249584674963</v>
      </c>
      <c r="K98" s="125">
        <v>23856.232585984148</v>
      </c>
      <c r="L98" s="125">
        <v>14661.408282938013</v>
      </c>
      <c r="M98" s="125">
        <v>907.66819115999999</v>
      </c>
      <c r="N98" s="126">
        <v>324528.64010689029</v>
      </c>
    </row>
    <row r="99" spans="4:21" s="131" customFormat="1" ht="15" customHeight="1" x14ac:dyDescent="0.35">
      <c r="D99" s="130">
        <v>2031</v>
      </c>
      <c r="E99" s="125">
        <v>118905.90306174496</v>
      </c>
      <c r="F99" s="125">
        <v>8913.5363681180006</v>
      </c>
      <c r="G99" s="125">
        <v>124651.65589196997</v>
      </c>
      <c r="H99" s="125">
        <v>8125.5533984979993</v>
      </c>
      <c r="I99" s="125">
        <v>38197.434593300117</v>
      </c>
      <c r="J99" s="125">
        <v>8354.4533411222928</v>
      </c>
      <c r="K99" s="125">
        <v>24158.815834035653</v>
      </c>
      <c r="L99" s="125">
        <v>14612.504999864666</v>
      </c>
      <c r="M99" s="125">
        <v>902.92609863899997</v>
      </c>
      <c r="N99" s="126">
        <v>329783.69382067671</v>
      </c>
    </row>
    <row r="100" spans="4:21" s="131" customFormat="1" ht="15" customHeight="1" x14ac:dyDescent="0.35">
      <c r="D100" s="130">
        <v>2032</v>
      </c>
      <c r="E100" s="125">
        <v>120490.90856614505</v>
      </c>
      <c r="F100" s="125">
        <v>9446.184611147999</v>
      </c>
      <c r="G100" s="125">
        <v>127586.43463694243</v>
      </c>
      <c r="H100" s="125">
        <v>9019.9387283779997</v>
      </c>
      <c r="I100" s="125">
        <v>38255.375606685251</v>
      </c>
      <c r="J100" s="125">
        <v>8308.4283225053859</v>
      </c>
      <c r="K100" s="125">
        <v>24471.587380958255</v>
      </c>
      <c r="L100" s="125">
        <v>14563.846380212766</v>
      </c>
      <c r="M100" s="125">
        <v>897.61856665400001</v>
      </c>
      <c r="N100" s="126">
        <v>334574.19946010312</v>
      </c>
    </row>
    <row r="101" spans="4:21" s="131" customFormat="1" ht="15" customHeight="1" x14ac:dyDescent="0.35">
      <c r="D101" s="130">
        <v>2033</v>
      </c>
      <c r="E101" s="125">
        <v>122055.27041673938</v>
      </c>
      <c r="F101" s="125">
        <v>10030.238768718</v>
      </c>
      <c r="G101" s="125">
        <v>130619.11403441693</v>
      </c>
      <c r="H101" s="125">
        <v>10011.672180538</v>
      </c>
      <c r="I101" s="125">
        <v>38310.333656636896</v>
      </c>
      <c r="J101" s="125">
        <v>8259.281433356764</v>
      </c>
      <c r="K101" s="125">
        <v>24787.196893166896</v>
      </c>
      <c r="L101" s="125">
        <v>14518.639357003645</v>
      </c>
      <c r="M101" s="125">
        <v>892.29260788200008</v>
      </c>
      <c r="N101" s="126">
        <v>339442.12839920254</v>
      </c>
    </row>
    <row r="102" spans="4:21" s="131" customFormat="1" ht="15" customHeight="1" x14ac:dyDescent="0.35">
      <c r="D102" s="130">
        <v>2034</v>
      </c>
      <c r="E102" s="125">
        <v>123523.84339522224</v>
      </c>
      <c r="F102" s="125">
        <v>10592.751792658</v>
      </c>
      <c r="G102" s="125">
        <v>133543.05871009</v>
      </c>
      <c r="H102" s="125">
        <v>11045.791706248001</v>
      </c>
      <c r="I102" s="125">
        <v>38358.032262290275</v>
      </c>
      <c r="J102" s="125">
        <v>8201.2645168779636</v>
      </c>
      <c r="K102" s="125">
        <v>25100.147045892711</v>
      </c>
      <c r="L102" s="125">
        <v>14487.033323854899</v>
      </c>
      <c r="M102" s="125">
        <v>886.94242388200007</v>
      </c>
      <c r="N102" s="126">
        <v>344100.32167811005</v>
      </c>
    </row>
    <row r="103" spans="4:21" s="131" customFormat="1" ht="15" customHeight="1" x14ac:dyDescent="0.35">
      <c r="D103" s="130">
        <v>2035</v>
      </c>
      <c r="E103" s="125">
        <v>125095.89600481176</v>
      </c>
      <c r="F103" s="125">
        <v>11319.948561408</v>
      </c>
      <c r="G103" s="125">
        <v>136352.07407008365</v>
      </c>
      <c r="H103" s="125">
        <v>12276.226948508</v>
      </c>
      <c r="I103" s="125">
        <v>38392.871192624676</v>
      </c>
      <c r="J103" s="125">
        <v>8133.8142657204717</v>
      </c>
      <c r="K103" s="125">
        <v>25410.276599555098</v>
      </c>
      <c r="L103" s="125">
        <v>14447.042879329636</v>
      </c>
      <c r="M103" s="125">
        <v>881.046357629</v>
      </c>
      <c r="N103" s="126">
        <v>348713.02136975428</v>
      </c>
    </row>
    <row r="104" spans="4:21" s="131" customFormat="1" ht="15" customHeight="1" x14ac:dyDescent="0.35">
      <c r="D104" s="133" t="s">
        <v>1014</v>
      </c>
      <c r="E104"/>
    </row>
    <row r="105" spans="4:21" s="131" customFormat="1" ht="15" customHeight="1" x14ac:dyDescent="0.35">
      <c r="D105" s="133" t="s">
        <v>1015</v>
      </c>
      <c r="E105"/>
    </row>
    <row r="106" spans="4:21" s="131" customFormat="1" ht="15" customHeight="1" x14ac:dyDescent="0.35"/>
    <row r="107" spans="4:21" s="131" customFormat="1" ht="15" customHeight="1" x14ac:dyDescent="0.35">
      <c r="D107" s="131" t="s">
        <v>1016</v>
      </c>
    </row>
    <row r="109" spans="4:21" x14ac:dyDescent="0.35">
      <c r="D109" s="24" t="s">
        <v>453</v>
      </c>
    </row>
    <row r="110" spans="4:21" x14ac:dyDescent="0.35">
      <c r="D110" s="29" t="s">
        <v>1</v>
      </c>
      <c r="E110" s="30">
        <v>2019</v>
      </c>
      <c r="F110" s="30">
        <v>2020</v>
      </c>
      <c r="G110" s="30">
        <v>2021</v>
      </c>
      <c r="H110" s="30">
        <v>2022</v>
      </c>
      <c r="I110" s="30">
        <v>2023</v>
      </c>
      <c r="J110" s="30">
        <v>2024</v>
      </c>
      <c r="K110" s="30">
        <v>2025</v>
      </c>
      <c r="L110" s="30">
        <v>2026</v>
      </c>
      <c r="M110" s="30">
        <v>2027</v>
      </c>
      <c r="N110" s="30">
        <v>2028</v>
      </c>
      <c r="O110" s="30">
        <v>2029</v>
      </c>
      <c r="P110" s="30">
        <v>2030</v>
      </c>
      <c r="Q110" s="30">
        <v>2031</v>
      </c>
      <c r="R110" s="30">
        <v>2032</v>
      </c>
      <c r="S110" s="30">
        <v>2033</v>
      </c>
      <c r="T110" s="30">
        <v>2034</v>
      </c>
      <c r="U110" s="30">
        <v>2035</v>
      </c>
    </row>
    <row r="111" spans="4:21" x14ac:dyDescent="0.35">
      <c r="D111" s="29" t="s">
        <v>77</v>
      </c>
      <c r="E111" s="31">
        <f>E36-F87</f>
        <v>82321.949014048718</v>
      </c>
      <c r="F111" s="31">
        <f>E37-F88</f>
        <v>90876.53481527137</v>
      </c>
      <c r="G111" s="31">
        <f>E38-F89</f>
        <v>86804.512969090021</v>
      </c>
      <c r="H111" s="31">
        <f>E39-F90</f>
        <v>84803.54563359938</v>
      </c>
      <c r="I111" s="31">
        <f>E40-F91</f>
        <v>84146.615597745884</v>
      </c>
      <c r="J111" s="31">
        <f>E41-F92</f>
        <v>83893.154592824852</v>
      </c>
      <c r="K111" s="31">
        <f>E42-F93</f>
        <v>83656.502118205492</v>
      </c>
      <c r="L111" s="31">
        <f>E43-F94</f>
        <v>83552.934543572788</v>
      </c>
      <c r="M111" s="31">
        <f>E44-F95</f>
        <v>83686.338459117207</v>
      </c>
      <c r="N111" s="31">
        <f>E45-F96</f>
        <v>83692.212371523172</v>
      </c>
      <c r="O111" s="31">
        <f>E46-F97</f>
        <v>83678.281083537047</v>
      </c>
      <c r="P111" s="31">
        <f>E47-F98</f>
        <v>83620.541186895483</v>
      </c>
      <c r="Q111" s="56">
        <f>E48-F99</f>
        <v>83507.076916562961</v>
      </c>
      <c r="R111" s="56">
        <f>E49-F100</f>
        <v>83329.657357155054</v>
      </c>
      <c r="S111" s="56">
        <f>E50-F101</f>
        <v>83121.728722114349</v>
      </c>
      <c r="T111" s="56">
        <f>E51-F102</f>
        <v>82890.248461781259</v>
      </c>
      <c r="U111" s="56">
        <f>E52-F103</f>
        <v>82649.940993599783</v>
      </c>
    </row>
    <row r="112" spans="4:21" x14ac:dyDescent="0.35">
      <c r="D112" s="29" t="s">
        <v>78</v>
      </c>
      <c r="E112" s="57">
        <f>SUM(SUMIFS($F$35:$F$52,$D$35:$D$52,E$110),SUMIFS($J$35:$J$52,$D$35:$D$52,E$110),SUMIFS($K$35:$K$52,$D$35:$D$52,E$110))-H87</f>
        <v>111948.39818036962</v>
      </c>
      <c r="F112" s="57">
        <f>SUM(SUMIFS($F$35:$F$52,$D$35:$D$52,F$110),SUMIFS($J$35:$J$52,$D$35:$D$52,F$110),SUMIFS($K$35:$K$52,$D$35:$D$52,F$110))-H88</f>
        <v>102647.57449125715</v>
      </c>
      <c r="G112" s="57">
        <f>SUM(SUMIFS($F$35:$F$52,$D$35:$D$52,G$110),SUMIFS($J$35:$J$52,$D$35:$D$52,G$110),SUMIFS($K$35:$K$52,$D$35:$D$52,G$110))-H89</f>
        <v>100069.21599979427</v>
      </c>
      <c r="H112" s="57">
        <f>SUM(SUMIFS($F$35:$F$52,$D$35:$D$52,H$110),SUMIFS($J$35:$J$52,$D$35:$D$52,H$110),SUMIFS($K$35:$K$52,$D$35:$D$52,H$110))-H90</f>
        <v>103667.5426900008</v>
      </c>
      <c r="I112" s="57">
        <f>SUM(SUMIFS($F$35:$F$52,$D$35:$D$52,I$110),SUMIFS($J$35:$J$52,$D$35:$D$52,I$110),SUMIFS($K$35:$K$52,$D$35:$D$52,I$110))-H91</f>
        <v>105389.93720369581</v>
      </c>
      <c r="J112" s="57">
        <f>SUM(SUMIFS($F$35:$F$52,$D$35:$D$52,J$110),SUMIFS($J$35:$J$52,$D$35:$D$52,J$110),SUMIFS($K$35:$K$52,$D$35:$D$52,J$110))-H92</f>
        <v>106436.46899433041</v>
      </c>
      <c r="K112" s="57">
        <f>SUM(SUMIFS($F$35:$F$52,$D$35:$D$52,K$110),SUMIFS($J$35:$J$52,$D$35:$D$52,K$110),SUMIFS($K$35:$K$52,$D$35:$D$52,K$110))-H93</f>
        <v>107411.5287195195</v>
      </c>
      <c r="L112" s="57">
        <f>SUM(SUMIFS($F$35:$F$52,$D$35:$D$52,L$110),SUMIFS($J$35:$J$52,$D$35:$D$52,L$110),SUMIFS($K$35:$K$52,$D$35:$D$52,L$110))-H94</f>
        <v>108588.42918435934</v>
      </c>
      <c r="M112" s="57">
        <f>SUM(SUMIFS($F$35:$F$52,$D$35:$D$52,M$110),SUMIFS($J$35:$J$52,$D$35:$D$52,M$110),SUMIFS($K$35:$K$52,$D$35:$D$52,M$110))-H95</f>
        <v>109740.3414308534</v>
      </c>
      <c r="N112" s="57">
        <f>SUM(SUMIFS($F$35:$F$52,$D$35:$D$52,N$110),SUMIFS($J$35:$J$52,$D$35:$D$52,N$110),SUMIFS($K$35:$K$52,$D$35:$D$52,N$110))-H96</f>
        <v>110631.38012225457</v>
      </c>
      <c r="O112" s="57">
        <f>SUM(SUMIFS($F$35:$F$52,$D$35:$D$52,O$110),SUMIFS($J$35:$J$52,$D$35:$D$52,O$110),SUMIFS($K$35:$K$52,$D$35:$D$52,O$110))-H97</f>
        <v>111554.7000082224</v>
      </c>
      <c r="P112" s="57">
        <f>SUM(SUMIFS($F$35:$F$52,$D$35:$D$52,P$110),SUMIFS($J$35:$J$52,$D$35:$D$52,P$110),SUMIFS($K$35:$K$52,$D$35:$D$52,P$110))-H98</f>
        <v>112446.35501798485</v>
      </c>
      <c r="Q112" s="57">
        <f>SUM(SUMIFS($F$35:$F$52,$D$35:$D$52,Q$110),SUMIFS($J$35:$J$52,$D$35:$D$52,Q$110),SUMIFS($K$35:$K$52,$D$35:$D$52,Q$110))-H99</f>
        <v>113342.94247473076</v>
      </c>
      <c r="R112" s="57">
        <f>SUM(SUMIFS($F$35:$F$52,$D$35:$D$52,R$110),SUMIFS($J$35:$J$52,$D$35:$D$52,R$110),SUMIFS($K$35:$K$52,$D$35:$D$52,R$110))-H100</f>
        <v>114166.49943988751</v>
      </c>
      <c r="S112" s="57">
        <f>SUM(SUMIFS($F$35:$F$52,$D$35:$D$52,S$110),SUMIFS($J$35:$J$52,$D$35:$D$52,S$110),SUMIFS($K$35:$K$52,$D$35:$D$52,S$110))-H101</f>
        <v>114966.65781771071</v>
      </c>
      <c r="T112" s="57">
        <f>SUM(SUMIFS($F$35:$F$52,$D$35:$D$52,T$110),SUMIFS($J$35:$J$52,$D$35:$D$52,T$110),SUMIFS($K$35:$K$52,$D$35:$D$52,T$110))-H102</f>
        <v>115603.95375399402</v>
      </c>
      <c r="U112" s="57">
        <f>SUM(SUMIFS($F$35:$F$52,$D$35:$D$52,U$110),SUMIFS($J$35:$J$52,$D$35:$D$52,U$110),SUMIFS($K$35:$K$52,$D$35:$D$52,U$110))-H103</f>
        <v>115898.28165497344</v>
      </c>
    </row>
    <row r="113" spans="4:21" s="48" customFormat="1" x14ac:dyDescent="0.35">
      <c r="D113" s="29" t="s">
        <v>537</v>
      </c>
      <c r="E113" s="58">
        <f t="shared" ref="E113:U113" si="0">SUM(SUMIFS($G$35:$G$52,$D$35:$D$52,E$110),SUMIFS($H$35:$H$52,$D$35:$D$52,E$110),SUMIFS($I$35:$I$52,$D$35:$D$52,E$110))</f>
        <v>55528.471351958651</v>
      </c>
      <c r="F113" s="58">
        <f t="shared" si="0"/>
        <v>53122.39919949769</v>
      </c>
      <c r="G113" s="58">
        <f t="shared" si="0"/>
        <v>53828.026979101596</v>
      </c>
      <c r="H113" s="58">
        <f t="shared" si="0"/>
        <v>54553.537833204195</v>
      </c>
      <c r="I113" s="58">
        <f t="shared" si="0"/>
        <v>54804.385862044124</v>
      </c>
      <c r="J113" s="58">
        <f t="shared" si="0"/>
        <v>55173.175675694132</v>
      </c>
      <c r="K113" s="58">
        <f t="shared" si="0"/>
        <v>55331.809074356133</v>
      </c>
      <c r="L113" s="58">
        <f t="shared" si="0"/>
        <v>55523.502893592027</v>
      </c>
      <c r="M113" s="58">
        <f t="shared" si="0"/>
        <v>55726.941055213196</v>
      </c>
      <c r="N113" s="58">
        <f t="shared" si="0"/>
        <v>55795.419613860126</v>
      </c>
      <c r="O113" s="58">
        <f t="shared" si="0"/>
        <v>55911.195363624065</v>
      </c>
      <c r="P113" s="58">
        <f t="shared" si="0"/>
        <v>56053.927177829464</v>
      </c>
      <c r="Q113" s="58">
        <f t="shared" si="0"/>
        <v>56307.206054330076</v>
      </c>
      <c r="R113" s="58">
        <f t="shared" si="0"/>
        <v>56560.097530911895</v>
      </c>
      <c r="S113" s="58">
        <f t="shared" si="0"/>
        <v>56809.548191054557</v>
      </c>
      <c r="T113" s="58">
        <f t="shared" si="0"/>
        <v>57040.042274237952</v>
      </c>
      <c r="U113" s="58">
        <f t="shared" si="0"/>
        <v>57245.261116771238</v>
      </c>
    </row>
    <row r="114" spans="4:21" x14ac:dyDescent="0.35">
      <c r="D114" s="34" t="s">
        <v>1000</v>
      </c>
      <c r="E114" s="33"/>
      <c r="F114" s="33"/>
      <c r="G114" s="32">
        <f>-($F$111-G111)/$F$111</f>
        <v>-4.4808286918715842E-2</v>
      </c>
      <c r="H114" s="32">
        <f t="shared" ref="H114:U114" si="1">-($F$111-H111)/$F$111</f>
        <v>-6.6826812818257378E-2</v>
      </c>
      <c r="I114" s="32">
        <f t="shared" si="1"/>
        <v>-7.405563197590756E-2</v>
      </c>
      <c r="J114" s="32">
        <f t="shared" si="1"/>
        <v>-7.6844701843461954E-2</v>
      </c>
      <c r="K114" s="32">
        <f t="shared" si="1"/>
        <v>-7.9448811640346423E-2</v>
      </c>
      <c r="L114" s="32">
        <f t="shared" si="1"/>
        <v>-8.0588463089900808E-2</v>
      </c>
      <c r="M114" s="32">
        <f t="shared" si="1"/>
        <v>-7.912049431429119E-2</v>
      </c>
      <c r="N114" s="32">
        <f t="shared" si="1"/>
        <v>-7.9055858130507278E-2</v>
      </c>
      <c r="O114" s="32">
        <f t="shared" si="1"/>
        <v>-7.9209157197361477E-2</v>
      </c>
      <c r="P114" s="32">
        <f t="shared" si="1"/>
        <v>-7.9844523595947584E-2</v>
      </c>
      <c r="Q114" s="32">
        <f t="shared" si="1"/>
        <v>-8.1093077698094707E-2</v>
      </c>
      <c r="R114" s="32">
        <f t="shared" si="1"/>
        <v>-8.3045392008588112E-2</v>
      </c>
      <c r="S114" s="32">
        <f t="shared" si="1"/>
        <v>-8.5333426378113433E-2</v>
      </c>
      <c r="T114" s="32">
        <f t="shared" si="1"/>
        <v>-8.7880621435711417E-2</v>
      </c>
      <c r="U114" s="32">
        <f t="shared" si="1"/>
        <v>-9.0524950565007103E-2</v>
      </c>
    </row>
    <row r="115" spans="4:21" x14ac:dyDescent="0.35">
      <c r="D115" s="34" t="s">
        <v>1001</v>
      </c>
      <c r="E115" s="33"/>
      <c r="F115" s="33"/>
      <c r="G115" s="32">
        <f>-($F$112-G112)/$F$112</f>
        <v>-2.5118552525393533E-2</v>
      </c>
      <c r="H115" s="32">
        <f t="shared" ref="H115:U115" si="2">-($F$112-H112)/$F$112</f>
        <v>9.936603020566483E-3</v>
      </c>
      <c r="I115" s="32">
        <f t="shared" si="2"/>
        <v>2.6716293356471188E-2</v>
      </c>
      <c r="J115" s="32">
        <f t="shared" si="2"/>
        <v>3.6911680785949509E-2</v>
      </c>
      <c r="K115" s="32">
        <f t="shared" si="2"/>
        <v>4.6410782250564594E-2</v>
      </c>
      <c r="L115" s="32">
        <f t="shared" si="2"/>
        <v>5.7876230612815771E-2</v>
      </c>
      <c r="M115" s="32">
        <f t="shared" si="2"/>
        <v>6.9098241967717994E-2</v>
      </c>
      <c r="N115" s="32">
        <f t="shared" si="2"/>
        <v>7.777880452184896E-2</v>
      </c>
      <c r="O115" s="32">
        <f t="shared" si="2"/>
        <v>8.677385277841021E-2</v>
      </c>
      <c r="P115" s="32">
        <f t="shared" si="2"/>
        <v>9.5460419550023518E-2</v>
      </c>
      <c r="Q115" s="32">
        <f t="shared" si="2"/>
        <v>0.10419503857233929</v>
      </c>
      <c r="R115" s="32">
        <f t="shared" si="2"/>
        <v>0.11221818933102473</v>
      </c>
      <c r="S115" s="32">
        <f t="shared" si="2"/>
        <v>0.12001338938118621</v>
      </c>
      <c r="T115" s="32">
        <f t="shared" si="2"/>
        <v>0.12622197189706033</v>
      </c>
      <c r="U115" s="32">
        <f t="shared" si="2"/>
        <v>0.12908933532418632</v>
      </c>
    </row>
  </sheetData>
  <mergeCells count="6">
    <mergeCell ref="D56:N56"/>
    <mergeCell ref="D1:L1"/>
    <mergeCell ref="D2:L2"/>
    <mergeCell ref="D3:L3"/>
    <mergeCell ref="D54:N54"/>
    <mergeCell ref="D55:N55"/>
  </mergeCells>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C2E92-34B9-4C6B-A18E-B6E52BA6AEE6}">
  <sheetPr codeName="Sheet3">
    <tabColor theme="9" tint="0.59999389629810485"/>
  </sheetPr>
  <dimension ref="A1:U68"/>
  <sheetViews>
    <sheetView workbookViewId="0">
      <selection activeCell="H64" sqref="H64"/>
    </sheetView>
  </sheetViews>
  <sheetFormatPr defaultColWidth="8.7265625" defaultRowHeight="14.5" x14ac:dyDescent="0.35"/>
  <cols>
    <col min="1" max="3" width="8.7265625" style="48"/>
    <col min="4" max="4" width="37.54296875" style="13" bestFit="1" customWidth="1"/>
    <col min="5" max="12" width="20" style="13" customWidth="1"/>
    <col min="13" max="16384" width="8.7265625" style="13"/>
  </cols>
  <sheetData>
    <row r="1" spans="4:12" ht="18.5" x14ac:dyDescent="0.45">
      <c r="D1" s="170" t="s">
        <v>86</v>
      </c>
      <c r="E1" s="171"/>
      <c r="F1" s="171"/>
      <c r="G1" s="171"/>
      <c r="H1" s="171"/>
      <c r="I1" s="171"/>
      <c r="J1" s="171"/>
      <c r="K1" s="171"/>
      <c r="L1" s="171"/>
    </row>
    <row r="2" spans="4:12" s="124" customFormat="1" ht="15.5" x14ac:dyDescent="0.35">
      <c r="D2" s="172" t="s">
        <v>1002</v>
      </c>
      <c r="E2" s="171"/>
      <c r="F2" s="171"/>
      <c r="G2" s="171"/>
      <c r="H2" s="171"/>
      <c r="I2" s="171"/>
      <c r="J2" s="171"/>
      <c r="K2" s="171"/>
      <c r="L2" s="171"/>
    </row>
    <row r="3" spans="4:12" ht="15.5" x14ac:dyDescent="0.35">
      <c r="D3" s="172" t="s">
        <v>87</v>
      </c>
      <c r="E3" s="171"/>
      <c r="F3" s="171"/>
      <c r="G3" s="171"/>
      <c r="H3" s="171"/>
      <c r="I3" s="171"/>
      <c r="J3" s="171"/>
      <c r="K3" s="171"/>
      <c r="L3" s="171"/>
    </row>
    <row r="4" spans="4:12" x14ac:dyDescent="0.35">
      <c r="D4" s="173" t="s">
        <v>1003</v>
      </c>
      <c r="E4" s="173"/>
      <c r="F4" s="173"/>
      <c r="G4" s="173"/>
      <c r="H4" s="173"/>
      <c r="I4" s="173"/>
      <c r="J4" s="173"/>
      <c r="K4" s="173"/>
      <c r="L4" s="173"/>
    </row>
    <row r="6" spans="4:12" ht="15" thickBot="1" x14ac:dyDescent="0.4">
      <c r="D6" s="14" t="s">
        <v>1</v>
      </c>
      <c r="E6" s="14" t="s">
        <v>77</v>
      </c>
      <c r="F6" s="14" t="s">
        <v>78</v>
      </c>
      <c r="G6" s="14" t="s">
        <v>79</v>
      </c>
      <c r="H6" s="14" t="s">
        <v>80</v>
      </c>
      <c r="I6" s="14" t="s">
        <v>88</v>
      </c>
      <c r="J6" s="14" t="s">
        <v>82</v>
      </c>
      <c r="K6" s="14" t="s">
        <v>89</v>
      </c>
      <c r="L6" s="14" t="s">
        <v>90</v>
      </c>
    </row>
    <row r="7" spans="4:12" ht="15" hidden="1" thickTop="1" x14ac:dyDescent="0.35">
      <c r="D7" s="130">
        <v>1990</v>
      </c>
      <c r="E7" s="125">
        <v>5206.3401269999995</v>
      </c>
      <c r="F7" s="125">
        <v>1660.6914613603849</v>
      </c>
      <c r="G7" s="125">
        <v>3100.9556972707301</v>
      </c>
      <c r="H7" s="125">
        <v>2506.2320560773987</v>
      </c>
      <c r="I7" s="125">
        <v>124.92991591887559</v>
      </c>
      <c r="J7" s="125">
        <v>124.981570484645</v>
      </c>
      <c r="K7" s="125">
        <v>0</v>
      </c>
      <c r="L7" s="126">
        <v>12724.130828112035</v>
      </c>
    </row>
    <row r="8" spans="4:12" hidden="1" x14ac:dyDescent="0.35">
      <c r="D8" s="130">
        <v>1991</v>
      </c>
      <c r="E8" s="125">
        <v>5270.3129550000003</v>
      </c>
      <c r="F8" s="125">
        <v>1666.1263531828911</v>
      </c>
      <c r="G8" s="125">
        <v>2845.6849024397802</v>
      </c>
      <c r="H8" s="125">
        <v>2420.1137440013322</v>
      </c>
      <c r="I8" s="125">
        <v>118.04237745571361</v>
      </c>
      <c r="J8" s="125">
        <v>166.8073868011534</v>
      </c>
      <c r="K8" s="125">
        <v>0</v>
      </c>
      <c r="L8" s="126">
        <v>12487.08771888087</v>
      </c>
    </row>
    <row r="9" spans="4:12" hidden="1" x14ac:dyDescent="0.35">
      <c r="D9" s="130">
        <v>1992</v>
      </c>
      <c r="E9" s="125">
        <v>4982.0363429999998</v>
      </c>
      <c r="F9" s="125">
        <v>1567.8696754865539</v>
      </c>
      <c r="G9" s="125">
        <v>2642.1094892695901</v>
      </c>
      <c r="H9" s="125">
        <v>2275.5777641937721</v>
      </c>
      <c r="I9" s="125">
        <v>110.7951310429922</v>
      </c>
      <c r="J9" s="125">
        <v>131.54139630810059</v>
      </c>
      <c r="K9" s="125">
        <v>0</v>
      </c>
      <c r="L9" s="126">
        <v>11709.929799301008</v>
      </c>
    </row>
    <row r="10" spans="4:12" hidden="1" x14ac:dyDescent="0.35">
      <c r="D10" s="130">
        <v>1993</v>
      </c>
      <c r="E10" s="125">
        <v>5140.3145749896303</v>
      </c>
      <c r="F10" s="125">
        <v>1606.2738709107209</v>
      </c>
      <c r="G10" s="125">
        <v>2672.6678264540501</v>
      </c>
      <c r="H10" s="125">
        <v>2161.4747530326144</v>
      </c>
      <c r="I10" s="125">
        <v>115.79757939217789</v>
      </c>
      <c r="J10" s="125">
        <v>123.64082799727009</v>
      </c>
      <c r="K10" s="125">
        <v>0</v>
      </c>
      <c r="L10" s="126">
        <v>11820.169432776464</v>
      </c>
    </row>
    <row r="11" spans="4:12" hidden="1" x14ac:dyDescent="0.35">
      <c r="D11" s="130">
        <v>1994</v>
      </c>
      <c r="E11" s="125">
        <v>5257.1796311225198</v>
      </c>
      <c r="F11" s="125">
        <v>1695.243127609039</v>
      </c>
      <c r="G11" s="125">
        <v>2774.3009145739102</v>
      </c>
      <c r="H11" s="125">
        <v>2111.8299372785054</v>
      </c>
      <c r="I11" s="125">
        <v>117.4646845983716</v>
      </c>
      <c r="J11" s="125">
        <v>123.7639194339297</v>
      </c>
      <c r="K11" s="125">
        <v>0</v>
      </c>
      <c r="L11" s="126">
        <v>12079.782214616276</v>
      </c>
    </row>
    <row r="12" spans="4:12" hidden="1" x14ac:dyDescent="0.35">
      <c r="D12" s="130">
        <v>1995</v>
      </c>
      <c r="E12" s="125">
        <v>4800.1247670005396</v>
      </c>
      <c r="F12" s="125">
        <v>1600.0778440024419</v>
      </c>
      <c r="G12" s="125">
        <v>2869.15359076802</v>
      </c>
      <c r="H12" s="125">
        <v>2061.7822694328479</v>
      </c>
      <c r="I12" s="125">
        <v>106.7288763955719</v>
      </c>
      <c r="J12" s="125">
        <v>149.28370272200158</v>
      </c>
      <c r="K12" s="125">
        <v>0</v>
      </c>
      <c r="L12" s="126">
        <v>11587.151050321423</v>
      </c>
    </row>
    <row r="13" spans="4:12" hidden="1" x14ac:dyDescent="0.35">
      <c r="D13" s="130">
        <v>1996</v>
      </c>
      <c r="E13" s="125">
        <v>4839.6378648956706</v>
      </c>
      <c r="F13" s="125">
        <v>1645.118263102006</v>
      </c>
      <c r="G13" s="125">
        <v>3446.4751058811298</v>
      </c>
      <c r="H13" s="125">
        <v>2157.180079602801</v>
      </c>
      <c r="I13" s="125">
        <v>123.088038</v>
      </c>
      <c r="J13" s="125">
        <v>177.14408036022471</v>
      </c>
      <c r="K13" s="125">
        <v>0</v>
      </c>
      <c r="L13" s="126">
        <v>12388.643431841832</v>
      </c>
    </row>
    <row r="14" spans="4:12" hidden="1" x14ac:dyDescent="0.35">
      <c r="D14" s="130">
        <v>1997</v>
      </c>
      <c r="E14" s="125">
        <v>4797.0890039999995</v>
      </c>
      <c r="F14" s="125">
        <v>1645.3826699003869</v>
      </c>
      <c r="G14" s="125">
        <v>3481.3197789354699</v>
      </c>
      <c r="H14" s="125">
        <v>2465.1120624781229</v>
      </c>
      <c r="I14" s="125">
        <v>136.1487779567573</v>
      </c>
      <c r="J14" s="125">
        <v>161.72423143934179</v>
      </c>
      <c r="K14" s="125">
        <v>0</v>
      </c>
      <c r="L14" s="126">
        <v>12686.776524710078</v>
      </c>
    </row>
    <row r="15" spans="4:12" hidden="1" x14ac:dyDescent="0.35">
      <c r="D15" s="130">
        <v>1998</v>
      </c>
      <c r="E15" s="125">
        <v>5463.9439240612901</v>
      </c>
      <c r="F15" s="125">
        <v>1850.0733765736529</v>
      </c>
      <c r="G15" s="125">
        <v>3564.4821998321499</v>
      </c>
      <c r="H15" s="125">
        <v>2741.553631422229</v>
      </c>
      <c r="I15" s="125">
        <v>148.4396327085723</v>
      </c>
      <c r="J15" s="125">
        <v>138.35208944791981</v>
      </c>
      <c r="K15" s="125">
        <v>0</v>
      </c>
      <c r="L15" s="126">
        <v>13906.844854045814</v>
      </c>
    </row>
    <row r="16" spans="4:12" hidden="1" x14ac:dyDescent="0.35">
      <c r="D16" s="130">
        <v>1999</v>
      </c>
      <c r="E16" s="125">
        <v>5695.9255910000002</v>
      </c>
      <c r="F16" s="125">
        <v>1929.628642908692</v>
      </c>
      <c r="G16" s="125">
        <v>3421.60859850622</v>
      </c>
      <c r="H16" s="125">
        <v>2723.3760628955647</v>
      </c>
      <c r="I16" s="125">
        <v>167.17740139228161</v>
      </c>
      <c r="J16" s="125">
        <v>143.25627630334509</v>
      </c>
      <c r="K16" s="125">
        <v>0</v>
      </c>
      <c r="L16" s="126">
        <v>14080.972573006104</v>
      </c>
    </row>
    <row r="17" spans="4:12" hidden="1" x14ac:dyDescent="0.35">
      <c r="D17" s="130">
        <v>2000</v>
      </c>
      <c r="E17" s="125">
        <v>5249.8971360000005</v>
      </c>
      <c r="F17" s="125">
        <v>1894.5469072871078</v>
      </c>
      <c r="G17" s="125">
        <v>3507.7498152755802</v>
      </c>
      <c r="H17" s="125">
        <v>2766.1840436143302</v>
      </c>
      <c r="I17" s="125">
        <v>158.85678079402371</v>
      </c>
      <c r="J17" s="125">
        <v>134.73424258475461</v>
      </c>
      <c r="K17" s="125">
        <v>0</v>
      </c>
      <c r="L17" s="126">
        <v>13711.968925555797</v>
      </c>
    </row>
    <row r="18" spans="4:12" hidden="1" x14ac:dyDescent="0.35">
      <c r="D18" s="130">
        <v>2001</v>
      </c>
      <c r="E18" s="125">
        <v>5108.3979156613705</v>
      </c>
      <c r="F18" s="125">
        <v>1803.9763092100102</v>
      </c>
      <c r="G18" s="125">
        <v>3348.9128170060499</v>
      </c>
      <c r="H18" s="125">
        <v>2765.9368808094046</v>
      </c>
      <c r="I18" s="125">
        <v>136.7911737871633</v>
      </c>
      <c r="J18" s="125">
        <v>167.75537532806609</v>
      </c>
      <c r="K18" s="125">
        <v>0</v>
      </c>
      <c r="L18" s="126">
        <v>13331.770471802065</v>
      </c>
    </row>
    <row r="19" spans="4:12" hidden="1" x14ac:dyDescent="0.35">
      <c r="D19" s="130">
        <v>2002</v>
      </c>
      <c r="E19" s="125">
        <v>5189.5016120086102</v>
      </c>
      <c r="F19" s="125">
        <v>1915.5619134213741</v>
      </c>
      <c r="G19" s="125">
        <v>3064.9622105523399</v>
      </c>
      <c r="H19" s="125">
        <v>2691.0480431188385</v>
      </c>
      <c r="I19" s="125">
        <v>147.09541997632519</v>
      </c>
      <c r="J19" s="125">
        <v>147.2968763892014</v>
      </c>
      <c r="K19" s="125">
        <v>0</v>
      </c>
      <c r="L19" s="126">
        <v>13155.466075466689</v>
      </c>
    </row>
    <row r="20" spans="4:12" hidden="1" x14ac:dyDescent="0.35">
      <c r="D20" s="130">
        <v>2003</v>
      </c>
      <c r="E20" s="125">
        <v>4982.1500042552598</v>
      </c>
      <c r="F20" s="125">
        <v>1968.2883274543301</v>
      </c>
      <c r="G20" s="125">
        <v>2985.8740636858802</v>
      </c>
      <c r="H20" s="125">
        <v>2521.6403284060707</v>
      </c>
      <c r="I20" s="125">
        <v>179.0841925913237</v>
      </c>
      <c r="J20" s="125">
        <v>147.60643286283869</v>
      </c>
      <c r="K20" s="125">
        <v>0</v>
      </c>
      <c r="L20" s="126">
        <v>12784.643349255703</v>
      </c>
    </row>
    <row r="21" spans="4:12" hidden="1" x14ac:dyDescent="0.35">
      <c r="D21" s="130">
        <v>2004</v>
      </c>
      <c r="E21" s="125">
        <v>5191.9541919170697</v>
      </c>
      <c r="F21" s="125">
        <v>2102.4201527863902</v>
      </c>
      <c r="G21" s="125">
        <v>3548.8691732924799</v>
      </c>
      <c r="H21" s="125">
        <v>2584.99150450566</v>
      </c>
      <c r="I21" s="125">
        <v>173.543395134462</v>
      </c>
      <c r="J21" s="125">
        <v>160.4647331608075</v>
      </c>
      <c r="K21" s="125">
        <v>0</v>
      </c>
      <c r="L21" s="126">
        <v>13762.243150796869</v>
      </c>
    </row>
    <row r="22" spans="4:12" hidden="1" x14ac:dyDescent="0.35">
      <c r="D22" s="130">
        <v>2005</v>
      </c>
      <c r="E22" s="125">
        <v>4889.7152446565005</v>
      </c>
      <c r="F22" s="125">
        <v>2031.9136677867111</v>
      </c>
      <c r="G22" s="125">
        <v>3246.0155761605101</v>
      </c>
      <c r="H22" s="125">
        <v>2502.1657674993294</v>
      </c>
      <c r="I22" s="125">
        <v>131.4159188598463</v>
      </c>
      <c r="J22" s="125">
        <v>161.3081332668815</v>
      </c>
      <c r="K22" s="125">
        <v>0</v>
      </c>
      <c r="L22" s="126">
        <v>12962.534308229779</v>
      </c>
    </row>
    <row r="23" spans="4:12" hidden="1" x14ac:dyDescent="0.35">
      <c r="D23" s="130">
        <v>2006</v>
      </c>
      <c r="E23" s="125">
        <v>5003.95088480904</v>
      </c>
      <c r="F23" s="125">
        <v>2052.471534977306</v>
      </c>
      <c r="G23" s="125">
        <v>3273.8716550095101</v>
      </c>
      <c r="H23" s="125">
        <v>2447.0189632569791</v>
      </c>
      <c r="I23" s="125">
        <v>131.9535731174833</v>
      </c>
      <c r="J23" s="125">
        <v>166.81642720193659</v>
      </c>
      <c r="K23" s="125">
        <v>0</v>
      </c>
      <c r="L23" s="126">
        <v>13076.083038372255</v>
      </c>
    </row>
    <row r="24" spans="4:12" hidden="1" x14ac:dyDescent="0.35">
      <c r="D24" s="130">
        <v>2007</v>
      </c>
      <c r="E24" s="125">
        <v>5031.8339985760404</v>
      </c>
      <c r="F24" s="125">
        <v>2022.0000983648861</v>
      </c>
      <c r="G24" s="125">
        <v>3060.3545376808402</v>
      </c>
      <c r="H24" s="125">
        <v>2563.5997193421576</v>
      </c>
      <c r="I24" s="125">
        <v>137.06500700510381</v>
      </c>
      <c r="J24" s="125">
        <v>192.65693905223961</v>
      </c>
      <c r="K24" s="125">
        <v>0</v>
      </c>
      <c r="L24" s="126">
        <v>13007.510300021268</v>
      </c>
    </row>
    <row r="25" spans="4:12" hidden="1" x14ac:dyDescent="0.35">
      <c r="D25" s="130">
        <v>2008</v>
      </c>
      <c r="E25" s="125">
        <v>5017.0964100000001</v>
      </c>
      <c r="F25" s="125">
        <v>2016.223886275463</v>
      </c>
      <c r="G25" s="125">
        <v>3163.1992447214202</v>
      </c>
      <c r="H25" s="125">
        <v>2455.8679419999999</v>
      </c>
      <c r="I25" s="125">
        <v>130.34137100000001</v>
      </c>
      <c r="J25" s="125">
        <v>148.3735873221701</v>
      </c>
      <c r="K25" s="125">
        <v>0</v>
      </c>
      <c r="L25" s="126">
        <v>12931.102441319053</v>
      </c>
    </row>
    <row r="26" spans="4:12" hidden="1" x14ac:dyDescent="0.35">
      <c r="D26" s="130">
        <v>2009</v>
      </c>
      <c r="E26" s="125">
        <v>4957.1017671999998</v>
      </c>
      <c r="F26" s="125">
        <v>1976.8491675206419</v>
      </c>
      <c r="G26" s="125">
        <v>2993.7276698135001</v>
      </c>
      <c r="H26" s="125">
        <v>2353.9695805299998</v>
      </c>
      <c r="I26" s="125">
        <v>119.85256246</v>
      </c>
      <c r="J26" s="125">
        <v>135.31952924872371</v>
      </c>
      <c r="K26" s="125">
        <v>0</v>
      </c>
      <c r="L26" s="126">
        <v>12536.820276772865</v>
      </c>
    </row>
    <row r="27" spans="4:12" hidden="1" x14ac:dyDescent="0.35">
      <c r="D27" s="130">
        <v>2010</v>
      </c>
      <c r="E27" s="125">
        <v>5085.4784420300002</v>
      </c>
      <c r="F27" s="125">
        <v>2014.082636754775</v>
      </c>
      <c r="G27" s="125">
        <v>3160.59928344439</v>
      </c>
      <c r="H27" s="125">
        <v>2192.93751195</v>
      </c>
      <c r="I27" s="125">
        <v>105.04263036</v>
      </c>
      <c r="J27" s="125">
        <v>129.92087255021761</v>
      </c>
      <c r="K27" s="125">
        <v>0</v>
      </c>
      <c r="L27" s="126">
        <v>12688.061377089383</v>
      </c>
    </row>
    <row r="28" spans="4:12" hidden="1" x14ac:dyDescent="0.35">
      <c r="D28" s="130">
        <v>2011</v>
      </c>
      <c r="E28" s="125">
        <v>5185.0576798900001</v>
      </c>
      <c r="F28" s="125">
        <v>2047.907753237891</v>
      </c>
      <c r="G28" s="125">
        <v>3215.9684484540398</v>
      </c>
      <c r="H28" s="125">
        <v>2231.4302944999999</v>
      </c>
      <c r="I28" s="125">
        <v>104.66443643000001</v>
      </c>
      <c r="J28" s="125">
        <v>129.18113979250651</v>
      </c>
      <c r="K28" s="125">
        <v>0</v>
      </c>
      <c r="L28" s="126">
        <v>12914.209752304438</v>
      </c>
    </row>
    <row r="29" spans="4:12" hidden="1" x14ac:dyDescent="0.35">
      <c r="D29" s="130">
        <v>2012</v>
      </c>
      <c r="E29" s="125">
        <v>4854.2003787499998</v>
      </c>
      <c r="F29" s="125">
        <v>2041.902211556612</v>
      </c>
      <c r="G29" s="125">
        <v>3340.4836811544401</v>
      </c>
      <c r="H29" s="125">
        <v>2170.1665202899999</v>
      </c>
      <c r="I29" s="125">
        <v>112.70044335999999</v>
      </c>
      <c r="J29" s="125">
        <v>131.00237772190999</v>
      </c>
      <c r="K29" s="125">
        <v>0</v>
      </c>
      <c r="L29" s="126">
        <v>12650.455612832962</v>
      </c>
    </row>
    <row r="30" spans="4:12" hidden="1" x14ac:dyDescent="0.35">
      <c r="D30" s="130">
        <v>2013</v>
      </c>
      <c r="E30" s="125">
        <v>4994.4970015500003</v>
      </c>
      <c r="F30" s="125">
        <v>2057.7914573374228</v>
      </c>
      <c r="G30" s="125">
        <v>3393.34171023209</v>
      </c>
      <c r="H30" s="125">
        <v>2544.7175189499999</v>
      </c>
      <c r="I30" s="125">
        <v>116.1196492</v>
      </c>
      <c r="J30" s="125">
        <v>128.65876762027611</v>
      </c>
      <c r="K30" s="125">
        <v>0</v>
      </c>
      <c r="L30" s="126">
        <v>13235.126104889789</v>
      </c>
    </row>
    <row r="31" spans="4:12" hidden="1" x14ac:dyDescent="0.35">
      <c r="D31" s="130">
        <v>2014</v>
      </c>
      <c r="E31" s="125">
        <v>4069.5368235600004</v>
      </c>
      <c r="F31" s="125">
        <v>1886.008061368098</v>
      </c>
      <c r="G31" s="125">
        <v>3468.4407419978202</v>
      </c>
      <c r="H31" s="125">
        <v>2606.7867789100001</v>
      </c>
      <c r="I31" s="125">
        <v>108.783033</v>
      </c>
      <c r="J31" s="125">
        <v>123.4511860731542</v>
      </c>
      <c r="K31" s="125">
        <v>0</v>
      </c>
      <c r="L31" s="126">
        <v>12263.006624909072</v>
      </c>
    </row>
    <row r="32" spans="4:12" hidden="1" x14ac:dyDescent="0.35">
      <c r="D32" s="130">
        <v>2015</v>
      </c>
      <c r="E32" s="125">
        <v>4128.4603846969994</v>
      </c>
      <c r="F32" s="125">
        <v>1900.283943773805</v>
      </c>
      <c r="G32" s="125">
        <v>3407.6833546647499</v>
      </c>
      <c r="H32" s="125">
        <v>2640.7609052100001</v>
      </c>
      <c r="I32" s="125">
        <v>110.60290261999999</v>
      </c>
      <c r="J32" s="125">
        <v>127.99382061257779</v>
      </c>
      <c r="K32" s="125">
        <v>0</v>
      </c>
      <c r="L32" s="126">
        <v>12315.785311578133</v>
      </c>
    </row>
    <row r="33" spans="4:12" hidden="1" x14ac:dyDescent="0.35">
      <c r="D33" s="130">
        <v>2016</v>
      </c>
      <c r="E33" s="125">
        <v>4299.5098801680006</v>
      </c>
      <c r="F33" s="125">
        <v>1980.8027717572149</v>
      </c>
      <c r="G33" s="125">
        <v>3566.2067867925202</v>
      </c>
      <c r="H33" s="125">
        <v>2357.2896049400001</v>
      </c>
      <c r="I33" s="125">
        <v>116.51627434000001</v>
      </c>
      <c r="J33" s="125">
        <v>141.96680717580369</v>
      </c>
      <c r="K33" s="125">
        <v>0</v>
      </c>
      <c r="L33" s="126">
        <v>12462.292125173539</v>
      </c>
    </row>
    <row r="34" spans="4:12" hidden="1" x14ac:dyDescent="0.35">
      <c r="D34" s="130">
        <v>2017</v>
      </c>
      <c r="E34" s="125">
        <v>4457.9114100469997</v>
      </c>
      <c r="F34" s="125">
        <v>2024.1423992899529</v>
      </c>
      <c r="G34" s="125">
        <v>3488.6415674710402</v>
      </c>
      <c r="H34" s="125">
        <v>2328.86880894981</v>
      </c>
      <c r="I34" s="125">
        <v>109.22559504</v>
      </c>
      <c r="J34" s="125">
        <v>161.51736120482141</v>
      </c>
      <c r="K34" s="125">
        <v>0</v>
      </c>
      <c r="L34" s="126">
        <v>12570.307142002624</v>
      </c>
    </row>
    <row r="35" spans="4:12" ht="15" thickTop="1" x14ac:dyDescent="0.35">
      <c r="D35" s="130">
        <v>2018</v>
      </c>
      <c r="E35" s="125">
        <v>4394.4022804079996</v>
      </c>
      <c r="F35" s="125">
        <v>2049.0153463572815</v>
      </c>
      <c r="G35" s="125">
        <v>3557.891623400365</v>
      </c>
      <c r="H35" s="125">
        <v>2375.1392993700001</v>
      </c>
      <c r="I35" s="125">
        <v>118.92844907000001</v>
      </c>
      <c r="J35" s="125">
        <v>168.54274431717494</v>
      </c>
      <c r="K35" s="125">
        <v>0</v>
      </c>
      <c r="L35" s="126">
        <v>12663.919742922821</v>
      </c>
    </row>
    <row r="36" spans="4:12" x14ac:dyDescent="0.35">
      <c r="D36" s="130">
        <v>2019</v>
      </c>
      <c r="E36" s="125">
        <v>4793.7898484000007</v>
      </c>
      <c r="F36" s="125">
        <v>2125.7259737769164</v>
      </c>
      <c r="G36" s="125">
        <v>3600.5788426970435</v>
      </c>
      <c r="H36" s="125">
        <v>2373.4148892999997</v>
      </c>
      <c r="I36" s="125">
        <v>111.953062</v>
      </c>
      <c r="J36" s="125">
        <v>179.87620956455928</v>
      </c>
      <c r="K36" s="125">
        <v>0</v>
      </c>
      <c r="L36" s="126">
        <v>13185.33882573852</v>
      </c>
    </row>
    <row r="37" spans="4:12" x14ac:dyDescent="0.35">
      <c r="D37" s="130">
        <v>2020</v>
      </c>
      <c r="E37" s="125">
        <v>4781.9156318599998</v>
      </c>
      <c r="F37" s="125">
        <v>1815.4180731022536</v>
      </c>
      <c r="G37" s="125">
        <v>3271.1102264694082</v>
      </c>
      <c r="H37" s="125">
        <v>2354.6754775499999</v>
      </c>
      <c r="I37" s="125">
        <v>123.31120199999999</v>
      </c>
      <c r="J37" s="125">
        <v>171.21453970070999</v>
      </c>
      <c r="K37" s="125">
        <v>0</v>
      </c>
      <c r="L37" s="126">
        <v>12517.645150682372</v>
      </c>
    </row>
    <row r="38" spans="4:12" x14ac:dyDescent="0.35">
      <c r="D38" s="130">
        <v>2021</v>
      </c>
      <c r="E38" s="125">
        <v>4942.6671036806774</v>
      </c>
      <c r="F38" s="125">
        <v>1839.6159937865336</v>
      </c>
      <c r="G38" s="125">
        <v>3357.9122153790181</v>
      </c>
      <c r="H38" s="125">
        <v>2494.2314605701686</v>
      </c>
      <c r="I38" s="125">
        <v>12.755177450195804</v>
      </c>
      <c r="J38" s="125">
        <v>169.47373802499999</v>
      </c>
      <c r="K38" s="125">
        <v>7.0450927782957864</v>
      </c>
      <c r="L38" s="126">
        <v>12823.70078166989</v>
      </c>
    </row>
    <row r="39" spans="4:12" x14ac:dyDescent="0.35">
      <c r="D39" s="130">
        <v>2022</v>
      </c>
      <c r="E39" s="125">
        <v>4951.7521632958151</v>
      </c>
      <c r="F39" s="125">
        <v>1911.6355817264989</v>
      </c>
      <c r="G39" s="125">
        <v>3374.1311110661654</v>
      </c>
      <c r="H39" s="125">
        <v>2711.5120322837665</v>
      </c>
      <c r="I39" s="125">
        <v>12.755177450195804</v>
      </c>
      <c r="J39" s="125">
        <v>174.13211598699999</v>
      </c>
      <c r="K39" s="125">
        <v>17.491396498145996</v>
      </c>
      <c r="L39" s="126">
        <v>13153.409578307588</v>
      </c>
    </row>
    <row r="40" spans="4:12" x14ac:dyDescent="0.35">
      <c r="D40" s="130">
        <v>2023</v>
      </c>
      <c r="E40" s="125">
        <v>4960.3456513811989</v>
      </c>
      <c r="F40" s="125">
        <v>1951.4430743840935</v>
      </c>
      <c r="G40" s="125">
        <v>3377.3748087845206</v>
      </c>
      <c r="H40" s="125">
        <v>2741.6727652244649</v>
      </c>
      <c r="I40" s="125">
        <v>12.755177450195804</v>
      </c>
      <c r="J40" s="125">
        <v>174.673055183</v>
      </c>
      <c r="K40" s="125">
        <v>25.081392599211426</v>
      </c>
      <c r="L40" s="126">
        <v>13243.345925006684</v>
      </c>
    </row>
    <row r="41" spans="4:12" x14ac:dyDescent="0.35">
      <c r="D41" s="130">
        <v>2024</v>
      </c>
      <c r="E41" s="125">
        <v>4970.55821830286</v>
      </c>
      <c r="F41" s="125">
        <v>1975.5177645261199</v>
      </c>
      <c r="G41" s="125">
        <v>3395.1648938279254</v>
      </c>
      <c r="H41" s="125">
        <v>2724.8829336661565</v>
      </c>
      <c r="I41" s="125">
        <v>12.755177450195804</v>
      </c>
      <c r="J41" s="125">
        <v>174.591111278</v>
      </c>
      <c r="K41" s="125">
        <v>28.955795694493403</v>
      </c>
      <c r="L41" s="126">
        <v>13282.425894745751</v>
      </c>
    </row>
    <row r="42" spans="4:12" x14ac:dyDescent="0.35">
      <c r="D42" s="130">
        <v>2025</v>
      </c>
      <c r="E42" s="125">
        <v>4982.4389120774176</v>
      </c>
      <c r="F42" s="125">
        <v>1990.6100013236571</v>
      </c>
      <c r="G42" s="125">
        <v>3408.070337921215</v>
      </c>
      <c r="H42" s="125">
        <v>2697.8325257656943</v>
      </c>
      <c r="I42" s="125">
        <v>12.755177450195804</v>
      </c>
      <c r="J42" s="125">
        <v>174.888261906</v>
      </c>
      <c r="K42" s="125">
        <v>29.037694043730735</v>
      </c>
      <c r="L42" s="126">
        <v>13295.632910487911</v>
      </c>
    </row>
    <row r="43" spans="4:12" x14ac:dyDescent="0.35">
      <c r="D43" s="130">
        <v>2026</v>
      </c>
      <c r="E43" s="125">
        <v>4992.8699197329706</v>
      </c>
      <c r="F43" s="125">
        <v>2000.5629127905258</v>
      </c>
      <c r="G43" s="125">
        <v>3417.4006440474454</v>
      </c>
      <c r="H43" s="125">
        <v>2674.2034662250712</v>
      </c>
      <c r="I43" s="125">
        <v>12.755177450195804</v>
      </c>
      <c r="J43" s="125">
        <v>175.20117587199999</v>
      </c>
      <c r="K43" s="125">
        <v>24.952378956466401</v>
      </c>
      <c r="L43" s="126">
        <v>13297.945675074676</v>
      </c>
    </row>
    <row r="44" spans="4:12" x14ac:dyDescent="0.35">
      <c r="D44" s="130">
        <v>2027</v>
      </c>
      <c r="E44" s="125">
        <v>5003.4000708185713</v>
      </c>
      <c r="F44" s="125">
        <v>2009.8179054835803</v>
      </c>
      <c r="G44" s="125">
        <v>3422.2438418587758</v>
      </c>
      <c r="H44" s="125">
        <v>2651.7569898177385</v>
      </c>
      <c r="I44" s="125">
        <v>12.755177450195804</v>
      </c>
      <c r="J44" s="125">
        <v>175.461380875</v>
      </c>
      <c r="K44" s="125">
        <v>20.301525603300327</v>
      </c>
      <c r="L44" s="126">
        <v>13295.736891907161</v>
      </c>
    </row>
    <row r="45" spans="4:12" x14ac:dyDescent="0.35">
      <c r="D45" s="130">
        <v>2028</v>
      </c>
      <c r="E45" s="125">
        <v>5013.5327776958802</v>
      </c>
      <c r="F45" s="125">
        <v>2018.2996709072088</v>
      </c>
      <c r="G45" s="125">
        <v>3423.0115525824403</v>
      </c>
      <c r="H45" s="125">
        <v>2620.6969500213818</v>
      </c>
      <c r="I45" s="125">
        <v>12.755177450195804</v>
      </c>
      <c r="J45" s="125">
        <v>175.58656504699999</v>
      </c>
      <c r="K45" s="125">
        <v>13.778998995362205</v>
      </c>
      <c r="L45" s="126">
        <v>13277.661692699468</v>
      </c>
    </row>
    <row r="46" spans="4:12" x14ac:dyDescent="0.35">
      <c r="D46" s="130">
        <v>2029</v>
      </c>
      <c r="E46" s="125">
        <v>5024.2562723309456</v>
      </c>
      <c r="F46" s="125">
        <v>2033.687751413896</v>
      </c>
      <c r="G46" s="125">
        <v>3426.2939249243941</v>
      </c>
      <c r="H46" s="125">
        <v>2598.8579787630783</v>
      </c>
      <c r="I46" s="125">
        <v>12.755177450195804</v>
      </c>
      <c r="J46" s="125">
        <v>175.70848755099999</v>
      </c>
      <c r="K46" s="125">
        <v>11.664311697880416</v>
      </c>
      <c r="L46" s="126">
        <v>13283.22390413139</v>
      </c>
    </row>
    <row r="47" spans="4:12" x14ac:dyDescent="0.35">
      <c r="D47" s="130">
        <v>2030</v>
      </c>
      <c r="E47" s="125">
        <v>5034.76951521516</v>
      </c>
      <c r="F47" s="125">
        <v>2045.1574629733993</v>
      </c>
      <c r="G47" s="125">
        <v>3427.4896248245809</v>
      </c>
      <c r="H47" s="125">
        <v>2573.3566975529502</v>
      </c>
      <c r="I47" s="125">
        <v>12.755177450195804</v>
      </c>
      <c r="J47" s="125">
        <v>175.81642977199999</v>
      </c>
      <c r="K47" s="125">
        <v>4.7362500568328887</v>
      </c>
      <c r="L47" s="126">
        <v>13274.081157845119</v>
      </c>
    </row>
    <row r="48" spans="4:12" s="124" customFormat="1" x14ac:dyDescent="0.35">
      <c r="D48" s="130">
        <v>2031</v>
      </c>
      <c r="E48" s="125">
        <v>5046.6556966958869</v>
      </c>
      <c r="F48" s="125">
        <v>2059.291093324789</v>
      </c>
      <c r="G48" s="125">
        <v>3434.0648719392166</v>
      </c>
      <c r="H48" s="125">
        <v>2557.6332772122155</v>
      </c>
      <c r="I48" s="125">
        <v>12.755177450195804</v>
      </c>
      <c r="J48" s="125">
        <v>175.97085633399999</v>
      </c>
      <c r="K48" s="125">
        <v>-0.21347332128453894</v>
      </c>
      <c r="L48" s="126">
        <v>13286.157499635019</v>
      </c>
    </row>
    <row r="49" spans="4:21" s="124" customFormat="1" x14ac:dyDescent="0.35">
      <c r="D49" s="130">
        <v>2032</v>
      </c>
      <c r="E49" s="125">
        <v>5055.5598086890841</v>
      </c>
      <c r="F49" s="125">
        <v>2070.0229868029082</v>
      </c>
      <c r="G49" s="125">
        <v>3438.5377420669624</v>
      </c>
      <c r="H49" s="125">
        <v>2542.2733191220977</v>
      </c>
      <c r="I49" s="125">
        <v>12.755177450195804</v>
      </c>
      <c r="J49" s="125">
        <v>176.11494123700001</v>
      </c>
      <c r="K49" s="125">
        <v>-7.383553144894166</v>
      </c>
      <c r="L49" s="126">
        <v>13287.880422223354</v>
      </c>
    </row>
    <row r="50" spans="4:21" s="124" customFormat="1" x14ac:dyDescent="0.35">
      <c r="D50" s="130">
        <v>2033</v>
      </c>
      <c r="E50" s="125">
        <v>5061.7215939071029</v>
      </c>
      <c r="F50" s="125">
        <v>2084.5769339079748</v>
      </c>
      <c r="G50" s="125">
        <v>3443.5796776342527</v>
      </c>
      <c r="H50" s="125">
        <v>2525.1075523671243</v>
      </c>
      <c r="I50" s="125">
        <v>12.755177450195804</v>
      </c>
      <c r="J50" s="125">
        <v>176.37376157200001</v>
      </c>
      <c r="K50" s="125">
        <v>-10.716046853277875</v>
      </c>
      <c r="L50" s="126">
        <v>13293.398649985373</v>
      </c>
    </row>
    <row r="51" spans="4:21" s="124" customFormat="1" x14ac:dyDescent="0.35">
      <c r="D51" s="130">
        <v>2034</v>
      </c>
      <c r="E51" s="125">
        <v>5064.4707925839266</v>
      </c>
      <c r="F51" s="125">
        <v>2089.6005072187022</v>
      </c>
      <c r="G51" s="125">
        <v>3448.8555800385552</v>
      </c>
      <c r="H51" s="125">
        <v>2503.1608180024787</v>
      </c>
      <c r="I51" s="125">
        <v>12.755177450195804</v>
      </c>
      <c r="J51" s="125">
        <v>176.60132989299998</v>
      </c>
      <c r="K51" s="125">
        <v>-22.288198646312036</v>
      </c>
      <c r="L51" s="126">
        <v>13273.156006540547</v>
      </c>
    </row>
    <row r="52" spans="4:21" x14ac:dyDescent="0.35">
      <c r="D52" s="130">
        <v>2035</v>
      </c>
      <c r="E52" s="125">
        <v>5063.8753569488426</v>
      </c>
      <c r="F52" s="125">
        <v>2097.7281801091372</v>
      </c>
      <c r="G52" s="125">
        <v>3454.5693208209273</v>
      </c>
      <c r="H52" s="125">
        <v>2477.4064789284944</v>
      </c>
      <c r="I52" s="125">
        <v>12.755177450195804</v>
      </c>
      <c r="J52" s="125">
        <v>176.756781437</v>
      </c>
      <c r="K52" s="125">
        <v>-29.04397524164056</v>
      </c>
      <c r="L52" s="126">
        <v>13254.047320452957</v>
      </c>
    </row>
    <row r="53" spans="4:21" s="124" customFormat="1" x14ac:dyDescent="0.35"/>
    <row r="55" spans="4:21" x14ac:dyDescent="0.35">
      <c r="D55" s="24" t="s">
        <v>453</v>
      </c>
    </row>
    <row r="56" spans="4:21" x14ac:dyDescent="0.35">
      <c r="D56" s="29" t="s">
        <v>1</v>
      </c>
      <c r="E56" s="30">
        <v>2019</v>
      </c>
      <c r="F56" s="30">
        <v>2020</v>
      </c>
      <c r="G56" s="30">
        <v>2021</v>
      </c>
      <c r="H56" s="30">
        <v>2022</v>
      </c>
      <c r="I56" s="30">
        <v>2023</v>
      </c>
      <c r="J56" s="30">
        <v>2024</v>
      </c>
      <c r="K56" s="30">
        <v>2025</v>
      </c>
      <c r="L56" s="30">
        <v>2026</v>
      </c>
      <c r="M56" s="30">
        <v>2027</v>
      </c>
      <c r="N56" s="30">
        <v>2028</v>
      </c>
      <c r="O56" s="30">
        <v>2029</v>
      </c>
      <c r="P56" s="30">
        <v>2030</v>
      </c>
      <c r="Q56" s="30">
        <v>2031</v>
      </c>
      <c r="R56" s="30">
        <v>2032</v>
      </c>
      <c r="S56" s="30">
        <v>2033</v>
      </c>
      <c r="T56" s="30">
        <v>2034</v>
      </c>
      <c r="U56" s="30">
        <v>2035</v>
      </c>
    </row>
    <row r="57" spans="4:21" x14ac:dyDescent="0.35">
      <c r="D57" s="29" t="s">
        <v>77</v>
      </c>
      <c r="E57" s="31">
        <f>E36</f>
        <v>4793.7898484000007</v>
      </c>
      <c r="F57" s="31">
        <f>E37</f>
        <v>4781.9156318599998</v>
      </c>
      <c r="G57" s="31">
        <f>E38</f>
        <v>4942.6671036806774</v>
      </c>
      <c r="H57" s="31">
        <f>E39</f>
        <v>4951.7521632958151</v>
      </c>
      <c r="I57" s="31">
        <f>E40</f>
        <v>4960.3456513811989</v>
      </c>
      <c r="J57" s="31">
        <f>E41</f>
        <v>4970.55821830286</v>
      </c>
      <c r="K57" s="31">
        <f>E42</f>
        <v>4982.4389120774176</v>
      </c>
      <c r="L57" s="31">
        <f>E43</f>
        <v>4992.8699197329706</v>
      </c>
      <c r="M57" s="31">
        <f>E44</f>
        <v>5003.4000708185713</v>
      </c>
      <c r="N57" s="31">
        <f>E45</f>
        <v>5013.5327776958802</v>
      </c>
      <c r="O57" s="31">
        <f>E46</f>
        <v>5024.2562723309456</v>
      </c>
      <c r="P57" s="31">
        <f>E47</f>
        <v>5034.76951521516</v>
      </c>
      <c r="Q57" s="56">
        <f>E48</f>
        <v>5046.6556966958869</v>
      </c>
      <c r="R57" s="56">
        <f>E49</f>
        <v>5055.5598086890841</v>
      </c>
      <c r="S57" s="56">
        <f>E50</f>
        <v>5061.7215939071029</v>
      </c>
      <c r="T57" s="56">
        <f>E51</f>
        <v>5064.4707925839266</v>
      </c>
      <c r="U57" s="56">
        <f>E52</f>
        <v>5063.8753569488426</v>
      </c>
    </row>
    <row r="58" spans="4:21" x14ac:dyDescent="0.35">
      <c r="D58" s="29" t="s">
        <v>78</v>
      </c>
      <c r="E58" s="57">
        <f>SUM(SUMIFS($F$35:$F$52,$D$35:$D$52,E$56),SUMIFS($J$35:$J$52,$D$35:$D$52,E$56))</f>
        <v>2305.6021833414757</v>
      </c>
      <c r="F58" s="57">
        <f t="shared" ref="F58:U58" si="0">SUM(SUMIFS($F$35:$F$52,$D$35:$D$52,F$56),SUMIFS($J$35:$J$52,$D$35:$D$52,F$56))</f>
        <v>1986.6326128029636</v>
      </c>
      <c r="G58" s="57">
        <f t="shared" si="0"/>
        <v>2009.0897318115335</v>
      </c>
      <c r="H58" s="57">
        <f t="shared" si="0"/>
        <v>2085.7676977134988</v>
      </c>
      <c r="I58" s="57">
        <f t="shared" si="0"/>
        <v>2126.1161295670936</v>
      </c>
      <c r="J58" s="57">
        <f t="shared" si="0"/>
        <v>2150.1088758041201</v>
      </c>
      <c r="K58" s="57">
        <f t="shared" si="0"/>
        <v>2165.4982632296569</v>
      </c>
      <c r="L58" s="57">
        <f t="shared" si="0"/>
        <v>2175.7640886625259</v>
      </c>
      <c r="M58" s="57">
        <f t="shared" si="0"/>
        <v>2185.2792863585801</v>
      </c>
      <c r="N58" s="57">
        <f t="shared" si="0"/>
        <v>2193.8862359542086</v>
      </c>
      <c r="O58" s="57">
        <f t="shared" si="0"/>
        <v>2209.3962389648959</v>
      </c>
      <c r="P58" s="57">
        <f t="shared" si="0"/>
        <v>2220.9738927453991</v>
      </c>
      <c r="Q58" s="57">
        <f t="shared" si="0"/>
        <v>2235.261949658789</v>
      </c>
      <c r="R58" s="57">
        <f t="shared" si="0"/>
        <v>2246.1379280399083</v>
      </c>
      <c r="S58" s="57">
        <f t="shared" si="0"/>
        <v>2260.9506954799749</v>
      </c>
      <c r="T58" s="57">
        <f t="shared" si="0"/>
        <v>2266.2018371117024</v>
      </c>
      <c r="U58" s="57">
        <f t="shared" si="0"/>
        <v>2274.4849615461371</v>
      </c>
    </row>
    <row r="59" spans="4:21" s="48" customFormat="1" x14ac:dyDescent="0.35">
      <c r="D59" s="29" t="s">
        <v>537</v>
      </c>
      <c r="E59" s="58">
        <f>SUM(SUMIFS($G$35:$G$52,$D$35:$D$52,E$56),SUMIFS($H$35:$H$52,$D$35:$D$52,E$56),SUMIFS($I$35:$I$52,$D$35:$D$52,E$56))</f>
        <v>6085.9467939970427</v>
      </c>
      <c r="F59" s="58">
        <f t="shared" ref="F59:U59" si="1">SUM(SUMIFS($G$35:$G$52,$D$35:$D$52,F$56),SUMIFS($H$35:$H$52,$D$35:$D$52,F$56),SUMIFS($I$35:$I$52,$D$35:$D$52,F$56))</f>
        <v>5749.0969060194084</v>
      </c>
      <c r="G59" s="58">
        <f t="shared" si="1"/>
        <v>5864.8988533993825</v>
      </c>
      <c r="H59" s="58">
        <f t="shared" si="1"/>
        <v>6098.3983208001282</v>
      </c>
      <c r="I59" s="58">
        <f t="shared" si="1"/>
        <v>6131.8027514591822</v>
      </c>
      <c r="J59" s="58">
        <f t="shared" si="1"/>
        <v>6132.8030049442777</v>
      </c>
      <c r="K59" s="58">
        <f t="shared" si="1"/>
        <v>6118.658041137106</v>
      </c>
      <c r="L59" s="58">
        <f t="shared" si="1"/>
        <v>6104.3592877227129</v>
      </c>
      <c r="M59" s="58">
        <f t="shared" si="1"/>
        <v>6086.7560091267105</v>
      </c>
      <c r="N59" s="58">
        <f t="shared" si="1"/>
        <v>6056.4636800540184</v>
      </c>
      <c r="O59" s="58">
        <f t="shared" si="1"/>
        <v>6037.9070811376687</v>
      </c>
      <c r="P59" s="58">
        <f t="shared" si="1"/>
        <v>6013.6014998277269</v>
      </c>
      <c r="Q59" s="58">
        <f t="shared" si="1"/>
        <v>6004.4533266016288</v>
      </c>
      <c r="R59" s="58">
        <f t="shared" si="1"/>
        <v>5993.5662386392569</v>
      </c>
      <c r="S59" s="58">
        <f t="shared" si="1"/>
        <v>5981.4424074515728</v>
      </c>
      <c r="T59" s="58">
        <f t="shared" si="1"/>
        <v>5964.7715754912306</v>
      </c>
      <c r="U59" s="58">
        <f t="shared" si="1"/>
        <v>5944.7309771996179</v>
      </c>
    </row>
    <row r="60" spans="4:21" x14ac:dyDescent="0.35">
      <c r="D60" s="34" t="s">
        <v>1000</v>
      </c>
      <c r="E60" s="35"/>
      <c r="F60" s="35"/>
      <c r="G60" s="32">
        <f>-($F$57-G57)/$F$57</f>
        <v>3.3616542866138105E-2</v>
      </c>
      <c r="H60" s="32">
        <f t="shared" ref="H60:U60" si="2">-($F$57-H57)/$F$57</f>
        <v>3.5516421557976068E-2</v>
      </c>
      <c r="I60" s="32">
        <f t="shared" si="2"/>
        <v>3.7313502214968174E-2</v>
      </c>
      <c r="J60" s="32">
        <f t="shared" si="2"/>
        <v>3.9449166603026151E-2</v>
      </c>
      <c r="K60" s="32">
        <f t="shared" si="2"/>
        <v>4.1933671702907307E-2</v>
      </c>
      <c r="L60" s="32">
        <f t="shared" si="2"/>
        <v>4.4115016682324204E-2</v>
      </c>
      <c r="M60" s="32">
        <f t="shared" si="2"/>
        <v>4.6317094656147591E-2</v>
      </c>
      <c r="N60" s="32">
        <f t="shared" si="2"/>
        <v>4.8436058614816944E-2</v>
      </c>
      <c r="O60" s="32">
        <f t="shared" si="2"/>
        <v>5.0678568826335327E-2</v>
      </c>
      <c r="P60" s="32">
        <f t="shared" si="2"/>
        <v>5.2877110936565969E-2</v>
      </c>
      <c r="Q60" s="32">
        <f t="shared" si="2"/>
        <v>5.5362763632220834E-2</v>
      </c>
      <c r="R60" s="32">
        <f t="shared" si="2"/>
        <v>5.7224802337770671E-2</v>
      </c>
      <c r="S60" s="32">
        <f t="shared" si="2"/>
        <v>5.8513362340160788E-2</v>
      </c>
      <c r="T60" s="32">
        <f t="shared" si="2"/>
        <v>5.9088278103731948E-2</v>
      </c>
      <c r="U60" s="32">
        <f t="shared" si="2"/>
        <v>5.8963759881135794E-2</v>
      </c>
    </row>
    <row r="61" spans="4:21" x14ac:dyDescent="0.35">
      <c r="D61" s="34" t="s">
        <v>1004</v>
      </c>
      <c r="E61" s="35"/>
      <c r="F61" s="35"/>
      <c r="G61" s="32">
        <f>-($F$58-G58)/$F$58</f>
        <v>1.1304112730176539E-2</v>
      </c>
      <c r="H61" s="32">
        <f t="shared" ref="H61:U61" si="3">-($F$58-H58)/$F$58</f>
        <v>4.9901065889915247E-2</v>
      </c>
      <c r="I61" s="32">
        <f t="shared" si="3"/>
        <v>7.0211027376285234E-2</v>
      </c>
      <c r="J61" s="32">
        <f t="shared" si="3"/>
        <v>8.228812008200441E-2</v>
      </c>
      <c r="K61" s="32">
        <f t="shared" si="3"/>
        <v>9.003458881827657E-2</v>
      </c>
      <c r="L61" s="32">
        <f t="shared" si="3"/>
        <v>9.5202039189679039E-2</v>
      </c>
      <c r="M61" s="32">
        <f t="shared" si="3"/>
        <v>9.9991650331030982E-2</v>
      </c>
      <c r="N61" s="32">
        <f t="shared" si="3"/>
        <v>0.1043240817731409</v>
      </c>
      <c r="O61" s="32">
        <f t="shared" si="3"/>
        <v>0.11213126409297813</v>
      </c>
      <c r="P61" s="32">
        <f t="shared" si="3"/>
        <v>0.11795904206555863</v>
      </c>
      <c r="Q61" s="32">
        <f t="shared" si="3"/>
        <v>0.12515114030320448</v>
      </c>
      <c r="R61" s="32">
        <f t="shared" si="3"/>
        <v>0.13062571990641264</v>
      </c>
      <c r="S61" s="32">
        <f t="shared" si="3"/>
        <v>0.13808193870832142</v>
      </c>
      <c r="T61" s="32">
        <f t="shared" si="3"/>
        <v>0.14072517611310689</v>
      </c>
      <c r="U61" s="32">
        <f t="shared" si="3"/>
        <v>0.14489460551895358</v>
      </c>
    </row>
    <row r="63" spans="4:21" x14ac:dyDescent="0.35">
      <c r="E63" s="34">
        <v>2020</v>
      </c>
    </row>
    <row r="64" spans="4:21" x14ac:dyDescent="0.35">
      <c r="D64" s="46" t="s">
        <v>464</v>
      </c>
      <c r="E64" s="49">
        <f>F57*10^6*About!$B$43</f>
        <v>478077275402398.56</v>
      </c>
      <c r="F64" s="45"/>
      <c r="G64" s="45"/>
      <c r="H64" s="45"/>
      <c r="I64" s="45"/>
      <c r="J64" s="45"/>
      <c r="K64" s="45"/>
      <c r="L64" s="45"/>
      <c r="M64" s="45"/>
      <c r="N64" s="45"/>
      <c r="O64" s="45"/>
      <c r="P64" s="45"/>
    </row>
    <row r="65" spans="4:5" x14ac:dyDescent="0.35">
      <c r="D65" s="47" t="s">
        <v>463</v>
      </c>
      <c r="E65" s="49">
        <f>SUM('BCEU-urban-residential-appl'!C4,'BCEU-urban-residential-heating'!C4,'BCEU-urban-residential-other'!C4,'BCEU-rural-residential-appl'!C4,'BCEU-rural-residential-heating'!C4,'BCEU-rural-residential-other'!C4)</f>
        <v>477865865195516.56</v>
      </c>
    </row>
    <row r="66" spans="4:5" x14ac:dyDescent="0.35">
      <c r="E66" s="44"/>
    </row>
    <row r="67" spans="4:5" x14ac:dyDescent="0.35">
      <c r="D67" s="46" t="s">
        <v>465</v>
      </c>
      <c r="E67" s="49">
        <f>F58*10^6*About!$B$43</f>
        <v>198615780760850.41</v>
      </c>
    </row>
    <row r="68" spans="4:5" x14ac:dyDescent="0.35">
      <c r="D68" s="47" t="s">
        <v>466</v>
      </c>
      <c r="E68" s="49">
        <f>SUM('BCEU-commercial-heating'!C4,'BCEU-commercial-appl'!C4,'BCEU-commercial-other'!C4)</f>
        <v>197809882161036.25</v>
      </c>
    </row>
  </sheetData>
  <mergeCells count="4">
    <mergeCell ref="D1:L1"/>
    <mergeCell ref="D2:L2"/>
    <mergeCell ref="D3:L3"/>
    <mergeCell ref="D4:L4"/>
  </mergeCells>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E9BD3-2A1F-4164-B33A-69DA8621E0A7}">
  <sheetPr codeName="Sheet4"/>
  <dimension ref="A1:AK167"/>
  <sheetViews>
    <sheetView workbookViewId="0"/>
  </sheetViews>
  <sheetFormatPr defaultRowHeight="14.5" x14ac:dyDescent="0.35"/>
  <cols>
    <col min="1" max="1" width="26" customWidth="1"/>
  </cols>
  <sheetData>
    <row r="1" spans="1:37" x14ac:dyDescent="0.35">
      <c r="A1" t="s">
        <v>103</v>
      </c>
    </row>
    <row r="2" spans="1:37" x14ac:dyDescent="0.35">
      <c r="A2" s="28" t="s">
        <v>104</v>
      </c>
    </row>
    <row r="3" spans="1:37" x14ac:dyDescent="0.35">
      <c r="A3" t="s">
        <v>105</v>
      </c>
    </row>
    <row r="4" spans="1:37" x14ac:dyDescent="0.35">
      <c r="A4" t="s">
        <v>106</v>
      </c>
    </row>
    <row r="6" spans="1:37" x14ac:dyDescent="0.35">
      <c r="B6" t="s">
        <v>107</v>
      </c>
      <c r="C6" t="s">
        <v>108</v>
      </c>
      <c r="D6" t="s">
        <v>109</v>
      </c>
      <c r="E6">
        <v>2019</v>
      </c>
      <c r="F6">
        <v>2020</v>
      </c>
      <c r="G6">
        <v>2021</v>
      </c>
      <c r="H6">
        <v>2022</v>
      </c>
      <c r="I6">
        <v>2023</v>
      </c>
      <c r="J6">
        <v>2024</v>
      </c>
      <c r="K6">
        <v>2025</v>
      </c>
      <c r="L6">
        <v>2026</v>
      </c>
      <c r="M6">
        <v>2027</v>
      </c>
      <c r="N6">
        <v>2028</v>
      </c>
      <c r="O6">
        <v>2029</v>
      </c>
      <c r="P6">
        <v>2030</v>
      </c>
      <c r="Q6">
        <v>2031</v>
      </c>
      <c r="R6">
        <v>2032</v>
      </c>
      <c r="S6">
        <v>2033</v>
      </c>
      <c r="T6">
        <v>2034</v>
      </c>
      <c r="U6">
        <v>2035</v>
      </c>
      <c r="V6">
        <v>2036</v>
      </c>
      <c r="W6">
        <v>2037</v>
      </c>
      <c r="X6">
        <v>2038</v>
      </c>
      <c r="Y6">
        <v>2039</v>
      </c>
      <c r="Z6">
        <v>2040</v>
      </c>
      <c r="AA6">
        <v>2041</v>
      </c>
      <c r="AB6">
        <v>2042</v>
      </c>
      <c r="AC6">
        <v>2043</v>
      </c>
      <c r="AD6">
        <v>2044</v>
      </c>
      <c r="AE6">
        <v>2045</v>
      </c>
      <c r="AF6">
        <v>2046</v>
      </c>
      <c r="AG6">
        <v>2047</v>
      </c>
      <c r="AH6">
        <v>2048</v>
      </c>
      <c r="AI6">
        <v>2049</v>
      </c>
      <c r="AJ6">
        <v>2050</v>
      </c>
      <c r="AK6" t="s">
        <v>110</v>
      </c>
    </row>
    <row r="7" spans="1:37" x14ac:dyDescent="0.35">
      <c r="A7" s="1" t="s">
        <v>77</v>
      </c>
      <c r="C7" t="s">
        <v>111</v>
      </c>
    </row>
    <row r="8" spans="1:37" x14ac:dyDescent="0.35">
      <c r="A8" s="36" t="s">
        <v>112</v>
      </c>
      <c r="B8" t="s">
        <v>113</v>
      </c>
      <c r="C8" t="s">
        <v>114</v>
      </c>
      <c r="D8" t="s">
        <v>115</v>
      </c>
      <c r="F8">
        <v>3.6566000000000001E-2</v>
      </c>
      <c r="G8">
        <v>3.6913000000000001E-2</v>
      </c>
      <c r="H8">
        <v>3.5750999999999998E-2</v>
      </c>
      <c r="I8">
        <v>3.5464000000000002E-2</v>
      </c>
      <c r="J8">
        <v>3.5150000000000001E-2</v>
      </c>
      <c r="K8">
        <v>3.4846000000000002E-2</v>
      </c>
      <c r="L8">
        <v>3.4549000000000003E-2</v>
      </c>
      <c r="M8">
        <v>3.4282E-2</v>
      </c>
      <c r="N8">
        <v>3.4043999999999998E-2</v>
      </c>
      <c r="O8">
        <v>3.3835999999999998E-2</v>
      </c>
      <c r="P8">
        <v>3.3387E-2</v>
      </c>
      <c r="Q8">
        <v>3.304E-2</v>
      </c>
      <c r="R8">
        <v>3.2759000000000003E-2</v>
      </c>
      <c r="S8">
        <v>3.2576000000000001E-2</v>
      </c>
      <c r="T8">
        <v>3.2421999999999999E-2</v>
      </c>
      <c r="U8">
        <v>3.2305E-2</v>
      </c>
      <c r="V8">
        <v>3.2191999999999998E-2</v>
      </c>
      <c r="W8">
        <v>3.2086999999999997E-2</v>
      </c>
      <c r="X8">
        <v>3.1986000000000001E-2</v>
      </c>
      <c r="Y8">
        <v>3.1892999999999998E-2</v>
      </c>
      <c r="Z8">
        <v>3.1803999999999999E-2</v>
      </c>
      <c r="AA8">
        <v>3.1720999999999999E-2</v>
      </c>
      <c r="AB8">
        <v>3.1648999999999997E-2</v>
      </c>
      <c r="AC8">
        <v>3.1586999999999997E-2</v>
      </c>
      <c r="AD8">
        <v>3.1543000000000002E-2</v>
      </c>
      <c r="AE8">
        <v>3.1518999999999998E-2</v>
      </c>
      <c r="AF8">
        <v>3.1508000000000001E-2</v>
      </c>
      <c r="AG8">
        <v>3.1496999999999997E-2</v>
      </c>
      <c r="AH8">
        <v>3.1496000000000003E-2</v>
      </c>
      <c r="AI8">
        <v>3.1509000000000002E-2</v>
      </c>
      <c r="AJ8">
        <v>3.1537000000000003E-2</v>
      </c>
      <c r="AK8" s="25">
        <v>-5.0000000000000001E-3</v>
      </c>
    </row>
    <row r="9" spans="1:37" x14ac:dyDescent="0.35">
      <c r="A9" s="36" t="s">
        <v>116</v>
      </c>
      <c r="B9" t="s">
        <v>117</v>
      </c>
      <c r="C9" t="s">
        <v>118</v>
      </c>
      <c r="D9" t="s">
        <v>115</v>
      </c>
      <c r="F9">
        <v>1.4893E-2</v>
      </c>
      <c r="G9">
        <v>1.4737E-2</v>
      </c>
      <c r="H9">
        <v>1.4286999999999999E-2</v>
      </c>
      <c r="I9">
        <v>1.3906999999999999E-2</v>
      </c>
      <c r="J9">
        <v>1.3538E-2</v>
      </c>
      <c r="K9">
        <v>1.3216E-2</v>
      </c>
      <c r="L9">
        <v>1.2929E-2</v>
      </c>
      <c r="M9">
        <v>1.2677000000000001E-2</v>
      </c>
      <c r="N9">
        <v>1.2444E-2</v>
      </c>
      <c r="O9">
        <v>1.223E-2</v>
      </c>
      <c r="P9">
        <v>1.2019999999999999E-2</v>
      </c>
      <c r="Q9">
        <v>1.1825E-2</v>
      </c>
      <c r="R9">
        <v>1.163E-2</v>
      </c>
      <c r="S9">
        <v>1.1445E-2</v>
      </c>
      <c r="T9">
        <v>1.1266E-2</v>
      </c>
      <c r="U9">
        <v>1.1098E-2</v>
      </c>
      <c r="V9">
        <v>1.0928999999999999E-2</v>
      </c>
      <c r="W9">
        <v>1.0758999999999999E-2</v>
      </c>
      <c r="X9">
        <v>1.0591E-2</v>
      </c>
      <c r="Y9">
        <v>1.0434000000000001E-2</v>
      </c>
      <c r="Z9">
        <v>1.0274999999999999E-2</v>
      </c>
      <c r="AA9">
        <v>1.0118E-2</v>
      </c>
      <c r="AB9">
        <v>9.9659999999999992E-3</v>
      </c>
      <c r="AC9">
        <v>9.8160000000000001E-3</v>
      </c>
      <c r="AD9">
        <v>9.6740000000000003E-3</v>
      </c>
      <c r="AE9">
        <v>9.5359999999999993E-3</v>
      </c>
      <c r="AF9">
        <v>9.4009999999999996E-3</v>
      </c>
      <c r="AG9">
        <v>9.2659999999999999E-3</v>
      </c>
      <c r="AH9">
        <v>9.1369999999999993E-3</v>
      </c>
      <c r="AI9">
        <v>9.0130000000000002E-3</v>
      </c>
      <c r="AJ9">
        <v>8.8909999999999996E-3</v>
      </c>
      <c r="AK9" s="25">
        <v>-1.7000000000000001E-2</v>
      </c>
    </row>
    <row r="10" spans="1:37" x14ac:dyDescent="0.35">
      <c r="A10" s="36" t="s">
        <v>119</v>
      </c>
      <c r="B10" t="s">
        <v>120</v>
      </c>
      <c r="C10" t="s">
        <v>121</v>
      </c>
      <c r="D10" t="s">
        <v>115</v>
      </c>
      <c r="F10">
        <v>5.1458999999999998E-2</v>
      </c>
      <c r="G10">
        <v>5.1650000000000001E-2</v>
      </c>
      <c r="H10">
        <v>5.0037999999999999E-2</v>
      </c>
      <c r="I10">
        <v>4.9370999999999998E-2</v>
      </c>
      <c r="J10">
        <v>4.8689000000000003E-2</v>
      </c>
      <c r="K10">
        <v>4.8062000000000001E-2</v>
      </c>
      <c r="L10">
        <v>4.7476999999999998E-2</v>
      </c>
      <c r="M10">
        <v>4.6958E-2</v>
      </c>
      <c r="N10">
        <v>4.6488000000000002E-2</v>
      </c>
      <c r="O10">
        <v>4.6066000000000003E-2</v>
      </c>
      <c r="P10">
        <v>4.5407000000000003E-2</v>
      </c>
      <c r="Q10">
        <v>4.4864000000000001E-2</v>
      </c>
      <c r="R10">
        <v>4.4388999999999998E-2</v>
      </c>
      <c r="S10">
        <v>4.4021999999999999E-2</v>
      </c>
      <c r="T10">
        <v>4.3688999999999999E-2</v>
      </c>
      <c r="U10">
        <v>4.3402999999999997E-2</v>
      </c>
      <c r="V10">
        <v>4.3119999999999999E-2</v>
      </c>
      <c r="W10">
        <v>4.2846000000000002E-2</v>
      </c>
      <c r="X10">
        <v>4.2576999999999997E-2</v>
      </c>
      <c r="Y10">
        <v>4.2326999999999997E-2</v>
      </c>
      <c r="Z10">
        <v>4.2078999999999998E-2</v>
      </c>
      <c r="AA10">
        <v>4.1840000000000002E-2</v>
      </c>
      <c r="AB10">
        <v>4.1614999999999999E-2</v>
      </c>
      <c r="AC10">
        <v>4.1403000000000002E-2</v>
      </c>
      <c r="AD10">
        <v>4.1216999999999997E-2</v>
      </c>
      <c r="AE10">
        <v>4.1055000000000001E-2</v>
      </c>
      <c r="AF10">
        <v>4.0908E-2</v>
      </c>
      <c r="AG10">
        <v>4.0762E-2</v>
      </c>
      <c r="AH10">
        <v>4.0633000000000002E-2</v>
      </c>
      <c r="AI10">
        <v>4.0522000000000002E-2</v>
      </c>
      <c r="AJ10">
        <v>4.0427999999999999E-2</v>
      </c>
      <c r="AK10" s="25">
        <v>-8.0000000000000002E-3</v>
      </c>
    </row>
    <row r="11" spans="1:37" x14ac:dyDescent="0.35">
      <c r="A11" s="36" t="s">
        <v>122</v>
      </c>
      <c r="B11" t="s">
        <v>123</v>
      </c>
      <c r="C11" t="s">
        <v>124</v>
      </c>
      <c r="D11" t="s">
        <v>115</v>
      </c>
      <c r="F11">
        <v>0.657304</v>
      </c>
      <c r="G11">
        <v>0.62929599999999997</v>
      </c>
      <c r="H11">
        <v>0.60349799999999998</v>
      </c>
      <c r="I11">
        <v>0.60575000000000001</v>
      </c>
      <c r="J11">
        <v>0.60949500000000001</v>
      </c>
      <c r="K11">
        <v>0.61388100000000001</v>
      </c>
      <c r="L11">
        <v>0.61824500000000004</v>
      </c>
      <c r="M11">
        <v>0.62029100000000004</v>
      </c>
      <c r="N11">
        <v>0.62100299999999997</v>
      </c>
      <c r="O11">
        <v>0.62098399999999998</v>
      </c>
      <c r="P11">
        <v>0.61383100000000002</v>
      </c>
      <c r="Q11">
        <v>0.60908399999999996</v>
      </c>
      <c r="R11">
        <v>0.606043</v>
      </c>
      <c r="S11">
        <v>0.60520099999999999</v>
      </c>
      <c r="T11">
        <v>0.60468100000000002</v>
      </c>
      <c r="U11">
        <v>0.60459499999999999</v>
      </c>
      <c r="V11">
        <v>0.60434600000000005</v>
      </c>
      <c r="W11">
        <v>0.60405500000000001</v>
      </c>
      <c r="X11">
        <v>0.60361299999999996</v>
      </c>
      <c r="Y11">
        <v>0.60314699999999999</v>
      </c>
      <c r="Z11">
        <v>0.60270100000000004</v>
      </c>
      <c r="AA11">
        <v>0.60221999999999998</v>
      </c>
      <c r="AB11">
        <v>0.60174899999999998</v>
      </c>
      <c r="AC11">
        <v>0.60131699999999999</v>
      </c>
      <c r="AD11">
        <v>0.60099000000000002</v>
      </c>
      <c r="AE11">
        <v>0.60053800000000002</v>
      </c>
      <c r="AF11">
        <v>0.60028199999999998</v>
      </c>
      <c r="AG11">
        <v>0.59997500000000004</v>
      </c>
      <c r="AH11">
        <v>0.59964300000000004</v>
      </c>
      <c r="AI11">
        <v>0.599221</v>
      </c>
      <c r="AJ11">
        <v>0.59878399999999998</v>
      </c>
      <c r="AK11" s="25">
        <v>-3.0000000000000001E-3</v>
      </c>
    </row>
    <row r="12" spans="1:37" x14ac:dyDescent="0.35">
      <c r="A12" s="36" t="s">
        <v>125</v>
      </c>
      <c r="B12" t="s">
        <v>126</v>
      </c>
      <c r="C12" t="s">
        <v>127</v>
      </c>
      <c r="D12" t="s">
        <v>115</v>
      </c>
      <c r="F12">
        <v>7.7910999999999994E-2</v>
      </c>
      <c r="G12">
        <v>7.4593999999999994E-2</v>
      </c>
      <c r="H12">
        <v>6.9611000000000006E-2</v>
      </c>
      <c r="I12">
        <v>7.0274000000000003E-2</v>
      </c>
      <c r="J12">
        <v>7.0992E-2</v>
      </c>
      <c r="K12">
        <v>7.1258000000000002E-2</v>
      </c>
      <c r="L12">
        <v>7.1108000000000005E-2</v>
      </c>
      <c r="M12">
        <v>7.0319999999999994E-2</v>
      </c>
      <c r="N12">
        <v>6.9462999999999997E-2</v>
      </c>
      <c r="O12">
        <v>6.8345000000000003E-2</v>
      </c>
      <c r="P12">
        <v>6.7112000000000005E-2</v>
      </c>
      <c r="Q12">
        <v>6.5821000000000005E-2</v>
      </c>
      <c r="R12">
        <v>6.4517000000000005E-2</v>
      </c>
      <c r="S12">
        <v>6.3118999999999995E-2</v>
      </c>
      <c r="T12">
        <v>6.1671999999999998E-2</v>
      </c>
      <c r="U12">
        <v>6.0176E-2</v>
      </c>
      <c r="V12">
        <v>5.8650000000000001E-2</v>
      </c>
      <c r="W12">
        <v>5.7284000000000002E-2</v>
      </c>
      <c r="X12">
        <v>5.6004999999999999E-2</v>
      </c>
      <c r="Y12">
        <v>5.4642999999999997E-2</v>
      </c>
      <c r="Z12">
        <v>5.3425E-2</v>
      </c>
      <c r="AA12">
        <v>5.2274000000000001E-2</v>
      </c>
      <c r="AB12">
        <v>5.1150000000000001E-2</v>
      </c>
      <c r="AC12">
        <v>5.0105999999999998E-2</v>
      </c>
      <c r="AD12">
        <v>4.8999000000000001E-2</v>
      </c>
      <c r="AE12">
        <v>4.7875000000000001E-2</v>
      </c>
      <c r="AF12">
        <v>4.6906999999999997E-2</v>
      </c>
      <c r="AG12">
        <v>4.5964999999999999E-2</v>
      </c>
      <c r="AH12">
        <v>4.4936999999999998E-2</v>
      </c>
      <c r="AI12">
        <v>4.3892E-2</v>
      </c>
      <c r="AJ12">
        <v>4.2840000000000003E-2</v>
      </c>
      <c r="AK12" s="25">
        <v>-0.02</v>
      </c>
    </row>
    <row r="13" spans="1:37" x14ac:dyDescent="0.35">
      <c r="A13" s="36" t="s">
        <v>128</v>
      </c>
      <c r="B13" t="s">
        <v>129</v>
      </c>
      <c r="C13" t="s">
        <v>130</v>
      </c>
      <c r="D13" t="s">
        <v>115</v>
      </c>
      <c r="F13">
        <v>0.54883400000000004</v>
      </c>
      <c r="G13">
        <v>0.53982300000000005</v>
      </c>
      <c r="H13">
        <v>0.49548700000000001</v>
      </c>
      <c r="I13">
        <v>0.49416399999999999</v>
      </c>
      <c r="J13">
        <v>0.49374000000000001</v>
      </c>
      <c r="K13">
        <v>0.49113600000000002</v>
      </c>
      <c r="L13">
        <v>0.48741499999999999</v>
      </c>
      <c r="M13">
        <v>0.48446</v>
      </c>
      <c r="N13">
        <v>0.482877</v>
      </c>
      <c r="O13">
        <v>0.48208499999999999</v>
      </c>
      <c r="P13">
        <v>0.48066799999999998</v>
      </c>
      <c r="Q13">
        <v>0.47896</v>
      </c>
      <c r="R13">
        <v>0.47799000000000003</v>
      </c>
      <c r="S13">
        <v>0.47778100000000001</v>
      </c>
      <c r="T13">
        <v>0.47835699999999998</v>
      </c>
      <c r="U13">
        <v>0.47923700000000002</v>
      </c>
      <c r="V13">
        <v>0.48048299999999999</v>
      </c>
      <c r="W13">
        <v>0.48191099999999998</v>
      </c>
      <c r="X13">
        <v>0.48367900000000003</v>
      </c>
      <c r="Y13">
        <v>0.48547699999999999</v>
      </c>
      <c r="Z13">
        <v>0.48678900000000003</v>
      </c>
      <c r="AA13">
        <v>0.48793599999999998</v>
      </c>
      <c r="AB13">
        <v>0.48905100000000001</v>
      </c>
      <c r="AC13">
        <v>0.490201</v>
      </c>
      <c r="AD13">
        <v>0.49152899999999999</v>
      </c>
      <c r="AE13">
        <v>0.49265599999999998</v>
      </c>
      <c r="AF13">
        <v>0.49385099999999998</v>
      </c>
      <c r="AG13">
        <v>0.49513099999999999</v>
      </c>
      <c r="AH13">
        <v>0.49669000000000002</v>
      </c>
      <c r="AI13">
        <v>0.49823299999999998</v>
      </c>
      <c r="AJ13">
        <v>0.49999500000000002</v>
      </c>
      <c r="AK13" s="25">
        <v>-3.0000000000000001E-3</v>
      </c>
    </row>
    <row r="14" spans="1:37" x14ac:dyDescent="0.35">
      <c r="A14" s="36" t="s">
        <v>131</v>
      </c>
      <c r="B14" t="s">
        <v>132</v>
      </c>
      <c r="C14" t="s">
        <v>133</v>
      </c>
      <c r="D14" t="s">
        <v>115</v>
      </c>
      <c r="F14">
        <v>1.3355090000000001</v>
      </c>
      <c r="G14">
        <v>1.2953619999999999</v>
      </c>
      <c r="H14">
        <v>1.2186349999999999</v>
      </c>
      <c r="I14">
        <v>1.2195579999999999</v>
      </c>
      <c r="J14">
        <v>1.2229159999999999</v>
      </c>
      <c r="K14">
        <v>1.2243360000000001</v>
      </c>
      <c r="L14">
        <v>1.224245</v>
      </c>
      <c r="M14">
        <v>1.2220299999999999</v>
      </c>
      <c r="N14">
        <v>1.2198310000000001</v>
      </c>
      <c r="O14">
        <v>1.2174799999999999</v>
      </c>
      <c r="P14">
        <v>1.2070190000000001</v>
      </c>
      <c r="Q14">
        <v>1.1987289999999999</v>
      </c>
      <c r="R14">
        <v>1.1929380000000001</v>
      </c>
      <c r="S14">
        <v>1.190123</v>
      </c>
      <c r="T14">
        <v>1.1883980000000001</v>
      </c>
      <c r="U14">
        <v>1.1874119999999999</v>
      </c>
      <c r="V14">
        <v>1.1866000000000001</v>
      </c>
      <c r="W14">
        <v>1.186096</v>
      </c>
      <c r="X14">
        <v>1.1858740000000001</v>
      </c>
      <c r="Y14">
        <v>1.185594</v>
      </c>
      <c r="Z14">
        <v>1.1849940000000001</v>
      </c>
      <c r="AA14">
        <v>1.184269</v>
      </c>
      <c r="AB14">
        <v>1.1835659999999999</v>
      </c>
      <c r="AC14">
        <v>1.1830259999999999</v>
      </c>
      <c r="AD14">
        <v>1.182734</v>
      </c>
      <c r="AE14">
        <v>1.182123</v>
      </c>
      <c r="AF14">
        <v>1.1819489999999999</v>
      </c>
      <c r="AG14">
        <v>1.1818340000000001</v>
      </c>
      <c r="AH14">
        <v>1.1819029999999999</v>
      </c>
      <c r="AI14">
        <v>1.181867</v>
      </c>
      <c r="AJ14">
        <v>1.1820470000000001</v>
      </c>
      <c r="AK14" s="25">
        <v>-4.0000000000000001E-3</v>
      </c>
    </row>
    <row r="15" spans="1:37" x14ac:dyDescent="0.35">
      <c r="A15" s="36" t="s">
        <v>134</v>
      </c>
      <c r="B15" t="s">
        <v>135</v>
      </c>
      <c r="C15" t="s">
        <v>136</v>
      </c>
      <c r="D15" t="s">
        <v>115</v>
      </c>
      <c r="F15">
        <v>0.77737199999999995</v>
      </c>
      <c r="G15">
        <v>0.75010299999999996</v>
      </c>
      <c r="H15">
        <v>0.72652899999999998</v>
      </c>
      <c r="I15">
        <v>0.72028999999999999</v>
      </c>
      <c r="J15">
        <v>0.69194100000000003</v>
      </c>
      <c r="K15">
        <v>0.66961000000000004</v>
      </c>
      <c r="L15">
        <v>0.61617</v>
      </c>
      <c r="M15">
        <v>0.61340700000000004</v>
      </c>
      <c r="N15">
        <v>0.61086499999999999</v>
      </c>
      <c r="O15">
        <v>0.615371</v>
      </c>
      <c r="P15">
        <v>0.59565299999999999</v>
      </c>
      <c r="Q15">
        <v>0.56779199999999996</v>
      </c>
      <c r="R15">
        <v>0.55227999999999999</v>
      </c>
      <c r="S15">
        <v>0.54934499999999997</v>
      </c>
      <c r="T15">
        <v>0.54893499999999995</v>
      </c>
      <c r="U15">
        <v>0.55163099999999998</v>
      </c>
      <c r="V15">
        <v>0.55143900000000001</v>
      </c>
      <c r="W15">
        <v>0.54645600000000005</v>
      </c>
      <c r="X15">
        <v>0.54328699999999996</v>
      </c>
      <c r="Y15">
        <v>0.54011200000000004</v>
      </c>
      <c r="Z15">
        <v>0.54378000000000004</v>
      </c>
      <c r="AA15">
        <v>0.54475200000000001</v>
      </c>
      <c r="AB15">
        <v>0.54231099999999999</v>
      </c>
      <c r="AC15">
        <v>0.54232400000000003</v>
      </c>
      <c r="AD15">
        <v>0.55069500000000005</v>
      </c>
      <c r="AE15">
        <v>0.56951700000000005</v>
      </c>
      <c r="AF15">
        <v>0.57947899999999997</v>
      </c>
      <c r="AG15">
        <v>0.57202900000000001</v>
      </c>
      <c r="AH15">
        <v>0.569577</v>
      </c>
      <c r="AI15">
        <v>0.57027899999999998</v>
      </c>
      <c r="AJ15">
        <v>0.56999500000000003</v>
      </c>
      <c r="AK15" s="25">
        <v>-0.01</v>
      </c>
    </row>
    <row r="16" spans="1:37" x14ac:dyDescent="0.35">
      <c r="A16" s="36" t="s">
        <v>137</v>
      </c>
      <c r="B16" t="s">
        <v>138</v>
      </c>
      <c r="C16" t="s">
        <v>139</v>
      </c>
      <c r="D16" t="s">
        <v>115</v>
      </c>
      <c r="F16">
        <v>2.1128809999999998</v>
      </c>
      <c r="G16">
        <v>2.0454659999999998</v>
      </c>
      <c r="H16">
        <v>1.945163</v>
      </c>
      <c r="I16">
        <v>1.9398470000000001</v>
      </c>
      <c r="J16">
        <v>1.914857</v>
      </c>
      <c r="K16">
        <v>1.8939459999999999</v>
      </c>
      <c r="L16">
        <v>1.8404149999999999</v>
      </c>
      <c r="M16">
        <v>1.8354379999999999</v>
      </c>
      <c r="N16">
        <v>1.8306960000000001</v>
      </c>
      <c r="O16">
        <v>1.832851</v>
      </c>
      <c r="P16">
        <v>1.8026720000000001</v>
      </c>
      <c r="Q16">
        <v>1.766521</v>
      </c>
      <c r="R16">
        <v>1.7452179999999999</v>
      </c>
      <c r="S16">
        <v>1.739468</v>
      </c>
      <c r="T16">
        <v>1.737333</v>
      </c>
      <c r="U16">
        <v>1.7390429999999999</v>
      </c>
      <c r="V16">
        <v>1.738038</v>
      </c>
      <c r="W16">
        <v>1.7325520000000001</v>
      </c>
      <c r="X16">
        <v>1.7291620000000001</v>
      </c>
      <c r="Y16">
        <v>1.725706</v>
      </c>
      <c r="Z16">
        <v>1.728774</v>
      </c>
      <c r="AA16">
        <v>1.7290220000000001</v>
      </c>
      <c r="AB16">
        <v>1.725876</v>
      </c>
      <c r="AC16">
        <v>1.7253499999999999</v>
      </c>
      <c r="AD16">
        <v>1.733428</v>
      </c>
      <c r="AE16">
        <v>1.751641</v>
      </c>
      <c r="AF16">
        <v>1.761428</v>
      </c>
      <c r="AG16">
        <v>1.7538629999999999</v>
      </c>
      <c r="AH16">
        <v>1.751479</v>
      </c>
      <c r="AI16">
        <v>1.7521469999999999</v>
      </c>
      <c r="AJ16">
        <v>1.7520420000000001</v>
      </c>
      <c r="AK16" s="25">
        <v>-6.0000000000000001E-3</v>
      </c>
    </row>
    <row r="17" spans="1:37" x14ac:dyDescent="0.35">
      <c r="AK17" s="25"/>
    </row>
    <row r="18" spans="1:37" x14ac:dyDescent="0.35">
      <c r="A18" s="1" t="s">
        <v>78</v>
      </c>
      <c r="C18" t="s">
        <v>140</v>
      </c>
    </row>
    <row r="19" spans="1:37" x14ac:dyDescent="0.35">
      <c r="A19" s="36" t="s">
        <v>112</v>
      </c>
      <c r="B19" t="s">
        <v>141</v>
      </c>
      <c r="C19" t="s">
        <v>142</v>
      </c>
      <c r="D19" t="s">
        <v>115</v>
      </c>
      <c r="F19">
        <v>2.3633999999999999E-2</v>
      </c>
      <c r="G19">
        <v>2.3820999999999998E-2</v>
      </c>
      <c r="H19">
        <v>2.3363999999999999E-2</v>
      </c>
      <c r="I19">
        <v>2.2959E-2</v>
      </c>
      <c r="J19">
        <v>2.2544000000000002E-2</v>
      </c>
      <c r="K19">
        <v>2.2128999999999999E-2</v>
      </c>
      <c r="L19">
        <v>2.2231000000000001E-2</v>
      </c>
      <c r="M19">
        <v>2.2345E-2</v>
      </c>
      <c r="N19">
        <v>2.2442E-2</v>
      </c>
      <c r="O19">
        <v>2.2554999999999999E-2</v>
      </c>
      <c r="P19">
        <v>2.2523000000000001E-2</v>
      </c>
      <c r="Q19">
        <v>2.264E-2</v>
      </c>
      <c r="R19">
        <v>2.2734999999999998E-2</v>
      </c>
      <c r="S19">
        <v>2.2856000000000001E-2</v>
      </c>
      <c r="T19">
        <v>2.2983E-2</v>
      </c>
      <c r="U19">
        <v>2.3109999999999999E-2</v>
      </c>
      <c r="V19">
        <v>2.3234000000000001E-2</v>
      </c>
      <c r="W19">
        <v>2.3356999999999999E-2</v>
      </c>
      <c r="X19">
        <v>2.3477999999999999E-2</v>
      </c>
      <c r="Y19">
        <v>2.3604E-2</v>
      </c>
      <c r="Z19">
        <v>2.3723000000000001E-2</v>
      </c>
      <c r="AA19">
        <v>2.3844000000000001E-2</v>
      </c>
      <c r="AB19">
        <v>2.3973999999999999E-2</v>
      </c>
      <c r="AC19">
        <v>2.4098999999999999E-2</v>
      </c>
      <c r="AD19">
        <v>2.4230999999999999E-2</v>
      </c>
      <c r="AE19">
        <v>2.4375000000000001E-2</v>
      </c>
      <c r="AF19">
        <v>2.4500000000000001E-2</v>
      </c>
      <c r="AG19">
        <v>2.4627E-2</v>
      </c>
      <c r="AH19">
        <v>2.4763E-2</v>
      </c>
      <c r="AI19">
        <v>2.4899999999999999E-2</v>
      </c>
      <c r="AJ19">
        <v>2.5037E-2</v>
      </c>
      <c r="AK19" s="25">
        <v>2E-3</v>
      </c>
    </row>
    <row r="20" spans="1:37" x14ac:dyDescent="0.35">
      <c r="A20" s="36" t="s">
        <v>143</v>
      </c>
      <c r="B20" t="s">
        <v>144</v>
      </c>
      <c r="C20" t="s">
        <v>145</v>
      </c>
      <c r="D20" t="s">
        <v>115</v>
      </c>
      <c r="F20">
        <v>5.9612999999999999E-2</v>
      </c>
      <c r="G20">
        <v>6.4895999999999995E-2</v>
      </c>
      <c r="H20">
        <v>6.5531000000000006E-2</v>
      </c>
      <c r="I20">
        <v>6.6164000000000001E-2</v>
      </c>
      <c r="J20">
        <v>6.6831000000000002E-2</v>
      </c>
      <c r="K20">
        <v>6.7489999999999994E-2</v>
      </c>
      <c r="L20">
        <v>6.7515000000000006E-2</v>
      </c>
      <c r="M20">
        <v>6.7569000000000004E-2</v>
      </c>
      <c r="N20">
        <v>6.7590999999999998E-2</v>
      </c>
      <c r="O20">
        <v>6.7640000000000006E-2</v>
      </c>
      <c r="P20">
        <v>6.7407999999999996E-2</v>
      </c>
      <c r="Q20">
        <v>6.7474000000000006E-2</v>
      </c>
      <c r="R20">
        <v>6.7484000000000002E-2</v>
      </c>
      <c r="S20">
        <v>6.7545999999999995E-2</v>
      </c>
      <c r="T20">
        <v>6.7607E-2</v>
      </c>
      <c r="U20">
        <v>6.7666000000000004E-2</v>
      </c>
      <c r="V20">
        <v>6.7725999999999995E-2</v>
      </c>
      <c r="W20">
        <v>6.7783999999999997E-2</v>
      </c>
      <c r="X20">
        <v>6.7835000000000006E-2</v>
      </c>
      <c r="Y20">
        <v>6.7907999999999996E-2</v>
      </c>
      <c r="Z20">
        <v>6.7948999999999996E-2</v>
      </c>
      <c r="AA20">
        <v>6.8007999999999999E-2</v>
      </c>
      <c r="AB20">
        <v>6.8072999999999995E-2</v>
      </c>
      <c r="AC20">
        <v>6.8130999999999997E-2</v>
      </c>
      <c r="AD20">
        <v>6.8203E-2</v>
      </c>
      <c r="AE20">
        <v>6.8279999999999993E-2</v>
      </c>
      <c r="AF20">
        <v>6.8330000000000002E-2</v>
      </c>
      <c r="AG20">
        <v>6.8400000000000002E-2</v>
      </c>
      <c r="AH20">
        <v>6.8469000000000002E-2</v>
      </c>
      <c r="AI20">
        <v>6.8543000000000007E-2</v>
      </c>
      <c r="AJ20">
        <v>6.8616999999999997E-2</v>
      </c>
      <c r="AK20" s="25">
        <v>5.0000000000000001E-3</v>
      </c>
    </row>
    <row r="21" spans="1:37" x14ac:dyDescent="0.35">
      <c r="A21" s="36" t="s">
        <v>20</v>
      </c>
      <c r="B21" t="s">
        <v>146</v>
      </c>
      <c r="C21" t="s">
        <v>147</v>
      </c>
      <c r="D21" t="s">
        <v>115</v>
      </c>
      <c r="F21">
        <v>6.2000000000000003E-5</v>
      </c>
      <c r="G21">
        <v>6.8999999999999997E-5</v>
      </c>
      <c r="H21">
        <v>6.9999999999999994E-5</v>
      </c>
      <c r="I21">
        <v>1.02E-4</v>
      </c>
      <c r="J21">
        <v>1.12E-4</v>
      </c>
      <c r="K21">
        <v>1.34E-4</v>
      </c>
      <c r="L21">
        <v>1.2400000000000001E-4</v>
      </c>
      <c r="M21">
        <v>1.1900000000000001E-4</v>
      </c>
      <c r="N21">
        <v>1.07E-4</v>
      </c>
      <c r="O21">
        <v>1.02E-4</v>
      </c>
      <c r="P21">
        <v>4.6999999999999997E-5</v>
      </c>
      <c r="Q21">
        <v>4.3000000000000002E-5</v>
      </c>
      <c r="R21">
        <v>3.1999999999999999E-5</v>
      </c>
      <c r="S21">
        <v>2.9E-5</v>
      </c>
      <c r="T21">
        <v>2.6999999999999999E-5</v>
      </c>
      <c r="U21">
        <v>2.5000000000000001E-5</v>
      </c>
      <c r="V21">
        <v>2.4000000000000001E-5</v>
      </c>
      <c r="W21">
        <v>2.0000000000000002E-5</v>
      </c>
      <c r="X21">
        <v>1.5999999999999999E-5</v>
      </c>
      <c r="Y21">
        <v>1.5999999999999999E-5</v>
      </c>
      <c r="Z21">
        <v>1.1E-5</v>
      </c>
      <c r="AA21">
        <v>7.9999999999999996E-6</v>
      </c>
      <c r="AB21">
        <v>6.0000000000000002E-6</v>
      </c>
      <c r="AC21">
        <v>9.9999999999999995E-7</v>
      </c>
      <c r="AD21">
        <v>9.9999999999999995E-7</v>
      </c>
      <c r="AE21">
        <v>0</v>
      </c>
      <c r="AF21">
        <v>0</v>
      </c>
      <c r="AG21">
        <v>0</v>
      </c>
      <c r="AH21">
        <v>0</v>
      </c>
      <c r="AI21">
        <v>0</v>
      </c>
      <c r="AJ21">
        <v>0</v>
      </c>
      <c r="AK21" t="s">
        <v>148</v>
      </c>
    </row>
    <row r="22" spans="1:37" x14ac:dyDescent="0.35">
      <c r="A22" s="36" t="s">
        <v>116</v>
      </c>
      <c r="B22" t="s">
        <v>149</v>
      </c>
      <c r="C22" t="s">
        <v>150</v>
      </c>
      <c r="D22" t="s">
        <v>115</v>
      </c>
      <c r="F22">
        <v>3.8855000000000001E-2</v>
      </c>
      <c r="G22">
        <v>4.0336999999999998E-2</v>
      </c>
      <c r="H22">
        <v>4.4538000000000001E-2</v>
      </c>
      <c r="I22">
        <v>4.3965999999999998E-2</v>
      </c>
      <c r="J22">
        <v>4.3462000000000001E-2</v>
      </c>
      <c r="K22">
        <v>4.3117000000000003E-2</v>
      </c>
      <c r="L22">
        <v>4.3194000000000003E-2</v>
      </c>
      <c r="M22">
        <v>4.3199000000000001E-2</v>
      </c>
      <c r="N22">
        <v>4.3040000000000002E-2</v>
      </c>
      <c r="O22">
        <v>4.2902999999999997E-2</v>
      </c>
      <c r="P22">
        <v>4.2262000000000001E-2</v>
      </c>
      <c r="Q22">
        <v>4.1817E-2</v>
      </c>
      <c r="R22">
        <v>4.1503999999999999E-2</v>
      </c>
      <c r="S22">
        <v>4.1401E-2</v>
      </c>
      <c r="T22">
        <v>4.1341000000000003E-2</v>
      </c>
      <c r="U22">
        <v>4.1320999999999997E-2</v>
      </c>
      <c r="V22">
        <v>4.1306000000000002E-2</v>
      </c>
      <c r="W22">
        <v>4.1258999999999997E-2</v>
      </c>
      <c r="X22">
        <v>4.1194000000000001E-2</v>
      </c>
      <c r="Y22">
        <v>4.1175999999999997E-2</v>
      </c>
      <c r="Z22">
        <v>4.1109E-2</v>
      </c>
      <c r="AA22">
        <v>4.1035000000000002E-2</v>
      </c>
      <c r="AB22">
        <v>4.0974999999999998E-2</v>
      </c>
      <c r="AC22">
        <v>4.0915E-2</v>
      </c>
      <c r="AD22">
        <v>4.0902000000000001E-2</v>
      </c>
      <c r="AE22">
        <v>4.0890999999999997E-2</v>
      </c>
      <c r="AF22">
        <v>4.0853E-2</v>
      </c>
      <c r="AG22">
        <v>4.0801999999999998E-2</v>
      </c>
      <c r="AH22">
        <v>4.0794999999999998E-2</v>
      </c>
      <c r="AI22">
        <v>4.0787999999999998E-2</v>
      </c>
      <c r="AJ22">
        <v>4.0800999999999997E-2</v>
      </c>
      <c r="AK22" s="25">
        <v>2E-3</v>
      </c>
    </row>
    <row r="23" spans="1:37" x14ac:dyDescent="0.35">
      <c r="A23" s="36" t="s">
        <v>151</v>
      </c>
      <c r="B23" t="s">
        <v>152</v>
      </c>
      <c r="C23" t="s">
        <v>153</v>
      </c>
      <c r="D23" t="s">
        <v>115</v>
      </c>
      <c r="F23">
        <v>0</v>
      </c>
      <c r="G23">
        <v>0</v>
      </c>
      <c r="H23">
        <v>0</v>
      </c>
      <c r="I23">
        <v>0</v>
      </c>
      <c r="J23">
        <v>3.3000000000000003E-5</v>
      </c>
      <c r="K23">
        <v>1.36E-4</v>
      </c>
      <c r="L23">
        <v>8.8999999999999995E-5</v>
      </c>
      <c r="M23">
        <v>8.0000000000000007E-5</v>
      </c>
      <c r="N23">
        <v>6.0000000000000002E-5</v>
      </c>
      <c r="O23">
        <v>5.3999999999999998E-5</v>
      </c>
      <c r="P23">
        <v>3.6999999999999998E-5</v>
      </c>
      <c r="Q23">
        <v>3.6999999999999998E-5</v>
      </c>
      <c r="R23">
        <v>3.1999999999999999E-5</v>
      </c>
      <c r="S23">
        <v>3.4E-5</v>
      </c>
      <c r="T23">
        <v>3.4999999999999997E-5</v>
      </c>
      <c r="U23">
        <v>3.6000000000000001E-5</v>
      </c>
      <c r="V23">
        <v>3.8999999999999999E-5</v>
      </c>
      <c r="W23">
        <v>3.8999999999999999E-5</v>
      </c>
      <c r="X23">
        <v>3.4999999999999997E-5</v>
      </c>
      <c r="Y23">
        <v>4.1999999999999998E-5</v>
      </c>
      <c r="Z23">
        <v>3.0000000000000001E-5</v>
      </c>
      <c r="AA23">
        <v>2.8E-5</v>
      </c>
      <c r="AB23">
        <v>3.0000000000000001E-5</v>
      </c>
      <c r="AC23">
        <v>2.8E-5</v>
      </c>
      <c r="AD23">
        <v>3.1999999999999999E-5</v>
      </c>
      <c r="AE23">
        <v>3.6999999999999998E-5</v>
      </c>
      <c r="AF23">
        <v>3.6999999999999998E-5</v>
      </c>
      <c r="AG23">
        <v>4.0000000000000003E-5</v>
      </c>
      <c r="AH23">
        <v>4.3000000000000002E-5</v>
      </c>
      <c r="AI23">
        <v>4.6999999999999997E-5</v>
      </c>
      <c r="AJ23">
        <v>5.0000000000000002E-5</v>
      </c>
      <c r="AK23" t="s">
        <v>148</v>
      </c>
    </row>
    <row r="24" spans="1:37" x14ac:dyDescent="0.35">
      <c r="A24" s="36" t="s">
        <v>119</v>
      </c>
      <c r="B24" t="s">
        <v>154</v>
      </c>
      <c r="C24" t="s">
        <v>155</v>
      </c>
      <c r="D24" t="s">
        <v>115</v>
      </c>
      <c r="F24">
        <v>0.12216399999999999</v>
      </c>
      <c r="G24">
        <v>0.12912299999999999</v>
      </c>
      <c r="H24">
        <v>0.13350400000000001</v>
      </c>
      <c r="I24">
        <v>0.133191</v>
      </c>
      <c r="J24">
        <v>0.13298199999999999</v>
      </c>
      <c r="K24">
        <v>0.13300699999999999</v>
      </c>
      <c r="L24">
        <v>0.13315299999999999</v>
      </c>
      <c r="M24">
        <v>0.13331200000000001</v>
      </c>
      <c r="N24">
        <v>0.133241</v>
      </c>
      <c r="O24">
        <v>0.13325400000000001</v>
      </c>
      <c r="P24">
        <v>0.13227700000000001</v>
      </c>
      <c r="Q24">
        <v>0.13200999999999999</v>
      </c>
      <c r="R24">
        <v>0.13178699999999999</v>
      </c>
      <c r="S24">
        <v>0.13186600000000001</v>
      </c>
      <c r="T24">
        <v>0.131994</v>
      </c>
      <c r="U24">
        <v>0.132159</v>
      </c>
      <c r="V24">
        <v>0.132328</v>
      </c>
      <c r="W24">
        <v>0.13245899999999999</v>
      </c>
      <c r="X24">
        <v>0.13255800000000001</v>
      </c>
      <c r="Y24">
        <v>0.132746</v>
      </c>
      <c r="Z24">
        <v>0.132822</v>
      </c>
      <c r="AA24">
        <v>0.13292200000000001</v>
      </c>
      <c r="AB24">
        <v>0.13305800000000001</v>
      </c>
      <c r="AC24">
        <v>0.13317499999999999</v>
      </c>
      <c r="AD24">
        <v>0.13336999999999999</v>
      </c>
      <c r="AE24">
        <v>0.13358300000000001</v>
      </c>
      <c r="AF24">
        <v>0.13372100000000001</v>
      </c>
      <c r="AG24">
        <v>0.13386899999999999</v>
      </c>
      <c r="AH24">
        <v>0.13406999999999999</v>
      </c>
      <c r="AI24">
        <v>0.13427800000000001</v>
      </c>
      <c r="AJ24">
        <v>0.13450500000000001</v>
      </c>
      <c r="AK24" s="25">
        <v>3.0000000000000001E-3</v>
      </c>
    </row>
    <row r="25" spans="1:37" x14ac:dyDescent="0.35">
      <c r="A25" s="36" t="s">
        <v>122</v>
      </c>
      <c r="B25" t="s">
        <v>156</v>
      </c>
      <c r="C25" t="s">
        <v>157</v>
      </c>
      <c r="D25" t="s">
        <v>115</v>
      </c>
      <c r="F25">
        <v>0.35959099999999999</v>
      </c>
      <c r="G25">
        <v>0.35732799999999998</v>
      </c>
      <c r="H25">
        <v>0.344001</v>
      </c>
      <c r="I25">
        <v>0.35878399999999999</v>
      </c>
      <c r="J25">
        <v>0.36777900000000002</v>
      </c>
      <c r="K25">
        <v>0.37628699999999998</v>
      </c>
      <c r="L25">
        <v>0.37837100000000001</v>
      </c>
      <c r="M25">
        <v>0.37962499999999999</v>
      </c>
      <c r="N25">
        <v>0.380382</v>
      </c>
      <c r="O25">
        <v>0.380776</v>
      </c>
      <c r="P25">
        <v>0.37292599999999998</v>
      </c>
      <c r="Q25">
        <v>0.368591</v>
      </c>
      <c r="R25">
        <v>0.36640899999999998</v>
      </c>
      <c r="S25">
        <v>0.36672399999999999</v>
      </c>
      <c r="T25">
        <v>0.36738599999999999</v>
      </c>
      <c r="U25">
        <v>0.36837900000000001</v>
      </c>
      <c r="V25">
        <v>0.36935299999999999</v>
      </c>
      <c r="W25">
        <v>0.37033500000000003</v>
      </c>
      <c r="X25">
        <v>0.37117600000000001</v>
      </c>
      <c r="Y25">
        <v>0.372027</v>
      </c>
      <c r="Z25">
        <v>0.37288399999999999</v>
      </c>
      <c r="AA25">
        <v>0.37391000000000002</v>
      </c>
      <c r="AB25">
        <v>0.37493199999999999</v>
      </c>
      <c r="AC25">
        <v>0.375911</v>
      </c>
      <c r="AD25">
        <v>0.37689899999999998</v>
      </c>
      <c r="AE25">
        <v>0.377722</v>
      </c>
      <c r="AF25">
        <v>0.37858999999999998</v>
      </c>
      <c r="AG25">
        <v>0.37932300000000002</v>
      </c>
      <c r="AH25">
        <v>0.37995899999999999</v>
      </c>
      <c r="AI25">
        <v>0.38041999999999998</v>
      </c>
      <c r="AJ25">
        <v>0.38079099999999999</v>
      </c>
      <c r="AK25" s="25">
        <v>2E-3</v>
      </c>
    </row>
    <row r="26" spans="1:37" x14ac:dyDescent="0.35">
      <c r="A26" s="36" t="s">
        <v>158</v>
      </c>
      <c r="B26" t="s">
        <v>159</v>
      </c>
      <c r="C26" t="s">
        <v>160</v>
      </c>
      <c r="D26" t="s">
        <v>115</v>
      </c>
      <c r="F26">
        <v>6.3610000000000003E-3</v>
      </c>
      <c r="G26">
        <v>5.7739999999999996E-3</v>
      </c>
      <c r="H26">
        <v>5.182E-3</v>
      </c>
      <c r="I26">
        <v>5.182E-3</v>
      </c>
      <c r="J26">
        <v>5.182E-3</v>
      </c>
      <c r="K26">
        <v>5.182E-3</v>
      </c>
      <c r="L26">
        <v>5.182E-3</v>
      </c>
      <c r="M26">
        <v>5.182E-3</v>
      </c>
      <c r="N26">
        <v>5.182E-3</v>
      </c>
      <c r="O26">
        <v>5.182E-3</v>
      </c>
      <c r="P26">
        <v>5.182E-3</v>
      </c>
      <c r="Q26">
        <v>5.182E-3</v>
      </c>
      <c r="R26">
        <v>5.182E-3</v>
      </c>
      <c r="S26">
        <v>5.182E-3</v>
      </c>
      <c r="T26">
        <v>5.182E-3</v>
      </c>
      <c r="U26">
        <v>5.182E-3</v>
      </c>
      <c r="V26">
        <v>5.182E-3</v>
      </c>
      <c r="W26">
        <v>5.182E-3</v>
      </c>
      <c r="X26">
        <v>5.182E-3</v>
      </c>
      <c r="Y26">
        <v>5.182E-3</v>
      </c>
      <c r="Z26">
        <v>5.182E-3</v>
      </c>
      <c r="AA26">
        <v>5.182E-3</v>
      </c>
      <c r="AB26">
        <v>5.182E-3</v>
      </c>
      <c r="AC26">
        <v>5.182E-3</v>
      </c>
      <c r="AD26">
        <v>5.182E-3</v>
      </c>
      <c r="AE26">
        <v>5.182E-3</v>
      </c>
      <c r="AF26">
        <v>5.182E-3</v>
      </c>
      <c r="AG26">
        <v>5.182E-3</v>
      </c>
      <c r="AH26">
        <v>5.182E-3</v>
      </c>
      <c r="AI26">
        <v>5.182E-3</v>
      </c>
      <c r="AJ26">
        <v>5.182E-3</v>
      </c>
      <c r="AK26" s="25">
        <v>-7.0000000000000001E-3</v>
      </c>
    </row>
    <row r="27" spans="1:37" x14ac:dyDescent="0.35">
      <c r="A27" s="36" t="s">
        <v>125</v>
      </c>
      <c r="B27" t="s">
        <v>161</v>
      </c>
      <c r="C27" t="s">
        <v>162</v>
      </c>
      <c r="D27" t="s">
        <v>115</v>
      </c>
      <c r="F27">
        <v>2.8903999999999999E-2</v>
      </c>
      <c r="G27">
        <v>2.8903999999999999E-2</v>
      </c>
      <c r="H27">
        <v>2.8903999999999999E-2</v>
      </c>
      <c r="I27">
        <v>2.8903999999999999E-2</v>
      </c>
      <c r="J27">
        <v>2.8903999999999999E-2</v>
      </c>
      <c r="K27">
        <v>2.8903999999999999E-2</v>
      </c>
      <c r="L27">
        <v>2.8903999999999999E-2</v>
      </c>
      <c r="M27">
        <v>2.8903999999999999E-2</v>
      </c>
      <c r="N27">
        <v>2.8903999999999999E-2</v>
      </c>
      <c r="O27">
        <v>2.8903999999999999E-2</v>
      </c>
      <c r="P27">
        <v>2.8903999999999999E-2</v>
      </c>
      <c r="Q27">
        <v>2.8903999999999999E-2</v>
      </c>
      <c r="R27">
        <v>2.8903999999999999E-2</v>
      </c>
      <c r="S27">
        <v>2.8903999999999999E-2</v>
      </c>
      <c r="T27">
        <v>2.8903999999999999E-2</v>
      </c>
      <c r="U27">
        <v>2.8903999999999999E-2</v>
      </c>
      <c r="V27">
        <v>2.8903999999999999E-2</v>
      </c>
      <c r="W27">
        <v>2.8903999999999999E-2</v>
      </c>
      <c r="X27">
        <v>2.8903999999999999E-2</v>
      </c>
      <c r="Y27">
        <v>2.8903999999999999E-2</v>
      </c>
      <c r="Z27">
        <v>2.8903999999999999E-2</v>
      </c>
      <c r="AA27">
        <v>2.8903999999999999E-2</v>
      </c>
      <c r="AB27">
        <v>2.8903999999999999E-2</v>
      </c>
      <c r="AC27">
        <v>2.8903999999999999E-2</v>
      </c>
      <c r="AD27">
        <v>2.8903999999999999E-2</v>
      </c>
      <c r="AE27">
        <v>2.8903999999999999E-2</v>
      </c>
      <c r="AF27">
        <v>2.8903999999999999E-2</v>
      </c>
      <c r="AG27">
        <v>2.8903999999999999E-2</v>
      </c>
      <c r="AH27">
        <v>2.8903999999999999E-2</v>
      </c>
      <c r="AI27">
        <v>2.8903999999999999E-2</v>
      </c>
      <c r="AJ27">
        <v>2.8903999999999999E-2</v>
      </c>
      <c r="AK27" s="25">
        <v>0</v>
      </c>
    </row>
    <row r="28" spans="1:37" x14ac:dyDescent="0.35">
      <c r="A28" s="36" t="s">
        <v>128</v>
      </c>
      <c r="B28" t="s">
        <v>163</v>
      </c>
      <c r="C28" t="s">
        <v>164</v>
      </c>
      <c r="D28" t="s">
        <v>115</v>
      </c>
      <c r="F28">
        <v>0.52147100000000002</v>
      </c>
      <c r="G28">
        <v>0.51640600000000003</v>
      </c>
      <c r="H28">
        <v>0.52814700000000003</v>
      </c>
      <c r="I28">
        <v>0.53651700000000002</v>
      </c>
      <c r="J28">
        <v>0.54749999999999999</v>
      </c>
      <c r="K28">
        <v>0.55493800000000004</v>
      </c>
      <c r="L28">
        <v>0.55179900000000004</v>
      </c>
      <c r="M28">
        <v>0.55110800000000004</v>
      </c>
      <c r="N28">
        <v>0.55184999999999995</v>
      </c>
      <c r="O28">
        <v>0.55318400000000001</v>
      </c>
      <c r="P28">
        <v>0.55102600000000002</v>
      </c>
      <c r="Q28">
        <v>0.54954000000000003</v>
      </c>
      <c r="R28">
        <v>0.55052800000000002</v>
      </c>
      <c r="S28">
        <v>0.55230999999999997</v>
      </c>
      <c r="T28">
        <v>0.55498400000000003</v>
      </c>
      <c r="U28">
        <v>0.55764400000000003</v>
      </c>
      <c r="V28">
        <v>0.56047800000000003</v>
      </c>
      <c r="W28">
        <v>0.56444499999999997</v>
      </c>
      <c r="X28">
        <v>0.56918000000000002</v>
      </c>
      <c r="Y28">
        <v>0.57419399999999998</v>
      </c>
      <c r="Z28">
        <v>0.578739</v>
      </c>
      <c r="AA28">
        <v>0.58423199999999997</v>
      </c>
      <c r="AB28">
        <v>0.58974499999999996</v>
      </c>
      <c r="AC28">
        <v>0.59656299999999995</v>
      </c>
      <c r="AD28">
        <v>0.60375100000000004</v>
      </c>
      <c r="AE28">
        <v>0.61119999999999997</v>
      </c>
      <c r="AF28">
        <v>0.61864600000000003</v>
      </c>
      <c r="AG28">
        <v>0.62774099999999999</v>
      </c>
      <c r="AH28">
        <v>0.63734500000000005</v>
      </c>
      <c r="AI28">
        <v>0.64774100000000001</v>
      </c>
      <c r="AJ28">
        <v>0.65895000000000004</v>
      </c>
      <c r="AK28" s="25">
        <v>8.0000000000000002E-3</v>
      </c>
    </row>
    <row r="29" spans="1:37" x14ac:dyDescent="0.35">
      <c r="A29" s="36" t="s">
        <v>131</v>
      </c>
      <c r="B29" t="s">
        <v>165</v>
      </c>
      <c r="C29" t="s">
        <v>166</v>
      </c>
      <c r="D29" t="s">
        <v>115</v>
      </c>
      <c r="F29">
        <v>1.0384910000000001</v>
      </c>
      <c r="G29">
        <v>1.0375350000000001</v>
      </c>
      <c r="H29">
        <v>1.0397380000000001</v>
      </c>
      <c r="I29">
        <v>1.0625770000000001</v>
      </c>
      <c r="J29">
        <v>1.0823469999999999</v>
      </c>
      <c r="K29">
        <v>1.098317</v>
      </c>
      <c r="L29">
        <v>1.0974090000000001</v>
      </c>
      <c r="M29">
        <v>1.098131</v>
      </c>
      <c r="N29">
        <v>1.099558</v>
      </c>
      <c r="O29">
        <v>1.1013010000000001</v>
      </c>
      <c r="P29">
        <v>1.0903149999999999</v>
      </c>
      <c r="Q29">
        <v>1.0842259999999999</v>
      </c>
      <c r="R29">
        <v>1.0828089999999999</v>
      </c>
      <c r="S29">
        <v>1.084986</v>
      </c>
      <c r="T29">
        <v>1.0884499999999999</v>
      </c>
      <c r="U29">
        <v>1.0922670000000001</v>
      </c>
      <c r="V29">
        <v>1.0962449999999999</v>
      </c>
      <c r="W29">
        <v>1.1013250000000001</v>
      </c>
      <c r="X29">
        <v>1.107</v>
      </c>
      <c r="Y29">
        <v>1.1130530000000001</v>
      </c>
      <c r="Z29">
        <v>1.1185309999999999</v>
      </c>
      <c r="AA29">
        <v>1.1251500000000001</v>
      </c>
      <c r="AB29">
        <v>1.131821</v>
      </c>
      <c r="AC29">
        <v>1.1397349999999999</v>
      </c>
      <c r="AD29">
        <v>1.1481060000000001</v>
      </c>
      <c r="AE29">
        <v>1.1565920000000001</v>
      </c>
      <c r="AF29">
        <v>1.1650430000000001</v>
      </c>
      <c r="AG29">
        <v>1.1750179999999999</v>
      </c>
      <c r="AH29">
        <v>1.18546</v>
      </c>
      <c r="AI29">
        <v>1.1965239999999999</v>
      </c>
      <c r="AJ29">
        <v>1.208332</v>
      </c>
      <c r="AK29" s="25">
        <v>5.0000000000000001E-3</v>
      </c>
    </row>
    <row r="30" spans="1:37" x14ac:dyDescent="0.35">
      <c r="A30" s="36" t="s">
        <v>134</v>
      </c>
      <c r="B30" t="s">
        <v>167</v>
      </c>
      <c r="C30" t="s">
        <v>168</v>
      </c>
      <c r="D30" t="s">
        <v>115</v>
      </c>
      <c r="F30">
        <v>0.73861500000000002</v>
      </c>
      <c r="G30">
        <v>0.71756399999999998</v>
      </c>
      <c r="H30">
        <v>0.77441800000000005</v>
      </c>
      <c r="I30">
        <v>0.78202400000000005</v>
      </c>
      <c r="J30">
        <v>0.76728200000000002</v>
      </c>
      <c r="K30">
        <v>0.75659799999999999</v>
      </c>
      <c r="L30">
        <v>0.69756099999999999</v>
      </c>
      <c r="M30">
        <v>0.69779400000000003</v>
      </c>
      <c r="N30">
        <v>0.69811900000000005</v>
      </c>
      <c r="O30">
        <v>0.70612799999999998</v>
      </c>
      <c r="P30">
        <v>0.68284199999999995</v>
      </c>
      <c r="Q30">
        <v>0.65146300000000001</v>
      </c>
      <c r="R30">
        <v>0.63609199999999999</v>
      </c>
      <c r="S30">
        <v>0.63503799999999999</v>
      </c>
      <c r="T30">
        <v>0.63686699999999996</v>
      </c>
      <c r="U30">
        <v>0.64188199999999995</v>
      </c>
      <c r="V30">
        <v>0.64324599999999998</v>
      </c>
      <c r="W30">
        <v>0.64004399999999995</v>
      </c>
      <c r="X30">
        <v>0.63932599999999995</v>
      </c>
      <c r="Y30">
        <v>0.63881399999999999</v>
      </c>
      <c r="Z30">
        <v>0.64649599999999996</v>
      </c>
      <c r="AA30">
        <v>0.65226200000000001</v>
      </c>
      <c r="AB30">
        <v>0.65397099999999997</v>
      </c>
      <c r="AC30">
        <v>0.659995</v>
      </c>
      <c r="AD30">
        <v>0.67642500000000005</v>
      </c>
      <c r="AE30">
        <v>0.70655699999999999</v>
      </c>
      <c r="AF30">
        <v>0.72591099999999997</v>
      </c>
      <c r="AG30">
        <v>0.72523499999999996</v>
      </c>
      <c r="AH30">
        <v>0.73087199999999997</v>
      </c>
      <c r="AI30">
        <v>0.74140700000000004</v>
      </c>
      <c r="AJ30">
        <v>0.75120399999999998</v>
      </c>
      <c r="AK30" s="25">
        <v>1E-3</v>
      </c>
    </row>
    <row r="31" spans="1:37" x14ac:dyDescent="0.35">
      <c r="A31" s="36" t="s">
        <v>137</v>
      </c>
      <c r="B31" t="s">
        <v>169</v>
      </c>
      <c r="C31" t="s">
        <v>170</v>
      </c>
      <c r="D31" t="s">
        <v>115</v>
      </c>
      <c r="F31">
        <v>1.7771060000000001</v>
      </c>
      <c r="G31">
        <v>1.755099</v>
      </c>
      <c r="H31">
        <v>1.814155</v>
      </c>
      <c r="I31">
        <v>1.8446</v>
      </c>
      <c r="J31">
        <v>1.849629</v>
      </c>
      <c r="K31">
        <v>1.8549150000000001</v>
      </c>
      <c r="L31">
        <v>1.79497</v>
      </c>
      <c r="M31">
        <v>1.795925</v>
      </c>
      <c r="N31">
        <v>1.797677</v>
      </c>
      <c r="O31">
        <v>1.807428</v>
      </c>
      <c r="P31">
        <v>1.7731570000000001</v>
      </c>
      <c r="Q31">
        <v>1.735689</v>
      </c>
      <c r="R31">
        <v>1.718901</v>
      </c>
      <c r="S31">
        <v>1.720024</v>
      </c>
      <c r="T31">
        <v>1.725317</v>
      </c>
      <c r="U31">
        <v>1.7341489999999999</v>
      </c>
      <c r="V31">
        <v>1.7394909999999999</v>
      </c>
      <c r="W31">
        <v>1.7413689999999999</v>
      </c>
      <c r="X31">
        <v>1.7463249999999999</v>
      </c>
      <c r="Y31">
        <v>1.7518670000000001</v>
      </c>
      <c r="Z31">
        <v>1.7650269999999999</v>
      </c>
      <c r="AA31">
        <v>1.777412</v>
      </c>
      <c r="AB31">
        <v>1.7857909999999999</v>
      </c>
      <c r="AC31">
        <v>1.799731</v>
      </c>
      <c r="AD31">
        <v>1.8245309999999999</v>
      </c>
      <c r="AE31">
        <v>1.863148</v>
      </c>
      <c r="AF31">
        <v>1.890954</v>
      </c>
      <c r="AG31">
        <v>1.900253</v>
      </c>
      <c r="AH31">
        <v>1.9163319999999999</v>
      </c>
      <c r="AI31">
        <v>1.9379310000000001</v>
      </c>
      <c r="AJ31">
        <v>1.9595359999999999</v>
      </c>
      <c r="AK31" s="25">
        <v>3.0000000000000001E-3</v>
      </c>
    </row>
    <row r="32" spans="1:37" x14ac:dyDescent="0.35">
      <c r="AK32" s="25"/>
    </row>
    <row r="33" spans="1:37" x14ac:dyDescent="0.35">
      <c r="A33" s="1" t="s">
        <v>79</v>
      </c>
      <c r="C33" t="s">
        <v>171</v>
      </c>
    </row>
    <row r="34" spans="1:37" x14ac:dyDescent="0.35">
      <c r="A34" s="36" t="s">
        <v>172</v>
      </c>
      <c r="B34" t="s">
        <v>173</v>
      </c>
      <c r="C34" t="s">
        <v>174</v>
      </c>
      <c r="D34" t="s">
        <v>115</v>
      </c>
      <c r="F34">
        <v>3.7649000000000002E-2</v>
      </c>
      <c r="G34">
        <v>3.3170999999999999E-2</v>
      </c>
      <c r="H34">
        <v>2.9212999999999999E-2</v>
      </c>
      <c r="I34">
        <v>2.9829000000000001E-2</v>
      </c>
      <c r="J34">
        <v>2.9728000000000001E-2</v>
      </c>
      <c r="K34">
        <v>2.9978999999999999E-2</v>
      </c>
      <c r="L34">
        <v>3.0155000000000001E-2</v>
      </c>
      <c r="M34">
        <v>3.0388999999999999E-2</v>
      </c>
      <c r="N34">
        <v>3.0546E-2</v>
      </c>
      <c r="O34">
        <v>3.0790999999999999E-2</v>
      </c>
      <c r="P34">
        <v>3.1189000000000001E-2</v>
      </c>
      <c r="Q34">
        <v>3.1468000000000003E-2</v>
      </c>
      <c r="R34">
        <v>3.1773999999999997E-2</v>
      </c>
      <c r="S34">
        <v>3.2112000000000002E-2</v>
      </c>
      <c r="T34">
        <v>3.2481999999999997E-2</v>
      </c>
      <c r="U34">
        <v>3.2842000000000003E-2</v>
      </c>
      <c r="V34">
        <v>3.3133999999999997E-2</v>
      </c>
      <c r="W34">
        <v>3.3410000000000002E-2</v>
      </c>
      <c r="X34">
        <v>3.3710999999999998E-2</v>
      </c>
      <c r="Y34">
        <v>3.3993000000000002E-2</v>
      </c>
      <c r="Z34">
        <v>3.4182999999999998E-2</v>
      </c>
      <c r="AA34">
        <v>3.4491000000000001E-2</v>
      </c>
      <c r="AB34">
        <v>3.4882000000000003E-2</v>
      </c>
      <c r="AC34">
        <v>3.5262000000000002E-2</v>
      </c>
      <c r="AD34">
        <v>3.5645999999999997E-2</v>
      </c>
      <c r="AE34">
        <v>3.6082999999999997E-2</v>
      </c>
      <c r="AF34">
        <v>3.6437999999999998E-2</v>
      </c>
      <c r="AG34">
        <v>3.6812999999999999E-2</v>
      </c>
      <c r="AH34">
        <v>3.7231E-2</v>
      </c>
      <c r="AI34">
        <v>3.7745000000000001E-2</v>
      </c>
      <c r="AJ34">
        <v>3.8247999999999997E-2</v>
      </c>
      <c r="AK34" s="25">
        <v>1E-3</v>
      </c>
    </row>
    <row r="35" spans="1:37" x14ac:dyDescent="0.35">
      <c r="A35" s="36" t="s">
        <v>143</v>
      </c>
      <c r="B35" t="s">
        <v>175</v>
      </c>
      <c r="C35" t="s">
        <v>176</v>
      </c>
      <c r="D35" t="s">
        <v>115</v>
      </c>
      <c r="F35">
        <v>3.6609999999999997E-2</v>
      </c>
      <c r="G35">
        <v>4.0425999999999997E-2</v>
      </c>
      <c r="H35">
        <v>4.1623E-2</v>
      </c>
      <c r="I35">
        <v>4.2671000000000001E-2</v>
      </c>
      <c r="J35">
        <v>4.3560000000000001E-2</v>
      </c>
      <c r="K35">
        <v>4.4444999999999998E-2</v>
      </c>
      <c r="L35">
        <v>4.5137999999999998E-2</v>
      </c>
      <c r="M35">
        <v>4.573E-2</v>
      </c>
      <c r="N35">
        <v>4.6274999999999997E-2</v>
      </c>
      <c r="O35">
        <v>4.6796999999999998E-2</v>
      </c>
      <c r="P35">
        <v>4.7382000000000001E-2</v>
      </c>
      <c r="Q35">
        <v>4.8016999999999997E-2</v>
      </c>
      <c r="R35">
        <v>4.8599999999999997E-2</v>
      </c>
      <c r="S35">
        <v>4.9232999999999999E-2</v>
      </c>
      <c r="T35">
        <v>4.9917999999999997E-2</v>
      </c>
      <c r="U35">
        <v>5.0582000000000002E-2</v>
      </c>
      <c r="V35">
        <v>5.1187999999999997E-2</v>
      </c>
      <c r="W35">
        <v>5.1762000000000002E-2</v>
      </c>
      <c r="X35">
        <v>5.2375999999999999E-2</v>
      </c>
      <c r="Y35">
        <v>5.3009000000000001E-2</v>
      </c>
      <c r="Z35">
        <v>5.3727999999999998E-2</v>
      </c>
      <c r="AA35">
        <v>5.4489999999999997E-2</v>
      </c>
      <c r="AB35">
        <v>5.5233999999999998E-2</v>
      </c>
      <c r="AC35">
        <v>5.6030999999999997E-2</v>
      </c>
      <c r="AD35">
        <v>5.6848999999999997E-2</v>
      </c>
      <c r="AE35">
        <v>5.7652000000000002E-2</v>
      </c>
      <c r="AF35">
        <v>5.8464000000000002E-2</v>
      </c>
      <c r="AG35">
        <v>5.9270000000000003E-2</v>
      </c>
      <c r="AH35">
        <v>6.0109000000000003E-2</v>
      </c>
      <c r="AI35">
        <v>6.0985999999999999E-2</v>
      </c>
      <c r="AJ35">
        <v>6.1882E-2</v>
      </c>
      <c r="AK35" s="25">
        <v>1.7999999999999999E-2</v>
      </c>
    </row>
    <row r="36" spans="1:37" x14ac:dyDescent="0.35">
      <c r="A36" s="36" t="s">
        <v>116</v>
      </c>
      <c r="B36" t="s">
        <v>177</v>
      </c>
      <c r="C36" t="s">
        <v>178</v>
      </c>
      <c r="D36" t="s">
        <v>115</v>
      </c>
      <c r="F36">
        <v>0.110994</v>
      </c>
      <c r="G36">
        <v>0.11806</v>
      </c>
      <c r="H36">
        <v>0.12045500000000001</v>
      </c>
      <c r="I36">
        <v>0.122694</v>
      </c>
      <c r="J36">
        <v>0.125245</v>
      </c>
      <c r="K36">
        <v>0.128048</v>
      </c>
      <c r="L36">
        <v>0.13034200000000001</v>
      </c>
      <c r="M36">
        <v>0.132215</v>
      </c>
      <c r="N36">
        <v>0.133969</v>
      </c>
      <c r="O36">
        <v>0.13578000000000001</v>
      </c>
      <c r="P36">
        <v>0.13798299999999999</v>
      </c>
      <c r="Q36">
        <v>0.14017399999999999</v>
      </c>
      <c r="R36">
        <v>0.142124</v>
      </c>
      <c r="S36">
        <v>0.14421900000000001</v>
      </c>
      <c r="T36">
        <v>0.14657999999999999</v>
      </c>
      <c r="U36">
        <v>0.148954</v>
      </c>
      <c r="V36">
        <v>0.151009</v>
      </c>
      <c r="W36">
        <v>0.15292900000000001</v>
      </c>
      <c r="X36">
        <v>0.15507000000000001</v>
      </c>
      <c r="Y36">
        <v>0.15714800000000001</v>
      </c>
      <c r="Z36">
        <v>0.15931899999999999</v>
      </c>
      <c r="AA36">
        <v>0.161799</v>
      </c>
      <c r="AB36">
        <v>0.164436</v>
      </c>
      <c r="AC36">
        <v>0.167188</v>
      </c>
      <c r="AD36">
        <v>0.16991100000000001</v>
      </c>
      <c r="AE36">
        <v>0.172708</v>
      </c>
      <c r="AF36">
        <v>0.175432</v>
      </c>
      <c r="AG36">
        <v>0.17818100000000001</v>
      </c>
      <c r="AH36">
        <v>0.18107500000000001</v>
      </c>
      <c r="AI36">
        <v>0.18440400000000001</v>
      </c>
      <c r="AJ36">
        <v>0.18773200000000001</v>
      </c>
      <c r="AK36" s="25">
        <v>1.7999999999999999E-2</v>
      </c>
    </row>
    <row r="37" spans="1:37" x14ac:dyDescent="0.35">
      <c r="A37" s="36" t="s">
        <v>151</v>
      </c>
      <c r="B37" t="s">
        <v>179</v>
      </c>
      <c r="C37" t="s">
        <v>180</v>
      </c>
      <c r="D37" t="s">
        <v>115</v>
      </c>
      <c r="F37">
        <v>1.271E-3</v>
      </c>
      <c r="G37">
        <v>1.2179999999999999E-3</v>
      </c>
      <c r="H37">
        <v>1.3190000000000001E-3</v>
      </c>
      <c r="I37">
        <v>1.4350000000000001E-3</v>
      </c>
      <c r="J37">
        <v>1.493E-3</v>
      </c>
      <c r="K37">
        <v>1.5529999999999999E-3</v>
      </c>
      <c r="L37">
        <v>1.5939999999999999E-3</v>
      </c>
      <c r="M37">
        <v>1.622E-3</v>
      </c>
      <c r="N37">
        <v>1.6360000000000001E-3</v>
      </c>
      <c r="O37">
        <v>1.653E-3</v>
      </c>
      <c r="P37">
        <v>1.6739999999999999E-3</v>
      </c>
      <c r="Q37">
        <v>1.6919999999999999E-3</v>
      </c>
      <c r="R37">
        <v>1.689E-3</v>
      </c>
      <c r="S37">
        <v>1.6930000000000001E-3</v>
      </c>
      <c r="T37">
        <v>1.694E-3</v>
      </c>
      <c r="U37">
        <v>1.6869999999999999E-3</v>
      </c>
      <c r="V37">
        <v>1.6789999999999999E-3</v>
      </c>
      <c r="W37">
        <v>1.676E-3</v>
      </c>
      <c r="X37">
        <v>1.671E-3</v>
      </c>
      <c r="Y37">
        <v>1.668E-3</v>
      </c>
      <c r="Z37">
        <v>1.6620000000000001E-3</v>
      </c>
      <c r="AA37">
        <v>1.658E-3</v>
      </c>
      <c r="AB37">
        <v>1.6639999999999999E-3</v>
      </c>
      <c r="AC37">
        <v>1.6720000000000001E-3</v>
      </c>
      <c r="AD37">
        <v>1.6750000000000001E-3</v>
      </c>
      <c r="AE37">
        <v>1.6689999999999999E-3</v>
      </c>
      <c r="AF37">
        <v>1.6689999999999999E-3</v>
      </c>
      <c r="AG37">
        <v>1.6689999999999999E-3</v>
      </c>
      <c r="AH37">
        <v>1.665E-3</v>
      </c>
      <c r="AI37">
        <v>1.663E-3</v>
      </c>
      <c r="AJ37">
        <v>1.655E-3</v>
      </c>
      <c r="AK37" s="25">
        <v>8.9999999999999993E-3</v>
      </c>
    </row>
    <row r="38" spans="1:37" x14ac:dyDescent="0.35">
      <c r="A38" s="36" t="s">
        <v>181</v>
      </c>
      <c r="B38" t="s">
        <v>182</v>
      </c>
      <c r="C38" t="s">
        <v>183</v>
      </c>
      <c r="D38" t="s">
        <v>115</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t="s">
        <v>148</v>
      </c>
    </row>
    <row r="39" spans="1:37" x14ac:dyDescent="0.35">
      <c r="A39" s="36" t="s">
        <v>184</v>
      </c>
      <c r="B39" t="s">
        <v>185</v>
      </c>
      <c r="C39" t="s">
        <v>186</v>
      </c>
      <c r="D39" t="s">
        <v>115</v>
      </c>
      <c r="F39">
        <v>0.46377499999999999</v>
      </c>
      <c r="G39">
        <v>0.48621199999999998</v>
      </c>
      <c r="H39">
        <v>0.384351</v>
      </c>
      <c r="I39">
        <v>0.37550499999999998</v>
      </c>
      <c r="J39">
        <v>0.36637399999999998</v>
      </c>
      <c r="K39">
        <v>0.36942199999999997</v>
      </c>
      <c r="L39">
        <v>0.38119199999999998</v>
      </c>
      <c r="M39">
        <v>0.38066800000000001</v>
      </c>
      <c r="N39">
        <v>0.39025700000000002</v>
      </c>
      <c r="O39">
        <v>0.39512599999999998</v>
      </c>
      <c r="P39">
        <v>0.38650400000000001</v>
      </c>
      <c r="Q39">
        <v>0.39230199999999998</v>
      </c>
      <c r="R39">
        <v>0.39027200000000001</v>
      </c>
      <c r="S39">
        <v>0.38999299999999998</v>
      </c>
      <c r="T39">
        <v>0.397843</v>
      </c>
      <c r="U39">
        <v>0.40171000000000001</v>
      </c>
      <c r="V39">
        <v>0.41933599999999999</v>
      </c>
      <c r="W39">
        <v>0.433282</v>
      </c>
      <c r="X39">
        <v>0.43360599999999999</v>
      </c>
      <c r="Y39">
        <v>0.44052599999999997</v>
      </c>
      <c r="Z39">
        <v>0.43903799999999998</v>
      </c>
      <c r="AA39">
        <v>0.44025500000000001</v>
      </c>
      <c r="AB39">
        <v>0.44013600000000003</v>
      </c>
      <c r="AC39">
        <v>0.42452499999999999</v>
      </c>
      <c r="AD39">
        <v>0.42163</v>
      </c>
      <c r="AE39">
        <v>0.42396499999999998</v>
      </c>
      <c r="AF39">
        <v>0.42899300000000001</v>
      </c>
      <c r="AG39">
        <v>0.43653900000000001</v>
      </c>
      <c r="AH39">
        <v>0.44256499999999999</v>
      </c>
      <c r="AI39">
        <v>0.444884</v>
      </c>
      <c r="AJ39">
        <v>0.45450699999999999</v>
      </c>
      <c r="AK39" s="25">
        <v>-1E-3</v>
      </c>
    </row>
    <row r="40" spans="1:37" x14ac:dyDescent="0.35">
      <c r="A40" s="36" t="s">
        <v>119</v>
      </c>
      <c r="B40" t="s">
        <v>187</v>
      </c>
      <c r="C40" t="s">
        <v>188</v>
      </c>
      <c r="D40" t="s">
        <v>115</v>
      </c>
      <c r="F40">
        <v>0.65029899999999996</v>
      </c>
      <c r="G40">
        <v>0.679087</v>
      </c>
      <c r="H40">
        <v>0.57696099999999995</v>
      </c>
      <c r="I40">
        <v>0.572133</v>
      </c>
      <c r="J40">
        <v>0.56640000000000001</v>
      </c>
      <c r="K40">
        <v>0.57344700000000004</v>
      </c>
      <c r="L40">
        <v>0.588422</v>
      </c>
      <c r="M40">
        <v>0.59062300000000001</v>
      </c>
      <c r="N40">
        <v>0.60268299999999997</v>
      </c>
      <c r="O40">
        <v>0.61014699999999999</v>
      </c>
      <c r="P40">
        <v>0.60473200000000005</v>
      </c>
      <c r="Q40">
        <v>0.61365199999999998</v>
      </c>
      <c r="R40">
        <v>0.61445899999999998</v>
      </c>
      <c r="S40">
        <v>0.61724900000000005</v>
      </c>
      <c r="T40">
        <v>0.62851800000000002</v>
      </c>
      <c r="U40">
        <v>0.63577600000000001</v>
      </c>
      <c r="V40">
        <v>0.65634599999999998</v>
      </c>
      <c r="W40">
        <v>0.67305800000000005</v>
      </c>
      <c r="X40">
        <v>0.67643399999999998</v>
      </c>
      <c r="Y40">
        <v>0.68634499999999998</v>
      </c>
      <c r="Z40">
        <v>0.68793000000000004</v>
      </c>
      <c r="AA40">
        <v>0.692693</v>
      </c>
      <c r="AB40">
        <v>0.696353</v>
      </c>
      <c r="AC40">
        <v>0.68467800000000001</v>
      </c>
      <c r="AD40">
        <v>0.68571199999999999</v>
      </c>
      <c r="AE40">
        <v>0.69207700000000005</v>
      </c>
      <c r="AF40">
        <v>0.70099599999999995</v>
      </c>
      <c r="AG40">
        <v>0.71247099999999997</v>
      </c>
      <c r="AH40">
        <v>0.72264499999999998</v>
      </c>
      <c r="AI40">
        <v>0.72968299999999997</v>
      </c>
      <c r="AJ40">
        <v>0.74402400000000002</v>
      </c>
      <c r="AK40" s="25">
        <v>4.0000000000000001E-3</v>
      </c>
    </row>
    <row r="41" spans="1:37" x14ac:dyDescent="0.35">
      <c r="A41" s="36" t="s">
        <v>122</v>
      </c>
      <c r="B41" t="s">
        <v>189</v>
      </c>
      <c r="C41" t="s">
        <v>190</v>
      </c>
      <c r="D41" t="s">
        <v>115</v>
      </c>
      <c r="F41">
        <v>0.96288899999999999</v>
      </c>
      <c r="G41">
        <v>0.98363500000000004</v>
      </c>
      <c r="H41">
        <v>1.078749</v>
      </c>
      <c r="I41">
        <v>1.0878060000000001</v>
      </c>
      <c r="J41">
        <v>1.1008929999999999</v>
      </c>
      <c r="K41">
        <v>1.112285</v>
      </c>
      <c r="L41">
        <v>1.121939</v>
      </c>
      <c r="M41">
        <v>1.1180129999999999</v>
      </c>
      <c r="N41">
        <v>1.1309070000000001</v>
      </c>
      <c r="O41">
        <v>1.142182</v>
      </c>
      <c r="P41">
        <v>1.067901</v>
      </c>
      <c r="Q41">
        <v>1.0723849999999999</v>
      </c>
      <c r="R41">
        <v>1.075404</v>
      </c>
      <c r="S41">
        <v>1.083496</v>
      </c>
      <c r="T41">
        <v>1.0982350000000001</v>
      </c>
      <c r="U41">
        <v>1.106325</v>
      </c>
      <c r="V41">
        <v>1.125116</v>
      </c>
      <c r="W41">
        <v>1.1370690000000001</v>
      </c>
      <c r="X41">
        <v>1.148773</v>
      </c>
      <c r="Y41">
        <v>1.1534610000000001</v>
      </c>
      <c r="Z41">
        <v>1.161875</v>
      </c>
      <c r="AA41">
        <v>1.17449</v>
      </c>
      <c r="AB41">
        <v>1.1866410000000001</v>
      </c>
      <c r="AC41">
        <v>1.1998439999999999</v>
      </c>
      <c r="AD41">
        <v>1.208021</v>
      </c>
      <c r="AE41">
        <v>1.2151000000000001</v>
      </c>
      <c r="AF41">
        <v>1.227609</v>
      </c>
      <c r="AG41">
        <v>1.240051</v>
      </c>
      <c r="AH41">
        <v>1.250553</v>
      </c>
      <c r="AI41">
        <v>1.2598469999999999</v>
      </c>
      <c r="AJ41">
        <v>1.2711460000000001</v>
      </c>
      <c r="AK41" s="25">
        <v>8.9999999999999993E-3</v>
      </c>
    </row>
    <row r="42" spans="1:37" x14ac:dyDescent="0.35">
      <c r="A42" s="36" t="s">
        <v>191</v>
      </c>
      <c r="B42" t="s">
        <v>192</v>
      </c>
      <c r="C42" t="s">
        <v>193</v>
      </c>
      <c r="D42" t="s">
        <v>115</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148</v>
      </c>
    </row>
    <row r="43" spans="1:37" x14ac:dyDescent="0.35">
      <c r="A43" s="36" t="s">
        <v>194</v>
      </c>
      <c r="B43" t="s">
        <v>195</v>
      </c>
      <c r="C43" t="s">
        <v>196</v>
      </c>
      <c r="D43" t="s">
        <v>115</v>
      </c>
      <c r="F43">
        <v>0.28741899999999998</v>
      </c>
      <c r="G43">
        <v>0.28118500000000002</v>
      </c>
      <c r="H43">
        <v>0.279584</v>
      </c>
      <c r="I43">
        <v>0.28892000000000001</v>
      </c>
      <c r="J43">
        <v>0.28322599999999998</v>
      </c>
      <c r="K43">
        <v>0.283387</v>
      </c>
      <c r="L43">
        <v>0.28504499999999999</v>
      </c>
      <c r="M43">
        <v>0.28822799999999998</v>
      </c>
      <c r="N43">
        <v>0.29441000000000001</v>
      </c>
      <c r="O43">
        <v>0.29430099999999998</v>
      </c>
      <c r="P43">
        <v>0.30094799999999999</v>
      </c>
      <c r="Q43">
        <v>0.31120399999999998</v>
      </c>
      <c r="R43">
        <v>0.31890200000000002</v>
      </c>
      <c r="S43">
        <v>0.33055299999999999</v>
      </c>
      <c r="T43">
        <v>0.33546500000000001</v>
      </c>
      <c r="U43">
        <v>0.33269900000000002</v>
      </c>
      <c r="V43">
        <v>0.32720300000000002</v>
      </c>
      <c r="W43">
        <v>0.32995400000000003</v>
      </c>
      <c r="X43">
        <v>0.32271499999999997</v>
      </c>
      <c r="Y43">
        <v>0.32466800000000001</v>
      </c>
      <c r="Z43">
        <v>0.32738400000000001</v>
      </c>
      <c r="AA43">
        <v>0.33183200000000002</v>
      </c>
      <c r="AB43">
        <v>0.33252900000000002</v>
      </c>
      <c r="AC43">
        <v>0.34967700000000002</v>
      </c>
      <c r="AD43">
        <v>0.34900799999999998</v>
      </c>
      <c r="AE43">
        <v>0.33699800000000002</v>
      </c>
      <c r="AF43">
        <v>0.34682600000000002</v>
      </c>
      <c r="AG43">
        <v>0.343306</v>
      </c>
      <c r="AH43">
        <v>0.34277299999999999</v>
      </c>
      <c r="AI43">
        <v>0.33455099999999999</v>
      </c>
      <c r="AJ43">
        <v>0.32361899999999999</v>
      </c>
      <c r="AK43" s="25">
        <v>4.0000000000000001E-3</v>
      </c>
    </row>
    <row r="44" spans="1:37" x14ac:dyDescent="0.35">
      <c r="A44" s="36" t="s">
        <v>197</v>
      </c>
      <c r="B44" t="s">
        <v>198</v>
      </c>
      <c r="C44" t="s">
        <v>199</v>
      </c>
      <c r="D44" t="s">
        <v>115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t="s">
        <v>148</v>
      </c>
    </row>
    <row r="45" spans="1:37" x14ac:dyDescent="0.35">
      <c r="A45" s="36" t="s">
        <v>200</v>
      </c>
      <c r="B45" t="s">
        <v>201</v>
      </c>
      <c r="C45" t="s">
        <v>202</v>
      </c>
      <c r="D45" t="s">
        <v>115</v>
      </c>
      <c r="F45">
        <v>1.2503089999999999</v>
      </c>
      <c r="G45">
        <v>1.2648189999999999</v>
      </c>
      <c r="H45">
        <v>1.358333</v>
      </c>
      <c r="I45">
        <v>1.376727</v>
      </c>
      <c r="J45">
        <v>1.3841190000000001</v>
      </c>
      <c r="K45">
        <v>1.395672</v>
      </c>
      <c r="L45">
        <v>1.406984</v>
      </c>
      <c r="M45">
        <v>1.4062399999999999</v>
      </c>
      <c r="N45">
        <v>1.425316</v>
      </c>
      <c r="O45">
        <v>1.436483</v>
      </c>
      <c r="P45">
        <v>1.368849</v>
      </c>
      <c r="Q45">
        <v>1.383589</v>
      </c>
      <c r="R45">
        <v>1.394306</v>
      </c>
      <c r="S45">
        <v>1.4140489999999999</v>
      </c>
      <c r="T45">
        <v>1.4337</v>
      </c>
      <c r="U45">
        <v>1.4390240000000001</v>
      </c>
      <c r="V45">
        <v>1.4523189999999999</v>
      </c>
      <c r="W45">
        <v>1.4670240000000001</v>
      </c>
      <c r="X45">
        <v>1.4714879999999999</v>
      </c>
      <c r="Y45">
        <v>1.478129</v>
      </c>
      <c r="Z45">
        <v>1.4892590000000001</v>
      </c>
      <c r="AA45">
        <v>1.5063219999999999</v>
      </c>
      <c r="AB45">
        <v>1.519169</v>
      </c>
      <c r="AC45">
        <v>1.5495209999999999</v>
      </c>
      <c r="AD45">
        <v>1.5570299999999999</v>
      </c>
      <c r="AE45">
        <v>1.552098</v>
      </c>
      <c r="AF45">
        <v>1.574435</v>
      </c>
      <c r="AG45">
        <v>1.5833569999999999</v>
      </c>
      <c r="AH45">
        <v>1.5933269999999999</v>
      </c>
      <c r="AI45">
        <v>1.594398</v>
      </c>
      <c r="AJ45">
        <v>1.5947640000000001</v>
      </c>
      <c r="AK45" s="25">
        <v>8.0000000000000002E-3</v>
      </c>
    </row>
    <row r="46" spans="1:37" x14ac:dyDescent="0.35">
      <c r="A46" s="36" t="s">
        <v>203</v>
      </c>
      <c r="B46" t="s">
        <v>204</v>
      </c>
      <c r="C46" t="s">
        <v>205</v>
      </c>
      <c r="D46" t="s">
        <v>115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148</v>
      </c>
    </row>
    <row r="47" spans="1:37" x14ac:dyDescent="0.35">
      <c r="A47" s="36" t="s">
        <v>206</v>
      </c>
      <c r="B47" t="s">
        <v>207</v>
      </c>
      <c r="C47" t="s">
        <v>208</v>
      </c>
      <c r="D47" t="s">
        <v>115</v>
      </c>
      <c r="F47">
        <v>2.9201000000000001E-2</v>
      </c>
      <c r="G47">
        <v>2.8906000000000001E-2</v>
      </c>
      <c r="H47">
        <v>2.9176000000000001E-2</v>
      </c>
      <c r="I47">
        <v>2.9041999999999998E-2</v>
      </c>
      <c r="J47">
        <v>2.8677000000000001E-2</v>
      </c>
      <c r="K47">
        <v>2.8306999999999999E-2</v>
      </c>
      <c r="L47">
        <v>2.7900999999999999E-2</v>
      </c>
      <c r="M47">
        <v>2.7434E-2</v>
      </c>
      <c r="N47">
        <v>2.6929000000000002E-2</v>
      </c>
      <c r="O47">
        <v>2.6487E-2</v>
      </c>
      <c r="P47">
        <v>2.6032E-2</v>
      </c>
      <c r="Q47">
        <v>2.5656999999999999E-2</v>
      </c>
      <c r="R47">
        <v>2.5225000000000001E-2</v>
      </c>
      <c r="S47">
        <v>2.4819000000000001E-2</v>
      </c>
      <c r="T47">
        <v>2.4435999999999999E-2</v>
      </c>
      <c r="U47">
        <v>2.4351000000000001E-2</v>
      </c>
      <c r="V47">
        <v>2.4250000000000001E-2</v>
      </c>
      <c r="W47">
        <v>2.4160999999999998E-2</v>
      </c>
      <c r="X47">
        <v>2.4240999999999999E-2</v>
      </c>
      <c r="Y47">
        <v>2.4194E-2</v>
      </c>
      <c r="Z47">
        <v>2.4163E-2</v>
      </c>
      <c r="AA47">
        <v>2.4169E-2</v>
      </c>
      <c r="AB47">
        <v>2.4206999999999999E-2</v>
      </c>
      <c r="AC47">
        <v>2.4264999999999998E-2</v>
      </c>
      <c r="AD47">
        <v>2.4317999999999999E-2</v>
      </c>
      <c r="AE47">
        <v>2.4375000000000001E-2</v>
      </c>
      <c r="AF47">
        <v>2.4457E-2</v>
      </c>
      <c r="AG47">
        <v>2.4531000000000001E-2</v>
      </c>
      <c r="AH47">
        <v>2.46E-2</v>
      </c>
      <c r="AI47">
        <v>2.4802999999999999E-2</v>
      </c>
      <c r="AJ47">
        <v>2.4896999999999999E-2</v>
      </c>
      <c r="AK47" s="25">
        <v>-5.0000000000000001E-3</v>
      </c>
    </row>
    <row r="48" spans="1:37" x14ac:dyDescent="0.35">
      <c r="A48" s="36" t="s">
        <v>209</v>
      </c>
      <c r="B48" t="s">
        <v>210</v>
      </c>
      <c r="C48" t="s">
        <v>211</v>
      </c>
      <c r="D48" t="s">
        <v>115</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t="s">
        <v>148</v>
      </c>
    </row>
    <row r="49" spans="1:37" x14ac:dyDescent="0.35">
      <c r="A49" s="36" t="s">
        <v>212</v>
      </c>
      <c r="B49" t="s">
        <v>213</v>
      </c>
      <c r="C49" t="s">
        <v>214</v>
      </c>
      <c r="D49" t="s">
        <v>115</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t="s">
        <v>148</v>
      </c>
    </row>
    <row r="50" spans="1:37" x14ac:dyDescent="0.35">
      <c r="A50" s="36" t="s">
        <v>215</v>
      </c>
      <c r="B50" t="s">
        <v>216</v>
      </c>
      <c r="C50" t="s">
        <v>217</v>
      </c>
      <c r="D50" t="s">
        <v>115</v>
      </c>
      <c r="F50">
        <v>2.9201000000000001E-2</v>
      </c>
      <c r="G50">
        <v>2.8906000000000001E-2</v>
      </c>
      <c r="H50">
        <v>2.9176000000000001E-2</v>
      </c>
      <c r="I50">
        <v>2.9041999999999998E-2</v>
      </c>
      <c r="J50">
        <v>2.8677000000000001E-2</v>
      </c>
      <c r="K50">
        <v>2.8306999999999999E-2</v>
      </c>
      <c r="L50">
        <v>2.7900999999999999E-2</v>
      </c>
      <c r="M50">
        <v>2.7434E-2</v>
      </c>
      <c r="N50">
        <v>2.6929000000000002E-2</v>
      </c>
      <c r="O50">
        <v>2.6487E-2</v>
      </c>
      <c r="P50">
        <v>2.6032E-2</v>
      </c>
      <c r="Q50">
        <v>2.5656999999999999E-2</v>
      </c>
      <c r="R50">
        <v>2.5225000000000001E-2</v>
      </c>
      <c r="S50">
        <v>2.4819000000000001E-2</v>
      </c>
      <c r="T50">
        <v>2.4435999999999999E-2</v>
      </c>
      <c r="U50">
        <v>2.4351000000000001E-2</v>
      </c>
      <c r="V50">
        <v>2.4250000000000001E-2</v>
      </c>
      <c r="W50">
        <v>2.4160999999999998E-2</v>
      </c>
      <c r="X50">
        <v>2.4240999999999999E-2</v>
      </c>
      <c r="Y50">
        <v>2.4194E-2</v>
      </c>
      <c r="Z50">
        <v>2.4163E-2</v>
      </c>
      <c r="AA50">
        <v>2.4169E-2</v>
      </c>
      <c r="AB50">
        <v>2.4206999999999999E-2</v>
      </c>
      <c r="AC50">
        <v>2.4264999999999998E-2</v>
      </c>
      <c r="AD50">
        <v>2.4317999999999999E-2</v>
      </c>
      <c r="AE50">
        <v>2.4375000000000001E-2</v>
      </c>
      <c r="AF50">
        <v>2.4457E-2</v>
      </c>
      <c r="AG50">
        <v>2.4531000000000001E-2</v>
      </c>
      <c r="AH50">
        <v>2.46E-2</v>
      </c>
      <c r="AI50">
        <v>2.4802999999999999E-2</v>
      </c>
      <c r="AJ50">
        <v>2.4896999999999999E-2</v>
      </c>
      <c r="AK50" s="25">
        <v>-5.0000000000000001E-3</v>
      </c>
    </row>
    <row r="51" spans="1:37" x14ac:dyDescent="0.35">
      <c r="A51" s="36" t="s">
        <v>218</v>
      </c>
      <c r="B51" t="s">
        <v>219</v>
      </c>
      <c r="C51" t="s">
        <v>220</v>
      </c>
      <c r="D51" t="s">
        <v>115</v>
      </c>
      <c r="F51">
        <v>0.12955700000000001</v>
      </c>
      <c r="G51">
        <v>0.12639700000000001</v>
      </c>
      <c r="H51">
        <v>0.12503700000000001</v>
      </c>
      <c r="I51">
        <v>0.125164</v>
      </c>
      <c r="J51">
        <v>0.12548200000000001</v>
      </c>
      <c r="K51">
        <v>0.126279</v>
      </c>
      <c r="L51">
        <v>0.12659500000000001</v>
      </c>
      <c r="M51">
        <v>0.12698400000000001</v>
      </c>
      <c r="N51">
        <v>0.12731600000000001</v>
      </c>
      <c r="O51">
        <v>0.12764800000000001</v>
      </c>
      <c r="P51">
        <v>0.12806400000000001</v>
      </c>
      <c r="Q51">
        <v>0.12934899999999999</v>
      </c>
      <c r="R51">
        <v>0.12978400000000001</v>
      </c>
      <c r="S51">
        <v>0.13034200000000001</v>
      </c>
      <c r="T51">
        <v>0.13102800000000001</v>
      </c>
      <c r="U51">
        <v>0.13167100000000001</v>
      </c>
      <c r="V51">
        <v>0.13219400000000001</v>
      </c>
      <c r="W51">
        <v>0.132746</v>
      </c>
      <c r="X51">
        <v>0.133328</v>
      </c>
      <c r="Y51">
        <v>0.13400799999999999</v>
      </c>
      <c r="Z51">
        <v>0.134746</v>
      </c>
      <c r="AA51">
        <v>0.13547999999999999</v>
      </c>
      <c r="AB51">
        <v>0.136383</v>
      </c>
      <c r="AC51">
        <v>0.13747300000000001</v>
      </c>
      <c r="AD51">
        <v>0.13853799999999999</v>
      </c>
      <c r="AE51">
        <v>0.14024700000000001</v>
      </c>
      <c r="AF51">
        <v>0.14067399999999999</v>
      </c>
      <c r="AG51">
        <v>0.14283299999999999</v>
      </c>
      <c r="AH51">
        <v>0.14381099999999999</v>
      </c>
      <c r="AI51">
        <v>0.14497299999999999</v>
      </c>
      <c r="AJ51">
        <v>0.14615800000000001</v>
      </c>
      <c r="AK51" s="25">
        <v>4.0000000000000001E-3</v>
      </c>
    </row>
    <row r="52" spans="1:37" x14ac:dyDescent="0.35">
      <c r="A52" s="36" t="s">
        <v>125</v>
      </c>
      <c r="B52" t="s">
        <v>221</v>
      </c>
      <c r="C52" t="s">
        <v>222</v>
      </c>
      <c r="D52" t="s">
        <v>115</v>
      </c>
      <c r="F52">
        <v>0.14011199999999999</v>
      </c>
      <c r="G52">
        <v>0.140122</v>
      </c>
      <c r="H52">
        <v>0.14511499999999999</v>
      </c>
      <c r="I52">
        <v>0.14643900000000001</v>
      </c>
      <c r="J52">
        <v>0.14805299999999999</v>
      </c>
      <c r="K52">
        <v>0.15001200000000001</v>
      </c>
      <c r="L52">
        <v>0.15127399999999999</v>
      </c>
      <c r="M52">
        <v>0.15207899999999999</v>
      </c>
      <c r="N52">
        <v>0.15235699999999999</v>
      </c>
      <c r="O52">
        <v>0.15287100000000001</v>
      </c>
      <c r="P52">
        <v>0.15401500000000001</v>
      </c>
      <c r="Q52">
        <v>0.155249</v>
      </c>
      <c r="R52">
        <v>0.155885</v>
      </c>
      <c r="S52">
        <v>0.15607499999999999</v>
      </c>
      <c r="T52">
        <v>0.15626200000000001</v>
      </c>
      <c r="U52">
        <v>0.15726799999999999</v>
      </c>
      <c r="V52">
        <v>0.158141</v>
      </c>
      <c r="W52">
        <v>0.15901499999999999</v>
      </c>
      <c r="X52">
        <v>0.160631</v>
      </c>
      <c r="Y52">
        <v>0.16212099999999999</v>
      </c>
      <c r="Z52">
        <v>0.16342400000000001</v>
      </c>
      <c r="AA52">
        <v>0.165296</v>
      </c>
      <c r="AB52">
        <v>0.16736500000000001</v>
      </c>
      <c r="AC52">
        <v>0.16964399999999999</v>
      </c>
      <c r="AD52">
        <v>0.171934</v>
      </c>
      <c r="AE52">
        <v>0.17435999999999999</v>
      </c>
      <c r="AF52">
        <v>0.176786</v>
      </c>
      <c r="AG52">
        <v>0.17935499999999999</v>
      </c>
      <c r="AH52">
        <v>0.18190500000000001</v>
      </c>
      <c r="AI52">
        <v>0.18468999999999999</v>
      </c>
      <c r="AJ52">
        <v>0.18754100000000001</v>
      </c>
      <c r="AK52" s="25">
        <v>0.01</v>
      </c>
    </row>
    <row r="53" spans="1:37" x14ac:dyDescent="0.35">
      <c r="A53" s="36" t="s">
        <v>128</v>
      </c>
      <c r="B53" t="s">
        <v>223</v>
      </c>
      <c r="C53" t="s">
        <v>224</v>
      </c>
      <c r="D53" t="s">
        <v>115</v>
      </c>
      <c r="F53">
        <v>0.29591899999999999</v>
      </c>
      <c r="G53">
        <v>0.29723899999999998</v>
      </c>
      <c r="H53">
        <v>0.30634</v>
      </c>
      <c r="I53">
        <v>0.31398100000000001</v>
      </c>
      <c r="J53">
        <v>0.319355</v>
      </c>
      <c r="K53">
        <v>0.325708</v>
      </c>
      <c r="L53">
        <v>0.33184900000000001</v>
      </c>
      <c r="M53">
        <v>0.33515600000000001</v>
      </c>
      <c r="N53">
        <v>0.34001999999999999</v>
      </c>
      <c r="O53">
        <v>0.34414</v>
      </c>
      <c r="P53">
        <v>0.34595199999999998</v>
      </c>
      <c r="Q53">
        <v>0.34979100000000002</v>
      </c>
      <c r="R53">
        <v>0.35326299999999999</v>
      </c>
      <c r="S53">
        <v>0.356904</v>
      </c>
      <c r="T53">
        <v>0.36192299999999999</v>
      </c>
      <c r="U53">
        <v>0.36586200000000002</v>
      </c>
      <c r="V53">
        <v>0.37137999999999999</v>
      </c>
      <c r="W53">
        <v>0.37502600000000003</v>
      </c>
      <c r="X53">
        <v>0.379552</v>
      </c>
      <c r="Y53">
        <v>0.38438099999999997</v>
      </c>
      <c r="Z53">
        <v>0.38868000000000003</v>
      </c>
      <c r="AA53">
        <v>0.39433600000000002</v>
      </c>
      <c r="AB53">
        <v>0.40020899999999998</v>
      </c>
      <c r="AC53">
        <v>0.40581299999999998</v>
      </c>
      <c r="AD53">
        <v>0.411047</v>
      </c>
      <c r="AE53">
        <v>0.416321</v>
      </c>
      <c r="AF53">
        <v>0.42221999999999998</v>
      </c>
      <c r="AG53">
        <v>0.42847400000000002</v>
      </c>
      <c r="AH53">
        <v>0.43439</v>
      </c>
      <c r="AI53">
        <v>0.44036900000000001</v>
      </c>
      <c r="AJ53">
        <v>0.447216</v>
      </c>
      <c r="AK53" s="25">
        <v>1.4E-2</v>
      </c>
    </row>
    <row r="54" spans="1:37" x14ac:dyDescent="0.35">
      <c r="A54" s="36" t="s">
        <v>131</v>
      </c>
      <c r="B54" t="s">
        <v>225</v>
      </c>
      <c r="C54" t="s">
        <v>226</v>
      </c>
      <c r="D54" t="s">
        <v>115</v>
      </c>
      <c r="F54">
        <v>2.4953979999999998</v>
      </c>
      <c r="G54">
        <v>2.5365709999999999</v>
      </c>
      <c r="H54">
        <v>2.5409630000000001</v>
      </c>
      <c r="I54">
        <v>2.5634860000000002</v>
      </c>
      <c r="J54">
        <v>2.5720860000000001</v>
      </c>
      <c r="K54">
        <v>2.5994250000000001</v>
      </c>
      <c r="L54">
        <v>2.6330249999999999</v>
      </c>
      <c r="M54">
        <v>2.6385169999999998</v>
      </c>
      <c r="N54">
        <v>2.6746210000000001</v>
      </c>
      <c r="O54">
        <v>2.6977769999999999</v>
      </c>
      <c r="P54">
        <v>2.6276440000000001</v>
      </c>
      <c r="Q54">
        <v>2.6572870000000002</v>
      </c>
      <c r="R54">
        <v>2.6729229999999999</v>
      </c>
      <c r="S54">
        <v>2.6994379999999998</v>
      </c>
      <c r="T54">
        <v>2.7358660000000001</v>
      </c>
      <c r="U54">
        <v>2.753952</v>
      </c>
      <c r="V54">
        <v>2.7946300000000002</v>
      </c>
      <c r="W54">
        <v>2.8310309999999999</v>
      </c>
      <c r="X54">
        <v>2.8456739999999998</v>
      </c>
      <c r="Y54">
        <v>2.8691779999999998</v>
      </c>
      <c r="Z54">
        <v>2.8882020000000002</v>
      </c>
      <c r="AA54">
        <v>2.9182939999999999</v>
      </c>
      <c r="AB54">
        <v>2.943686</v>
      </c>
      <c r="AC54">
        <v>2.9713940000000001</v>
      </c>
      <c r="AD54">
        <v>2.9885790000000001</v>
      </c>
      <c r="AE54">
        <v>2.9994779999999999</v>
      </c>
      <c r="AF54">
        <v>3.0395669999999999</v>
      </c>
      <c r="AG54">
        <v>3.071021</v>
      </c>
      <c r="AH54">
        <v>3.100679</v>
      </c>
      <c r="AI54">
        <v>3.1189170000000002</v>
      </c>
      <c r="AJ54">
        <v>3.1446000000000001</v>
      </c>
      <c r="AK54" s="25">
        <v>8.0000000000000002E-3</v>
      </c>
    </row>
    <row r="55" spans="1:37" x14ac:dyDescent="0.35">
      <c r="A55" s="36" t="s">
        <v>134</v>
      </c>
      <c r="B55" t="s">
        <v>227</v>
      </c>
      <c r="C55" t="s">
        <v>228</v>
      </c>
      <c r="D55" t="s">
        <v>115</v>
      </c>
      <c r="F55">
        <v>0.41914200000000001</v>
      </c>
      <c r="G55">
        <v>0.41302499999999998</v>
      </c>
      <c r="H55">
        <v>0.44918400000000003</v>
      </c>
      <c r="I55">
        <v>0.45765699999999998</v>
      </c>
      <c r="J55">
        <v>0.44755299999999998</v>
      </c>
      <c r="K55">
        <v>0.44406699999999999</v>
      </c>
      <c r="L55">
        <v>0.41950999999999999</v>
      </c>
      <c r="M55">
        <v>0.42436299999999999</v>
      </c>
      <c r="N55">
        <v>0.43014200000000002</v>
      </c>
      <c r="O55">
        <v>0.43928699999999998</v>
      </c>
      <c r="P55">
        <v>0.42870999999999998</v>
      </c>
      <c r="Q55">
        <v>0.41466599999999998</v>
      </c>
      <c r="R55">
        <v>0.40816799999999998</v>
      </c>
      <c r="S55">
        <v>0.41036299999999998</v>
      </c>
      <c r="T55">
        <v>0.41532200000000002</v>
      </c>
      <c r="U55">
        <v>0.42113</v>
      </c>
      <c r="V55">
        <v>0.42622300000000002</v>
      </c>
      <c r="W55">
        <v>0.42525499999999999</v>
      </c>
      <c r="X55">
        <v>0.42632799999999998</v>
      </c>
      <c r="Y55">
        <v>0.42763899999999999</v>
      </c>
      <c r="Z55">
        <v>0.43418499999999999</v>
      </c>
      <c r="AA55">
        <v>0.44025300000000001</v>
      </c>
      <c r="AB55">
        <v>0.44379299999999999</v>
      </c>
      <c r="AC55">
        <v>0.448963</v>
      </c>
      <c r="AD55">
        <v>0.46052500000000002</v>
      </c>
      <c r="AE55">
        <v>0.48127300000000001</v>
      </c>
      <c r="AF55">
        <v>0.49542700000000001</v>
      </c>
      <c r="AG55">
        <v>0.49501899999999999</v>
      </c>
      <c r="AH55">
        <v>0.49813499999999999</v>
      </c>
      <c r="AI55">
        <v>0.50404800000000005</v>
      </c>
      <c r="AJ55">
        <v>0.509826</v>
      </c>
      <c r="AK55" s="25">
        <v>7.0000000000000001E-3</v>
      </c>
    </row>
    <row r="56" spans="1:37" x14ac:dyDescent="0.35">
      <c r="A56" s="36" t="s">
        <v>137</v>
      </c>
      <c r="B56" t="s">
        <v>229</v>
      </c>
      <c r="C56" t="s">
        <v>230</v>
      </c>
      <c r="D56" t="s">
        <v>115</v>
      </c>
      <c r="F56">
        <v>2.9145400000000001</v>
      </c>
      <c r="G56">
        <v>2.949595</v>
      </c>
      <c r="H56">
        <v>2.9901469999999999</v>
      </c>
      <c r="I56">
        <v>3.0211429999999999</v>
      </c>
      <c r="J56">
        <v>3.0196390000000002</v>
      </c>
      <c r="K56">
        <v>3.0434920000000001</v>
      </c>
      <c r="L56">
        <v>3.0525350000000002</v>
      </c>
      <c r="M56">
        <v>3.0628799999999998</v>
      </c>
      <c r="N56">
        <v>3.1047639999999999</v>
      </c>
      <c r="O56">
        <v>3.1370640000000001</v>
      </c>
      <c r="P56">
        <v>3.0563549999999999</v>
      </c>
      <c r="Q56">
        <v>3.0719530000000002</v>
      </c>
      <c r="R56">
        <v>3.0810900000000001</v>
      </c>
      <c r="S56">
        <v>3.1098020000000002</v>
      </c>
      <c r="T56">
        <v>3.1511879999999999</v>
      </c>
      <c r="U56">
        <v>3.1750820000000002</v>
      </c>
      <c r="V56">
        <v>3.220853</v>
      </c>
      <c r="W56">
        <v>3.2562859999999998</v>
      </c>
      <c r="X56">
        <v>3.2720020000000001</v>
      </c>
      <c r="Y56">
        <v>3.296818</v>
      </c>
      <c r="Z56">
        <v>3.322387</v>
      </c>
      <c r="AA56">
        <v>3.3585470000000002</v>
      </c>
      <c r="AB56">
        <v>3.3874789999999999</v>
      </c>
      <c r="AC56">
        <v>3.420356</v>
      </c>
      <c r="AD56">
        <v>3.4491040000000002</v>
      </c>
      <c r="AE56">
        <v>3.4807510000000002</v>
      </c>
      <c r="AF56">
        <v>3.5349949999999999</v>
      </c>
      <c r="AG56">
        <v>3.5660409999999998</v>
      </c>
      <c r="AH56">
        <v>3.598814</v>
      </c>
      <c r="AI56">
        <v>3.6229640000000001</v>
      </c>
      <c r="AJ56">
        <v>3.6544270000000001</v>
      </c>
      <c r="AK56" s="25">
        <v>8.0000000000000002E-3</v>
      </c>
    </row>
    <row r="57" spans="1:37" x14ac:dyDescent="0.35">
      <c r="AK57" s="25"/>
    </row>
    <row r="58" spans="1:37" x14ac:dyDescent="0.35">
      <c r="A58" s="1" t="s">
        <v>231</v>
      </c>
      <c r="C58" t="s">
        <v>232</v>
      </c>
    </row>
    <row r="59" spans="1:37" x14ac:dyDescent="0.35">
      <c r="A59" s="36" t="s">
        <v>112</v>
      </c>
      <c r="B59" t="s">
        <v>233</v>
      </c>
      <c r="C59" t="s">
        <v>234</v>
      </c>
      <c r="D59" t="s">
        <v>115</v>
      </c>
      <c r="F59">
        <v>9.8499999999999998E-4</v>
      </c>
      <c r="G59">
        <v>1.052E-3</v>
      </c>
      <c r="H59">
        <v>1.0629999999999999E-3</v>
      </c>
      <c r="I59">
        <v>1.096E-3</v>
      </c>
      <c r="J59">
        <v>1.108E-3</v>
      </c>
      <c r="K59">
        <v>1.1230000000000001E-3</v>
      </c>
      <c r="L59">
        <v>1.124E-3</v>
      </c>
      <c r="M59">
        <v>1.122E-3</v>
      </c>
      <c r="N59">
        <v>1.121E-3</v>
      </c>
      <c r="O59">
        <v>1.119E-3</v>
      </c>
      <c r="P59">
        <v>1.1310000000000001E-3</v>
      </c>
      <c r="Q59">
        <v>1.1299999999999999E-3</v>
      </c>
      <c r="R59">
        <v>1.1349999999999999E-3</v>
      </c>
      <c r="S59">
        <v>1.1379999999999999E-3</v>
      </c>
      <c r="T59">
        <v>1.1529999999999999E-3</v>
      </c>
      <c r="U59">
        <v>1.17E-3</v>
      </c>
      <c r="V59">
        <v>1.188E-3</v>
      </c>
      <c r="W59">
        <v>1.209E-3</v>
      </c>
      <c r="X59">
        <v>1.2340000000000001E-3</v>
      </c>
      <c r="Y59">
        <v>1.2589999999999999E-3</v>
      </c>
      <c r="Z59">
        <v>1.289E-3</v>
      </c>
      <c r="AA59">
        <v>1.3190000000000001E-3</v>
      </c>
      <c r="AB59">
        <v>1.3519999999999999E-3</v>
      </c>
      <c r="AC59">
        <v>1.389E-3</v>
      </c>
      <c r="AD59">
        <v>1.426E-3</v>
      </c>
      <c r="AE59">
        <v>1.4660000000000001E-3</v>
      </c>
      <c r="AF59">
        <v>1.5100000000000001E-3</v>
      </c>
      <c r="AG59">
        <v>1.5529999999999999E-3</v>
      </c>
      <c r="AH59">
        <v>1.6000000000000001E-3</v>
      </c>
      <c r="AI59">
        <v>1.6479999999999999E-3</v>
      </c>
      <c r="AJ59">
        <v>1.6999999999999999E-3</v>
      </c>
      <c r="AK59" s="25">
        <v>1.7999999999999999E-2</v>
      </c>
    </row>
    <row r="60" spans="1:37" x14ac:dyDescent="0.35">
      <c r="A60" s="36" t="s">
        <v>143</v>
      </c>
      <c r="B60" t="s">
        <v>235</v>
      </c>
      <c r="C60" t="s">
        <v>236</v>
      </c>
      <c r="D60" t="s">
        <v>115</v>
      </c>
      <c r="F60">
        <v>2.1221860000000001</v>
      </c>
      <c r="G60">
        <v>2.2201399999999998</v>
      </c>
      <c r="H60">
        <v>2.2223329999999999</v>
      </c>
      <c r="I60">
        <v>2.2151689999999999</v>
      </c>
      <c r="J60">
        <v>2.2039610000000001</v>
      </c>
      <c r="K60">
        <v>2.190356</v>
      </c>
      <c r="L60">
        <v>2.1743139999999999</v>
      </c>
      <c r="M60">
        <v>2.1581920000000001</v>
      </c>
      <c r="N60">
        <v>2.1429840000000002</v>
      </c>
      <c r="O60">
        <v>2.1265360000000002</v>
      </c>
      <c r="P60">
        <v>2.1111219999999999</v>
      </c>
      <c r="Q60">
        <v>2.0958039999999998</v>
      </c>
      <c r="R60">
        <v>2.0809120000000001</v>
      </c>
      <c r="S60">
        <v>2.0690620000000002</v>
      </c>
      <c r="T60">
        <v>2.0591010000000001</v>
      </c>
      <c r="U60">
        <v>2.050014</v>
      </c>
      <c r="V60">
        <v>2.0411640000000002</v>
      </c>
      <c r="W60">
        <v>2.0329540000000001</v>
      </c>
      <c r="X60">
        <v>2.025741</v>
      </c>
      <c r="Y60">
        <v>2.0201699999999998</v>
      </c>
      <c r="Z60">
        <v>2.0153219999999998</v>
      </c>
      <c r="AA60">
        <v>2.0113729999999999</v>
      </c>
      <c r="AB60">
        <v>2.0091649999999999</v>
      </c>
      <c r="AC60">
        <v>2.0083730000000002</v>
      </c>
      <c r="AD60">
        <v>2.0082429999999998</v>
      </c>
      <c r="AE60">
        <v>2.008003</v>
      </c>
      <c r="AF60">
        <v>2.0081310000000001</v>
      </c>
      <c r="AG60">
        <v>2.0084300000000002</v>
      </c>
      <c r="AH60">
        <v>2.0094029999999998</v>
      </c>
      <c r="AI60">
        <v>2.011415</v>
      </c>
      <c r="AJ60">
        <v>2.0136859999999999</v>
      </c>
      <c r="AK60" s="25">
        <v>-2E-3</v>
      </c>
    </row>
    <row r="61" spans="1:37" x14ac:dyDescent="0.35">
      <c r="A61" s="36" t="s">
        <v>237</v>
      </c>
      <c r="B61" t="s">
        <v>238</v>
      </c>
      <c r="C61" t="s">
        <v>239</v>
      </c>
      <c r="D61" t="s">
        <v>115</v>
      </c>
      <c r="F61">
        <v>2.3990000000000001E-3</v>
      </c>
      <c r="G61">
        <v>2.4919999999999999E-3</v>
      </c>
      <c r="H61">
        <v>2.7569999999999999E-3</v>
      </c>
      <c r="I61">
        <v>2.7699999999999999E-3</v>
      </c>
      <c r="J61">
        <v>2.7820000000000002E-3</v>
      </c>
      <c r="K61">
        <v>2.7789999999999998E-3</v>
      </c>
      <c r="L61">
        <v>2.7720000000000002E-3</v>
      </c>
      <c r="M61">
        <v>2.7699999999999999E-3</v>
      </c>
      <c r="N61">
        <v>2.7529999999999998E-3</v>
      </c>
      <c r="O61">
        <v>2.745E-3</v>
      </c>
      <c r="P61">
        <v>2.7369999999999998E-3</v>
      </c>
      <c r="Q61">
        <v>2.7360000000000002E-3</v>
      </c>
      <c r="R61">
        <v>2.7330000000000002E-3</v>
      </c>
      <c r="S61">
        <v>2.7360000000000002E-3</v>
      </c>
      <c r="T61">
        <v>2.7430000000000002E-3</v>
      </c>
      <c r="U61">
        <v>2.7529999999999998E-3</v>
      </c>
      <c r="V61">
        <v>2.7680000000000001E-3</v>
      </c>
      <c r="W61">
        <v>2.7829999999999999E-3</v>
      </c>
      <c r="X61">
        <v>2.7920000000000002E-3</v>
      </c>
      <c r="Y61">
        <v>2.8189999999999999E-3</v>
      </c>
      <c r="Z61">
        <v>2.8419999999999999E-3</v>
      </c>
      <c r="AA61">
        <v>2.8760000000000001E-3</v>
      </c>
      <c r="AB61">
        <v>2.9169999999999999E-3</v>
      </c>
      <c r="AC61">
        <v>2.9589999999999998E-3</v>
      </c>
      <c r="AD61">
        <v>3.0100000000000001E-3</v>
      </c>
      <c r="AE61">
        <v>3.0660000000000001E-3</v>
      </c>
      <c r="AF61">
        <v>3.1099999999999999E-3</v>
      </c>
      <c r="AG61">
        <v>3.1670000000000001E-3</v>
      </c>
      <c r="AH61">
        <v>3.2269999999999998E-3</v>
      </c>
      <c r="AI61">
        <v>3.2919999999999998E-3</v>
      </c>
      <c r="AJ61">
        <v>3.3609999999999998E-3</v>
      </c>
      <c r="AK61" s="25">
        <v>1.0999999999999999E-2</v>
      </c>
    </row>
    <row r="62" spans="1:37" x14ac:dyDescent="0.35">
      <c r="A62" s="36" t="s">
        <v>240</v>
      </c>
      <c r="B62" t="s">
        <v>241</v>
      </c>
      <c r="C62" t="s">
        <v>242</v>
      </c>
      <c r="D62" t="s">
        <v>115</v>
      </c>
      <c r="F62">
        <v>0.65227999999999997</v>
      </c>
      <c r="G62">
        <v>0.85352300000000003</v>
      </c>
      <c r="H62">
        <v>0.94130899999999995</v>
      </c>
      <c r="I62">
        <v>0.978545</v>
      </c>
      <c r="J62">
        <v>0.99780999999999997</v>
      </c>
      <c r="K62">
        <v>1.0150939999999999</v>
      </c>
      <c r="L62">
        <v>1.0204869999999999</v>
      </c>
      <c r="M62">
        <v>1.025347</v>
      </c>
      <c r="N62">
        <v>1.033927</v>
      </c>
      <c r="O62">
        <v>1.0402229999999999</v>
      </c>
      <c r="P62">
        <v>1.049242</v>
      </c>
      <c r="Q62">
        <v>1.0606249999999999</v>
      </c>
      <c r="R62">
        <v>1.074692</v>
      </c>
      <c r="S62">
        <v>1.0894239999999999</v>
      </c>
      <c r="T62">
        <v>1.104171</v>
      </c>
      <c r="U62">
        <v>1.11879</v>
      </c>
      <c r="V62">
        <v>1.1302479999999999</v>
      </c>
      <c r="W62">
        <v>1.1403589999999999</v>
      </c>
      <c r="X62">
        <v>1.151783</v>
      </c>
      <c r="Y62">
        <v>1.163727</v>
      </c>
      <c r="Z62">
        <v>1.1780569999999999</v>
      </c>
      <c r="AA62">
        <v>1.192086</v>
      </c>
      <c r="AB62">
        <v>1.207708</v>
      </c>
      <c r="AC62">
        <v>1.2236990000000001</v>
      </c>
      <c r="AD62">
        <v>1.2405079999999999</v>
      </c>
      <c r="AE62">
        <v>1.2563899999999999</v>
      </c>
      <c r="AF62">
        <v>1.271641</v>
      </c>
      <c r="AG62">
        <v>1.285237</v>
      </c>
      <c r="AH62">
        <v>1.29756</v>
      </c>
      <c r="AI62">
        <v>1.3088919999999999</v>
      </c>
      <c r="AJ62">
        <v>1.3203370000000001</v>
      </c>
      <c r="AK62" s="25">
        <v>2.4E-2</v>
      </c>
    </row>
    <row r="63" spans="1:37" x14ac:dyDescent="0.35">
      <c r="A63" s="36" t="s">
        <v>116</v>
      </c>
      <c r="B63" t="s">
        <v>243</v>
      </c>
      <c r="C63" t="s">
        <v>244</v>
      </c>
      <c r="D63" t="s">
        <v>115</v>
      </c>
      <c r="F63">
        <v>0.70316699999999999</v>
      </c>
      <c r="G63">
        <v>0.74469399999999997</v>
      </c>
      <c r="H63">
        <v>0.75862200000000002</v>
      </c>
      <c r="I63">
        <v>0.76591600000000004</v>
      </c>
      <c r="J63">
        <v>0.77183500000000005</v>
      </c>
      <c r="K63">
        <v>0.78687799999999997</v>
      </c>
      <c r="L63">
        <v>0.78606699999999996</v>
      </c>
      <c r="M63">
        <v>0.78701600000000005</v>
      </c>
      <c r="N63">
        <v>0.78322400000000003</v>
      </c>
      <c r="O63">
        <v>0.77860600000000002</v>
      </c>
      <c r="P63">
        <v>0.77089099999999999</v>
      </c>
      <c r="Q63">
        <v>0.77170700000000003</v>
      </c>
      <c r="R63">
        <v>0.76829499999999995</v>
      </c>
      <c r="S63">
        <v>0.765706</v>
      </c>
      <c r="T63">
        <v>0.76400599999999996</v>
      </c>
      <c r="U63">
        <v>0.76319400000000004</v>
      </c>
      <c r="V63">
        <v>0.76264900000000002</v>
      </c>
      <c r="W63">
        <v>0.76202599999999998</v>
      </c>
      <c r="X63">
        <v>0.76229400000000003</v>
      </c>
      <c r="Y63">
        <v>0.76352900000000001</v>
      </c>
      <c r="Z63">
        <v>0.76227500000000004</v>
      </c>
      <c r="AA63">
        <v>0.76212999999999997</v>
      </c>
      <c r="AB63">
        <v>0.76721499999999998</v>
      </c>
      <c r="AC63">
        <v>0.77077499999999999</v>
      </c>
      <c r="AD63">
        <v>0.77568700000000002</v>
      </c>
      <c r="AE63">
        <v>0.77873800000000004</v>
      </c>
      <c r="AF63">
        <v>0.78328799999999998</v>
      </c>
      <c r="AG63">
        <v>0.78696500000000003</v>
      </c>
      <c r="AH63">
        <v>0.79063499999999998</v>
      </c>
      <c r="AI63">
        <v>0.79430100000000003</v>
      </c>
      <c r="AJ63">
        <v>0.79805000000000004</v>
      </c>
      <c r="AK63" s="25">
        <v>4.0000000000000001E-3</v>
      </c>
    </row>
    <row r="64" spans="1:37" x14ac:dyDescent="0.35">
      <c r="A64" s="36" t="s">
        <v>151</v>
      </c>
      <c r="B64" t="s">
        <v>245</v>
      </c>
      <c r="C64" t="s">
        <v>246</v>
      </c>
      <c r="D64" t="s">
        <v>115</v>
      </c>
      <c r="F64">
        <v>0.17138700000000001</v>
      </c>
      <c r="G64">
        <v>0.196412</v>
      </c>
      <c r="H64">
        <v>0.28823900000000002</v>
      </c>
      <c r="I64">
        <v>0.28506199999999998</v>
      </c>
      <c r="J64">
        <v>0.27811599999999997</v>
      </c>
      <c r="K64">
        <v>0.242314</v>
      </c>
      <c r="L64">
        <v>0.24196400000000001</v>
      </c>
      <c r="M64">
        <v>0.22875499999999999</v>
      </c>
      <c r="N64">
        <v>0.22600400000000001</v>
      </c>
      <c r="O64">
        <v>0.22333500000000001</v>
      </c>
      <c r="P64">
        <v>0.24086099999999999</v>
      </c>
      <c r="Q64">
        <v>0.22450100000000001</v>
      </c>
      <c r="R64">
        <v>0.22318299999999999</v>
      </c>
      <c r="S64">
        <v>0.221501</v>
      </c>
      <c r="T64">
        <v>0.219946</v>
      </c>
      <c r="U64">
        <v>0.218251</v>
      </c>
      <c r="V64">
        <v>0.216895</v>
      </c>
      <c r="W64">
        <v>0.21793199999999999</v>
      </c>
      <c r="X64">
        <v>0.21479400000000001</v>
      </c>
      <c r="Y64">
        <v>0.214472</v>
      </c>
      <c r="Z64">
        <v>0.20472499999999999</v>
      </c>
      <c r="AA64">
        <v>0.21118999999999999</v>
      </c>
      <c r="AB64">
        <v>0.199819</v>
      </c>
      <c r="AC64">
        <v>0.19917099999999999</v>
      </c>
      <c r="AD64">
        <v>0.192109</v>
      </c>
      <c r="AE64">
        <v>0.196182</v>
      </c>
      <c r="AF64">
        <v>0.19025300000000001</v>
      </c>
      <c r="AG64">
        <v>0.18673600000000001</v>
      </c>
      <c r="AH64">
        <v>0.185559</v>
      </c>
      <c r="AI64">
        <v>0.184976</v>
      </c>
      <c r="AJ64">
        <v>0.183451</v>
      </c>
      <c r="AK64" s="25">
        <v>2E-3</v>
      </c>
    </row>
    <row r="65" spans="1:37" x14ac:dyDescent="0.35">
      <c r="A65" s="36" t="s">
        <v>184</v>
      </c>
      <c r="B65" t="s">
        <v>247</v>
      </c>
      <c r="C65" t="s">
        <v>248</v>
      </c>
      <c r="D65" t="s">
        <v>115</v>
      </c>
      <c r="F65">
        <v>2.3924999999999998E-2</v>
      </c>
      <c r="G65">
        <v>2.4240000000000001E-2</v>
      </c>
      <c r="H65">
        <v>2.4442999999999999E-2</v>
      </c>
      <c r="I65">
        <v>2.4584999999999999E-2</v>
      </c>
      <c r="J65">
        <v>2.4681999999999999E-2</v>
      </c>
      <c r="K65">
        <v>2.4726999999999999E-2</v>
      </c>
      <c r="L65">
        <v>2.4749E-2</v>
      </c>
      <c r="M65">
        <v>2.4705000000000001E-2</v>
      </c>
      <c r="N65">
        <v>2.4670000000000001E-2</v>
      </c>
      <c r="O65">
        <v>2.4642000000000001E-2</v>
      </c>
      <c r="P65">
        <v>2.4622000000000002E-2</v>
      </c>
      <c r="Q65">
        <v>2.4601999999999999E-2</v>
      </c>
      <c r="R65">
        <v>2.4582E-2</v>
      </c>
      <c r="S65">
        <v>2.4570000000000002E-2</v>
      </c>
      <c r="T65">
        <v>2.4569000000000001E-2</v>
      </c>
      <c r="U65">
        <v>2.4563999999999999E-2</v>
      </c>
      <c r="V65">
        <v>2.4552000000000001E-2</v>
      </c>
      <c r="W65">
        <v>2.4545000000000001E-2</v>
      </c>
      <c r="X65">
        <v>2.4538000000000001E-2</v>
      </c>
      <c r="Y65">
        <v>2.4532000000000002E-2</v>
      </c>
      <c r="Z65">
        <v>2.4534E-2</v>
      </c>
      <c r="AA65">
        <v>2.4539999999999999E-2</v>
      </c>
      <c r="AB65">
        <v>2.4551E-2</v>
      </c>
      <c r="AC65">
        <v>2.4551E-2</v>
      </c>
      <c r="AD65">
        <v>2.4558E-2</v>
      </c>
      <c r="AE65">
        <v>2.4580999999999999E-2</v>
      </c>
      <c r="AF65">
        <v>2.4604999999999998E-2</v>
      </c>
      <c r="AG65">
        <v>2.4618999999999999E-2</v>
      </c>
      <c r="AH65">
        <v>2.4622000000000002E-2</v>
      </c>
      <c r="AI65">
        <v>2.4617E-2</v>
      </c>
      <c r="AJ65">
        <v>2.4607E-2</v>
      </c>
      <c r="AK65" s="25">
        <v>1E-3</v>
      </c>
    </row>
    <row r="66" spans="1:37" x14ac:dyDescent="0.35">
      <c r="A66" s="36" t="s">
        <v>119</v>
      </c>
      <c r="B66" t="s">
        <v>249</v>
      </c>
      <c r="C66" t="s">
        <v>250</v>
      </c>
      <c r="D66" t="s">
        <v>115</v>
      </c>
      <c r="F66">
        <v>3.6739310000000001</v>
      </c>
      <c r="G66">
        <v>4.0400609999999997</v>
      </c>
      <c r="H66">
        <v>4.2360100000000003</v>
      </c>
      <c r="I66">
        <v>4.2703749999999996</v>
      </c>
      <c r="J66">
        <v>4.2775119999999998</v>
      </c>
      <c r="K66">
        <v>4.2604920000000002</v>
      </c>
      <c r="L66">
        <v>4.2487050000000002</v>
      </c>
      <c r="M66">
        <v>4.2251380000000003</v>
      </c>
      <c r="N66">
        <v>4.2119299999999997</v>
      </c>
      <c r="O66">
        <v>4.1944610000000004</v>
      </c>
      <c r="P66">
        <v>4.1978679999999997</v>
      </c>
      <c r="Q66">
        <v>4.1783700000000001</v>
      </c>
      <c r="R66">
        <v>4.1727999999999996</v>
      </c>
      <c r="S66">
        <v>4.1714019999999996</v>
      </c>
      <c r="T66">
        <v>4.1729459999999996</v>
      </c>
      <c r="U66">
        <v>4.1759820000000003</v>
      </c>
      <c r="V66">
        <v>4.1766969999999999</v>
      </c>
      <c r="W66">
        <v>4.1790250000000002</v>
      </c>
      <c r="X66">
        <v>4.1803860000000004</v>
      </c>
      <c r="Y66">
        <v>4.1876899999999999</v>
      </c>
      <c r="Z66">
        <v>4.1862009999999996</v>
      </c>
      <c r="AA66">
        <v>4.2026370000000002</v>
      </c>
      <c r="AB66">
        <v>4.2098089999999999</v>
      </c>
      <c r="AC66">
        <v>4.2279580000000001</v>
      </c>
      <c r="AD66">
        <v>4.2425319999999997</v>
      </c>
      <c r="AE66">
        <v>4.2653590000000001</v>
      </c>
      <c r="AF66">
        <v>4.2794280000000002</v>
      </c>
      <c r="AG66">
        <v>4.2935400000000001</v>
      </c>
      <c r="AH66">
        <v>4.30938</v>
      </c>
      <c r="AI66">
        <v>4.3258489999999998</v>
      </c>
      <c r="AJ66">
        <v>4.341831</v>
      </c>
      <c r="AK66" s="25">
        <v>6.0000000000000001E-3</v>
      </c>
    </row>
    <row r="67" spans="1:37" x14ac:dyDescent="0.35">
      <c r="A67" s="36" t="s">
        <v>251</v>
      </c>
      <c r="B67" t="s">
        <v>252</v>
      </c>
      <c r="C67" t="s">
        <v>253</v>
      </c>
      <c r="D67" t="s">
        <v>115</v>
      </c>
      <c r="F67">
        <v>4.6810999999999998E-2</v>
      </c>
      <c r="G67">
        <v>4.8954999999999999E-2</v>
      </c>
      <c r="H67">
        <v>4.4031000000000001E-2</v>
      </c>
      <c r="I67">
        <v>4.3520999999999997E-2</v>
      </c>
      <c r="J67">
        <v>4.3104999999999997E-2</v>
      </c>
      <c r="K67">
        <v>4.3598999999999999E-2</v>
      </c>
      <c r="L67">
        <v>4.3313999999999998E-2</v>
      </c>
      <c r="M67">
        <v>4.3691000000000001E-2</v>
      </c>
      <c r="N67">
        <v>4.3815E-2</v>
      </c>
      <c r="O67">
        <v>4.3756000000000003E-2</v>
      </c>
      <c r="P67">
        <v>4.1973000000000003E-2</v>
      </c>
      <c r="Q67">
        <v>4.1793999999999998E-2</v>
      </c>
      <c r="R67">
        <v>4.1924000000000003E-2</v>
      </c>
      <c r="S67">
        <v>4.1902000000000002E-2</v>
      </c>
      <c r="T67">
        <v>4.2186000000000001E-2</v>
      </c>
      <c r="U67">
        <v>4.2581000000000001E-2</v>
      </c>
      <c r="V67">
        <v>4.2941E-2</v>
      </c>
      <c r="W67">
        <v>4.3237999999999999E-2</v>
      </c>
      <c r="X67">
        <v>4.3951999999999998E-2</v>
      </c>
      <c r="Y67">
        <v>4.4245E-2</v>
      </c>
      <c r="Z67">
        <v>4.5284999999999999E-2</v>
      </c>
      <c r="AA67">
        <v>4.5711000000000002E-2</v>
      </c>
      <c r="AB67">
        <v>4.6439000000000001E-2</v>
      </c>
      <c r="AC67">
        <v>4.6989999999999997E-2</v>
      </c>
      <c r="AD67">
        <v>4.7486E-2</v>
      </c>
      <c r="AE67">
        <v>4.7918000000000002E-2</v>
      </c>
      <c r="AF67">
        <v>4.8446999999999997E-2</v>
      </c>
      <c r="AG67">
        <v>4.9093999999999999E-2</v>
      </c>
      <c r="AH67">
        <v>4.9494000000000003E-2</v>
      </c>
      <c r="AI67">
        <v>4.9980999999999998E-2</v>
      </c>
      <c r="AJ67">
        <v>5.0566E-2</v>
      </c>
      <c r="AK67" s="25">
        <v>3.0000000000000001E-3</v>
      </c>
    </row>
    <row r="68" spans="1:37" x14ac:dyDescent="0.35">
      <c r="A68" s="36" t="s">
        <v>254</v>
      </c>
      <c r="B68" t="s">
        <v>255</v>
      </c>
      <c r="C68" t="s">
        <v>256</v>
      </c>
      <c r="D68" t="s">
        <v>115</v>
      </c>
      <c r="F68">
        <v>2.0253E-2</v>
      </c>
      <c r="G68">
        <v>3.0088E-2</v>
      </c>
      <c r="H68">
        <v>2.3657999999999998E-2</v>
      </c>
      <c r="I68">
        <v>2.7026999999999999E-2</v>
      </c>
      <c r="J68">
        <v>2.9878999999999999E-2</v>
      </c>
      <c r="K68">
        <v>3.4838000000000001E-2</v>
      </c>
      <c r="L68">
        <v>3.6505999999999997E-2</v>
      </c>
      <c r="M68">
        <v>3.8862000000000001E-2</v>
      </c>
      <c r="N68">
        <v>4.0819000000000001E-2</v>
      </c>
      <c r="O68">
        <v>4.2105999999999998E-2</v>
      </c>
      <c r="P68">
        <v>4.0245999999999997E-2</v>
      </c>
      <c r="Q68">
        <v>4.3649E-2</v>
      </c>
      <c r="R68">
        <v>4.5490000000000003E-2</v>
      </c>
      <c r="S68">
        <v>4.6891000000000002E-2</v>
      </c>
      <c r="T68">
        <v>4.8531999999999999E-2</v>
      </c>
      <c r="U68">
        <v>5.0325000000000002E-2</v>
      </c>
      <c r="V68">
        <v>5.1803000000000002E-2</v>
      </c>
      <c r="W68">
        <v>5.3241999999999998E-2</v>
      </c>
      <c r="X68">
        <v>5.5992E-2</v>
      </c>
      <c r="Y68">
        <v>5.7363999999999998E-2</v>
      </c>
      <c r="Z68">
        <v>6.3365000000000005E-2</v>
      </c>
      <c r="AA68">
        <v>6.5060000000000007E-2</v>
      </c>
      <c r="AB68">
        <v>6.9369E-2</v>
      </c>
      <c r="AC68">
        <v>7.2121000000000005E-2</v>
      </c>
      <c r="AD68">
        <v>7.5287999999999994E-2</v>
      </c>
      <c r="AE68">
        <v>7.6476000000000002E-2</v>
      </c>
      <c r="AF68">
        <v>8.0571000000000004E-2</v>
      </c>
      <c r="AG68">
        <v>8.3565E-2</v>
      </c>
      <c r="AH68">
        <v>8.5269999999999999E-2</v>
      </c>
      <c r="AI68">
        <v>8.7220000000000006E-2</v>
      </c>
      <c r="AJ68">
        <v>8.9308999999999999E-2</v>
      </c>
      <c r="AK68" s="25">
        <v>5.0999999999999997E-2</v>
      </c>
    </row>
    <row r="69" spans="1:37" x14ac:dyDescent="0.35">
      <c r="A69" s="36" t="s">
        <v>257</v>
      </c>
      <c r="B69" t="s">
        <v>258</v>
      </c>
      <c r="C69" t="s">
        <v>259</v>
      </c>
      <c r="D69" t="s">
        <v>115</v>
      </c>
      <c r="F69">
        <v>2.2100000000000001E-4</v>
      </c>
      <c r="G69">
        <v>2.3800000000000001E-4</v>
      </c>
      <c r="H69">
        <v>2.4499999999999999E-4</v>
      </c>
      <c r="I69">
        <v>2.5099999999999998E-4</v>
      </c>
      <c r="J69">
        <v>2.5599999999999999E-4</v>
      </c>
      <c r="K69">
        <v>2.61E-4</v>
      </c>
      <c r="L69">
        <v>2.6400000000000002E-4</v>
      </c>
      <c r="M69">
        <v>2.6800000000000001E-4</v>
      </c>
      <c r="N69">
        <v>2.7E-4</v>
      </c>
      <c r="O69">
        <v>2.72E-4</v>
      </c>
      <c r="P69">
        <v>2.7399999999999999E-4</v>
      </c>
      <c r="Q69">
        <v>2.7500000000000002E-4</v>
      </c>
      <c r="R69">
        <v>2.7500000000000002E-4</v>
      </c>
      <c r="S69">
        <v>2.7399999999999999E-4</v>
      </c>
      <c r="T69">
        <v>2.7399999999999999E-4</v>
      </c>
      <c r="U69">
        <v>2.7700000000000001E-4</v>
      </c>
      <c r="V69">
        <v>2.8200000000000002E-4</v>
      </c>
      <c r="W69">
        <v>2.8899999999999998E-4</v>
      </c>
      <c r="X69">
        <v>2.99E-4</v>
      </c>
      <c r="Y69">
        <v>3.0899999999999998E-4</v>
      </c>
      <c r="Z69">
        <v>3.2299999999999999E-4</v>
      </c>
      <c r="AA69">
        <v>3.3799999999999998E-4</v>
      </c>
      <c r="AB69">
        <v>3.5500000000000001E-4</v>
      </c>
      <c r="AC69">
        <v>3.7800000000000003E-4</v>
      </c>
      <c r="AD69">
        <v>3.97E-4</v>
      </c>
      <c r="AE69">
        <v>4.17E-4</v>
      </c>
      <c r="AF69">
        <v>4.37E-4</v>
      </c>
      <c r="AG69">
        <v>4.5800000000000002E-4</v>
      </c>
      <c r="AH69">
        <v>4.8099999999999998E-4</v>
      </c>
      <c r="AI69">
        <v>5.0500000000000002E-4</v>
      </c>
      <c r="AJ69">
        <v>5.2999999999999998E-4</v>
      </c>
      <c r="AK69" s="25">
        <v>0.03</v>
      </c>
    </row>
    <row r="70" spans="1:37" x14ac:dyDescent="0.35">
      <c r="A70" s="36" t="s">
        <v>128</v>
      </c>
      <c r="B70" t="s">
        <v>260</v>
      </c>
      <c r="C70" t="s">
        <v>261</v>
      </c>
      <c r="D70" t="s">
        <v>115</v>
      </c>
      <c r="F70">
        <v>9.9310000000000006E-3</v>
      </c>
      <c r="G70">
        <v>1.1320999999999999E-2</v>
      </c>
      <c r="H70">
        <v>1.2248999999999999E-2</v>
      </c>
      <c r="I70">
        <v>1.3098E-2</v>
      </c>
      <c r="J70">
        <v>1.3898000000000001E-2</v>
      </c>
      <c r="K70">
        <v>1.4657E-2</v>
      </c>
      <c r="L70">
        <v>1.5561999999999999E-2</v>
      </c>
      <c r="M70">
        <v>1.6490999999999999E-2</v>
      </c>
      <c r="N70">
        <v>1.7392000000000001E-2</v>
      </c>
      <c r="O70">
        <v>1.8339999999999999E-2</v>
      </c>
      <c r="P70">
        <v>1.9494999999999998E-2</v>
      </c>
      <c r="Q70">
        <v>2.0820000000000002E-2</v>
      </c>
      <c r="R70">
        <v>2.2335000000000001E-2</v>
      </c>
      <c r="S70">
        <v>2.4056999999999999E-2</v>
      </c>
      <c r="T70">
        <v>2.5994E-2</v>
      </c>
      <c r="U70">
        <v>2.8149E-2</v>
      </c>
      <c r="V70">
        <v>3.0516999999999999E-2</v>
      </c>
      <c r="W70">
        <v>3.3096E-2</v>
      </c>
      <c r="X70">
        <v>3.5911999999999999E-2</v>
      </c>
      <c r="Y70">
        <v>3.8920999999999997E-2</v>
      </c>
      <c r="Z70">
        <v>4.2169999999999999E-2</v>
      </c>
      <c r="AA70">
        <v>4.5506999999999999E-2</v>
      </c>
      <c r="AB70">
        <v>4.8989999999999999E-2</v>
      </c>
      <c r="AC70">
        <v>5.2602000000000003E-2</v>
      </c>
      <c r="AD70">
        <v>5.6454999999999998E-2</v>
      </c>
      <c r="AE70">
        <v>6.0205000000000002E-2</v>
      </c>
      <c r="AF70">
        <v>6.4102999999999993E-2</v>
      </c>
      <c r="AG70">
        <v>6.8169999999999994E-2</v>
      </c>
      <c r="AH70">
        <v>7.2470000000000007E-2</v>
      </c>
      <c r="AI70">
        <v>7.7160999999999993E-2</v>
      </c>
      <c r="AJ70">
        <v>8.1839999999999996E-2</v>
      </c>
      <c r="AK70" s="25">
        <v>7.2999999999999995E-2</v>
      </c>
    </row>
    <row r="71" spans="1:37" x14ac:dyDescent="0.35">
      <c r="A71" s="36" t="s">
        <v>131</v>
      </c>
      <c r="B71" t="s">
        <v>262</v>
      </c>
      <c r="C71" t="s">
        <v>263</v>
      </c>
      <c r="D71" t="s">
        <v>115</v>
      </c>
      <c r="F71">
        <v>3.751147</v>
      </c>
      <c r="G71">
        <v>4.1306620000000001</v>
      </c>
      <c r="H71">
        <v>4.3161930000000002</v>
      </c>
      <c r="I71">
        <v>4.3542719999999999</v>
      </c>
      <c r="J71">
        <v>4.3646500000000001</v>
      </c>
      <c r="K71">
        <v>4.353847</v>
      </c>
      <c r="L71">
        <v>4.3443509999999996</v>
      </c>
      <c r="M71">
        <v>4.3244499999999997</v>
      </c>
      <c r="N71">
        <v>4.3142269999999998</v>
      </c>
      <c r="O71">
        <v>4.2989350000000002</v>
      </c>
      <c r="P71">
        <v>4.2998560000000001</v>
      </c>
      <c r="Q71">
        <v>4.2849079999999997</v>
      </c>
      <c r="R71">
        <v>4.2828249999999999</v>
      </c>
      <c r="S71">
        <v>4.2845269999999998</v>
      </c>
      <c r="T71">
        <v>4.2899320000000003</v>
      </c>
      <c r="U71">
        <v>4.2973129999999999</v>
      </c>
      <c r="V71">
        <v>4.3022410000000004</v>
      </c>
      <c r="W71">
        <v>4.3088889999999997</v>
      </c>
      <c r="X71">
        <v>4.3165399999999998</v>
      </c>
      <c r="Y71">
        <v>4.3285299999999998</v>
      </c>
      <c r="Z71">
        <v>4.3373439999999999</v>
      </c>
      <c r="AA71">
        <v>4.3592529999999998</v>
      </c>
      <c r="AB71">
        <v>4.374962</v>
      </c>
      <c r="AC71">
        <v>4.4000500000000002</v>
      </c>
      <c r="AD71">
        <v>4.4221589999999997</v>
      </c>
      <c r="AE71">
        <v>4.4503740000000001</v>
      </c>
      <c r="AF71">
        <v>4.4729869999999998</v>
      </c>
      <c r="AG71">
        <v>4.494828</v>
      </c>
      <c r="AH71">
        <v>4.5170960000000004</v>
      </c>
      <c r="AI71">
        <v>4.5407169999999999</v>
      </c>
      <c r="AJ71">
        <v>4.5640749999999999</v>
      </c>
      <c r="AK71" s="25">
        <v>7.0000000000000001E-3</v>
      </c>
    </row>
    <row r="72" spans="1:37" x14ac:dyDescent="0.35">
      <c r="A72" s="36" t="s">
        <v>134</v>
      </c>
      <c r="B72" t="s">
        <v>264</v>
      </c>
      <c r="C72" t="s">
        <v>265</v>
      </c>
      <c r="D72" t="s">
        <v>115</v>
      </c>
      <c r="F72">
        <v>1.4066E-2</v>
      </c>
      <c r="G72">
        <v>1.5730999999999998E-2</v>
      </c>
      <c r="H72">
        <v>1.796E-2</v>
      </c>
      <c r="I72">
        <v>1.9092000000000001E-2</v>
      </c>
      <c r="J72">
        <v>1.9476E-2</v>
      </c>
      <c r="K72">
        <v>1.9983000000000001E-2</v>
      </c>
      <c r="L72">
        <v>1.9671999999999999E-2</v>
      </c>
      <c r="M72">
        <v>2.0881E-2</v>
      </c>
      <c r="N72">
        <v>2.2002000000000001E-2</v>
      </c>
      <c r="O72">
        <v>2.341E-2</v>
      </c>
      <c r="P72">
        <v>2.4159E-2</v>
      </c>
      <c r="Q72">
        <v>2.4681000000000002E-2</v>
      </c>
      <c r="R72">
        <v>2.5807E-2</v>
      </c>
      <c r="S72">
        <v>2.7661000000000002E-2</v>
      </c>
      <c r="T72">
        <v>2.9829000000000001E-2</v>
      </c>
      <c r="U72">
        <v>3.2400999999999999E-2</v>
      </c>
      <c r="V72">
        <v>3.5024E-2</v>
      </c>
      <c r="W72">
        <v>3.7527999999999999E-2</v>
      </c>
      <c r="X72">
        <v>4.0336999999999998E-2</v>
      </c>
      <c r="Y72">
        <v>4.3300999999999999E-2</v>
      </c>
      <c r="Z72">
        <v>4.7107000000000003E-2</v>
      </c>
      <c r="AA72">
        <v>5.0805999999999997E-2</v>
      </c>
      <c r="AB72">
        <v>5.4324999999999998E-2</v>
      </c>
      <c r="AC72">
        <v>5.8194999999999997E-2</v>
      </c>
      <c r="AD72">
        <v>6.3251000000000002E-2</v>
      </c>
      <c r="AE72">
        <v>6.9597000000000006E-2</v>
      </c>
      <c r="AF72">
        <v>7.5217999999999993E-2</v>
      </c>
      <c r="AG72">
        <v>7.8756999999999994E-2</v>
      </c>
      <c r="AH72">
        <v>8.3104999999999998E-2</v>
      </c>
      <c r="AI72">
        <v>8.8318999999999995E-2</v>
      </c>
      <c r="AJ72">
        <v>9.3297000000000005E-2</v>
      </c>
      <c r="AK72" s="25">
        <v>6.5000000000000002E-2</v>
      </c>
    </row>
    <row r="73" spans="1:37" x14ac:dyDescent="0.35">
      <c r="A73" s="36" t="s">
        <v>137</v>
      </c>
      <c r="B73" t="s">
        <v>266</v>
      </c>
      <c r="C73" t="s">
        <v>267</v>
      </c>
      <c r="D73" t="s">
        <v>115</v>
      </c>
      <c r="F73">
        <v>3.7652130000000001</v>
      </c>
      <c r="G73">
        <v>4.1463929999999998</v>
      </c>
      <c r="H73">
        <v>4.3341539999999998</v>
      </c>
      <c r="I73">
        <v>4.3733639999999996</v>
      </c>
      <c r="J73">
        <v>4.3841260000000002</v>
      </c>
      <c r="K73">
        <v>4.3738289999999997</v>
      </c>
      <c r="L73">
        <v>4.3640230000000004</v>
      </c>
      <c r="M73">
        <v>4.3453299999999997</v>
      </c>
      <c r="N73">
        <v>4.3362290000000003</v>
      </c>
      <c r="O73">
        <v>4.3223459999999996</v>
      </c>
      <c r="P73">
        <v>4.3240150000000002</v>
      </c>
      <c r="Q73">
        <v>4.3095889999999999</v>
      </c>
      <c r="R73">
        <v>4.3086310000000001</v>
      </c>
      <c r="S73">
        <v>4.3121879999999999</v>
      </c>
      <c r="T73">
        <v>4.3197609999999997</v>
      </c>
      <c r="U73">
        <v>4.3297129999999999</v>
      </c>
      <c r="V73">
        <v>4.3372650000000004</v>
      </c>
      <c r="W73">
        <v>4.3464169999999998</v>
      </c>
      <c r="X73">
        <v>4.356878</v>
      </c>
      <c r="Y73">
        <v>4.3718300000000001</v>
      </c>
      <c r="Z73">
        <v>4.3844500000000002</v>
      </c>
      <c r="AA73">
        <v>4.4100590000000004</v>
      </c>
      <c r="AB73">
        <v>4.4292870000000004</v>
      </c>
      <c r="AC73">
        <v>4.4582439999999997</v>
      </c>
      <c r="AD73">
        <v>4.4854099999999999</v>
      </c>
      <c r="AE73">
        <v>4.519971</v>
      </c>
      <c r="AF73">
        <v>4.5482050000000003</v>
      </c>
      <c r="AG73">
        <v>4.5735849999999996</v>
      </c>
      <c r="AH73">
        <v>4.6002010000000002</v>
      </c>
      <c r="AI73">
        <v>4.6290360000000002</v>
      </c>
      <c r="AJ73">
        <v>4.6573719999999996</v>
      </c>
      <c r="AK73" s="25">
        <v>7.0000000000000001E-3</v>
      </c>
    </row>
    <row r="74" spans="1:37" x14ac:dyDescent="0.35">
      <c r="AK74" s="25"/>
    </row>
    <row r="75" spans="1:37" x14ac:dyDescent="0.35">
      <c r="A75" s="1" t="s">
        <v>268</v>
      </c>
      <c r="C75" t="s">
        <v>269</v>
      </c>
    </row>
    <row r="76" spans="1:37" x14ac:dyDescent="0.35">
      <c r="A76" s="36" t="s">
        <v>137</v>
      </c>
      <c r="B76" t="s">
        <v>270</v>
      </c>
      <c r="C76" t="s">
        <v>271</v>
      </c>
      <c r="D76" t="s">
        <v>115</v>
      </c>
      <c r="F76">
        <v>-5.2999999999999999E-2</v>
      </c>
      <c r="G76">
        <v>-5.6333000000000001E-2</v>
      </c>
      <c r="H76">
        <v>-5.7192E-2</v>
      </c>
      <c r="I76">
        <v>-5.7529999999999998E-2</v>
      </c>
      <c r="J76">
        <v>-5.7716999999999997E-2</v>
      </c>
      <c r="K76">
        <v>-5.8250000000000003E-2</v>
      </c>
      <c r="L76">
        <v>-5.8067000000000001E-2</v>
      </c>
      <c r="M76">
        <v>-5.7952999999999998E-2</v>
      </c>
      <c r="N76">
        <v>-5.7665000000000001E-2</v>
      </c>
      <c r="O76">
        <v>-5.7321999999999998E-2</v>
      </c>
      <c r="P76">
        <v>-5.6869999999999997E-2</v>
      </c>
      <c r="Q76">
        <v>-5.6779999999999997E-2</v>
      </c>
      <c r="R76">
        <v>-5.6526E-2</v>
      </c>
      <c r="S76">
        <v>-5.6341000000000002E-2</v>
      </c>
      <c r="T76">
        <v>-5.6210999999999997E-2</v>
      </c>
      <c r="U76">
        <v>-5.6127000000000003E-2</v>
      </c>
      <c r="V76">
        <v>-5.6047E-2</v>
      </c>
      <c r="W76">
        <v>-5.5966000000000002E-2</v>
      </c>
      <c r="X76">
        <v>-5.5936E-2</v>
      </c>
      <c r="Y76">
        <v>-5.5965000000000001E-2</v>
      </c>
      <c r="Z76">
        <v>-5.5905999999999997E-2</v>
      </c>
      <c r="AA76">
        <v>-5.5899999999999998E-2</v>
      </c>
      <c r="AB76">
        <v>-5.6134000000000003E-2</v>
      </c>
      <c r="AC76">
        <v>-5.6321000000000003E-2</v>
      </c>
      <c r="AD76">
        <v>-5.6571999999999997E-2</v>
      </c>
      <c r="AE76">
        <v>-5.6743000000000002E-2</v>
      </c>
      <c r="AF76">
        <v>-5.6978000000000001E-2</v>
      </c>
      <c r="AG76">
        <v>-5.7173000000000002E-2</v>
      </c>
      <c r="AH76">
        <v>-5.7370999999999998E-2</v>
      </c>
      <c r="AI76">
        <v>-5.7577000000000003E-2</v>
      </c>
      <c r="AJ76">
        <v>-5.7789E-2</v>
      </c>
      <c r="AK76" s="25">
        <v>3.0000000000000001E-3</v>
      </c>
    </row>
    <row r="77" spans="1:37" x14ac:dyDescent="0.35">
      <c r="AK77" s="25"/>
    </row>
    <row r="78" spans="1:37" x14ac:dyDescent="0.35">
      <c r="A78" s="1" t="s">
        <v>272</v>
      </c>
      <c r="B78" t="s">
        <v>273</v>
      </c>
      <c r="D78" t="s">
        <v>274</v>
      </c>
    </row>
    <row r="79" spans="1:37" x14ac:dyDescent="0.35">
      <c r="A79" s="36" t="s">
        <v>172</v>
      </c>
      <c r="B79" t="s">
        <v>275</v>
      </c>
      <c r="C79" t="s">
        <v>276</v>
      </c>
      <c r="D79" t="s">
        <v>115</v>
      </c>
      <c r="F79">
        <v>9.8833000000000004E-2</v>
      </c>
      <c r="G79">
        <v>9.4957E-2</v>
      </c>
      <c r="H79">
        <v>8.9389999999999997E-2</v>
      </c>
      <c r="I79">
        <v>8.9347999999999997E-2</v>
      </c>
      <c r="J79">
        <v>8.8530999999999999E-2</v>
      </c>
      <c r="K79">
        <v>8.8077000000000003E-2</v>
      </c>
      <c r="L79">
        <v>8.8058999999999998E-2</v>
      </c>
      <c r="M79">
        <v>8.8137999999999994E-2</v>
      </c>
      <c r="N79">
        <v>8.8152999999999995E-2</v>
      </c>
      <c r="O79">
        <v>8.8301000000000004E-2</v>
      </c>
      <c r="P79">
        <v>8.8231000000000004E-2</v>
      </c>
      <c r="Q79">
        <v>8.8276999999999994E-2</v>
      </c>
      <c r="R79">
        <v>8.8402999999999995E-2</v>
      </c>
      <c r="S79">
        <v>8.8681999999999997E-2</v>
      </c>
      <c r="T79">
        <v>8.9039999999999994E-2</v>
      </c>
      <c r="U79">
        <v>8.9427999999999994E-2</v>
      </c>
      <c r="V79">
        <v>8.9746999999999993E-2</v>
      </c>
      <c r="W79">
        <v>9.0064000000000005E-2</v>
      </c>
      <c r="X79">
        <v>9.0409000000000003E-2</v>
      </c>
      <c r="Y79">
        <v>9.0748999999999996E-2</v>
      </c>
      <c r="Z79">
        <v>9.0998999999999997E-2</v>
      </c>
      <c r="AA79">
        <v>9.1375999999999999E-2</v>
      </c>
      <c r="AB79">
        <v>9.1855999999999993E-2</v>
      </c>
      <c r="AC79">
        <v>9.2337000000000002E-2</v>
      </c>
      <c r="AD79">
        <v>9.2845999999999998E-2</v>
      </c>
      <c r="AE79">
        <v>9.3441999999999997E-2</v>
      </c>
      <c r="AF79">
        <v>9.3954999999999997E-2</v>
      </c>
      <c r="AG79">
        <v>9.4489000000000004E-2</v>
      </c>
      <c r="AH79">
        <v>9.5089000000000007E-2</v>
      </c>
      <c r="AI79">
        <v>9.5801999999999998E-2</v>
      </c>
      <c r="AJ79">
        <v>9.6521999999999997E-2</v>
      </c>
      <c r="AK79" s="25">
        <v>-1E-3</v>
      </c>
    </row>
    <row r="80" spans="1:37" x14ac:dyDescent="0.35">
      <c r="A80" s="36" t="s">
        <v>143</v>
      </c>
      <c r="B80" t="s">
        <v>277</v>
      </c>
      <c r="C80" t="s">
        <v>278</v>
      </c>
      <c r="D80" t="s">
        <v>115</v>
      </c>
      <c r="F80">
        <v>2.1964589999999999</v>
      </c>
      <c r="G80">
        <v>2.3024969999999998</v>
      </c>
      <c r="H80">
        <v>2.3065039999999999</v>
      </c>
      <c r="I80">
        <v>2.301094</v>
      </c>
      <c r="J80">
        <v>2.2915580000000002</v>
      </c>
      <c r="K80">
        <v>2.2796379999999998</v>
      </c>
      <c r="L80">
        <v>2.2644799999999998</v>
      </c>
      <c r="M80">
        <v>2.249171</v>
      </c>
      <c r="N80">
        <v>2.2346870000000001</v>
      </c>
      <c r="O80">
        <v>2.2189809999999999</v>
      </c>
      <c r="P80">
        <v>2.204078</v>
      </c>
      <c r="Q80">
        <v>2.1896209999999998</v>
      </c>
      <c r="R80">
        <v>2.1754760000000002</v>
      </c>
      <c r="S80">
        <v>2.164444</v>
      </c>
      <c r="T80">
        <v>2.1553330000000002</v>
      </c>
      <c r="U80">
        <v>2.147062</v>
      </c>
      <c r="V80">
        <v>2.13897</v>
      </c>
      <c r="W80">
        <v>2.1314769999999998</v>
      </c>
      <c r="X80">
        <v>2.1250040000000001</v>
      </c>
      <c r="Y80">
        <v>2.1201970000000001</v>
      </c>
      <c r="Z80">
        <v>2.1161599999999998</v>
      </c>
      <c r="AA80">
        <v>2.1130719999999998</v>
      </c>
      <c r="AB80">
        <v>2.1116959999999998</v>
      </c>
      <c r="AC80">
        <v>2.1117689999999998</v>
      </c>
      <c r="AD80">
        <v>2.11253</v>
      </c>
      <c r="AE80">
        <v>2.1131739999999999</v>
      </c>
      <c r="AF80">
        <v>2.114163</v>
      </c>
      <c r="AG80">
        <v>2.115335</v>
      </c>
      <c r="AH80">
        <v>2.1172070000000001</v>
      </c>
      <c r="AI80">
        <v>2.1201490000000001</v>
      </c>
      <c r="AJ80">
        <v>2.1233689999999998</v>
      </c>
      <c r="AK80" s="25">
        <v>-1E-3</v>
      </c>
    </row>
    <row r="81" spans="1:37" x14ac:dyDescent="0.35">
      <c r="A81" s="36" t="s">
        <v>237</v>
      </c>
      <c r="B81" t="s">
        <v>279</v>
      </c>
      <c r="C81" t="s">
        <v>280</v>
      </c>
      <c r="D81" t="s">
        <v>115</v>
      </c>
      <c r="F81">
        <v>2.3990000000000001E-3</v>
      </c>
      <c r="G81">
        <v>2.4919999999999999E-3</v>
      </c>
      <c r="H81">
        <v>2.7569999999999999E-3</v>
      </c>
      <c r="I81">
        <v>2.7699999999999999E-3</v>
      </c>
      <c r="J81">
        <v>2.7820000000000002E-3</v>
      </c>
      <c r="K81">
        <v>2.7789999999999998E-3</v>
      </c>
      <c r="L81">
        <v>2.7720000000000002E-3</v>
      </c>
      <c r="M81">
        <v>2.7699999999999999E-3</v>
      </c>
      <c r="N81">
        <v>2.7529999999999998E-3</v>
      </c>
      <c r="O81">
        <v>2.745E-3</v>
      </c>
      <c r="P81">
        <v>2.7369999999999998E-3</v>
      </c>
      <c r="Q81">
        <v>2.7360000000000002E-3</v>
      </c>
      <c r="R81">
        <v>2.7330000000000002E-3</v>
      </c>
      <c r="S81">
        <v>2.7360000000000002E-3</v>
      </c>
      <c r="T81">
        <v>2.7430000000000002E-3</v>
      </c>
      <c r="U81">
        <v>2.7529999999999998E-3</v>
      </c>
      <c r="V81">
        <v>2.7680000000000001E-3</v>
      </c>
      <c r="W81">
        <v>2.7829999999999999E-3</v>
      </c>
      <c r="X81">
        <v>2.7920000000000002E-3</v>
      </c>
      <c r="Y81">
        <v>2.8189999999999999E-3</v>
      </c>
      <c r="Z81">
        <v>2.8419999999999999E-3</v>
      </c>
      <c r="AA81">
        <v>2.8760000000000001E-3</v>
      </c>
      <c r="AB81">
        <v>2.9169999999999999E-3</v>
      </c>
      <c r="AC81">
        <v>2.9589999999999998E-3</v>
      </c>
      <c r="AD81">
        <v>3.0100000000000001E-3</v>
      </c>
      <c r="AE81">
        <v>3.0660000000000001E-3</v>
      </c>
      <c r="AF81">
        <v>3.1099999999999999E-3</v>
      </c>
      <c r="AG81">
        <v>3.1670000000000001E-3</v>
      </c>
      <c r="AH81">
        <v>3.2269999999999998E-3</v>
      </c>
      <c r="AI81">
        <v>3.2919999999999998E-3</v>
      </c>
      <c r="AJ81">
        <v>3.3609999999999998E-3</v>
      </c>
      <c r="AK81" s="25">
        <v>1.0999999999999999E-2</v>
      </c>
    </row>
    <row r="82" spans="1:37" x14ac:dyDescent="0.35">
      <c r="A82" s="36" t="s">
        <v>240</v>
      </c>
      <c r="B82" t="s">
        <v>281</v>
      </c>
      <c r="C82" t="s">
        <v>282</v>
      </c>
      <c r="D82" t="s">
        <v>115</v>
      </c>
      <c r="F82">
        <v>0.65032999999999996</v>
      </c>
      <c r="G82">
        <v>0.85097199999999995</v>
      </c>
      <c r="H82">
        <v>0.938496</v>
      </c>
      <c r="I82">
        <v>0.97562099999999996</v>
      </c>
      <c r="J82">
        <v>0.99482800000000005</v>
      </c>
      <c r="K82">
        <v>1.0120610000000001</v>
      </c>
      <c r="L82">
        <v>1.0174369999999999</v>
      </c>
      <c r="M82">
        <v>1.0222830000000001</v>
      </c>
      <c r="N82">
        <v>1.030837</v>
      </c>
      <c r="O82">
        <v>1.037115</v>
      </c>
      <c r="P82">
        <v>1.046106</v>
      </c>
      <c r="Q82">
        <v>1.057455</v>
      </c>
      <c r="R82">
        <v>1.07148</v>
      </c>
      <c r="S82">
        <v>1.0861689999999999</v>
      </c>
      <c r="T82">
        <v>1.1008720000000001</v>
      </c>
      <c r="U82">
        <v>1.1154459999999999</v>
      </c>
      <c r="V82">
        <v>1.12687</v>
      </c>
      <c r="W82">
        <v>1.136951</v>
      </c>
      <c r="X82">
        <v>1.1483410000000001</v>
      </c>
      <c r="Y82">
        <v>1.16025</v>
      </c>
      <c r="Z82">
        <v>1.174536</v>
      </c>
      <c r="AA82">
        <v>1.1885239999999999</v>
      </c>
      <c r="AB82">
        <v>1.204099</v>
      </c>
      <c r="AC82">
        <v>1.2200420000000001</v>
      </c>
      <c r="AD82">
        <v>1.236801</v>
      </c>
      <c r="AE82">
        <v>1.2526349999999999</v>
      </c>
      <c r="AF82">
        <v>1.267841</v>
      </c>
      <c r="AG82">
        <v>1.281396</v>
      </c>
      <c r="AH82">
        <v>1.293682</v>
      </c>
      <c r="AI82">
        <v>1.30498</v>
      </c>
      <c r="AJ82">
        <v>1.3163910000000001</v>
      </c>
      <c r="AK82" s="25">
        <v>2.4E-2</v>
      </c>
    </row>
    <row r="83" spans="1:37" x14ac:dyDescent="0.35">
      <c r="A83" s="36" t="s">
        <v>20</v>
      </c>
      <c r="B83" t="s">
        <v>283</v>
      </c>
      <c r="C83" t="s">
        <v>284</v>
      </c>
      <c r="D83" t="s">
        <v>115</v>
      </c>
      <c r="F83">
        <v>6.9999999999999994E-5</v>
      </c>
      <c r="G83">
        <v>7.7000000000000001E-5</v>
      </c>
      <c r="H83">
        <v>7.7999999999999999E-5</v>
      </c>
      <c r="I83">
        <v>1.1E-4</v>
      </c>
      <c r="J83">
        <v>1.2E-4</v>
      </c>
      <c r="K83">
        <v>1.4200000000000001E-4</v>
      </c>
      <c r="L83">
        <v>1.3200000000000001E-4</v>
      </c>
      <c r="M83">
        <v>1.27E-4</v>
      </c>
      <c r="N83">
        <v>1.15E-4</v>
      </c>
      <c r="O83">
        <v>1.1E-4</v>
      </c>
      <c r="P83">
        <v>5.5000000000000002E-5</v>
      </c>
      <c r="Q83">
        <v>5.1E-5</v>
      </c>
      <c r="R83">
        <v>4.0000000000000003E-5</v>
      </c>
      <c r="S83">
        <v>3.6999999999999998E-5</v>
      </c>
      <c r="T83">
        <v>3.4999999999999997E-5</v>
      </c>
      <c r="U83">
        <v>3.3000000000000003E-5</v>
      </c>
      <c r="V83">
        <v>3.1999999999999999E-5</v>
      </c>
      <c r="W83">
        <v>2.8E-5</v>
      </c>
      <c r="X83">
        <v>2.4000000000000001E-5</v>
      </c>
      <c r="Y83">
        <v>2.4000000000000001E-5</v>
      </c>
      <c r="Z83">
        <v>1.9000000000000001E-5</v>
      </c>
      <c r="AA83">
        <v>1.5999999999999999E-5</v>
      </c>
      <c r="AB83">
        <v>1.4E-5</v>
      </c>
      <c r="AC83">
        <v>9.0000000000000002E-6</v>
      </c>
      <c r="AD83">
        <v>9.0000000000000002E-6</v>
      </c>
      <c r="AE83">
        <v>7.9999999999999996E-6</v>
      </c>
      <c r="AF83">
        <v>7.9999999999999996E-6</v>
      </c>
      <c r="AG83">
        <v>7.9999999999999996E-6</v>
      </c>
      <c r="AH83">
        <v>7.9999999999999996E-6</v>
      </c>
      <c r="AI83">
        <v>7.9999999999999996E-6</v>
      </c>
      <c r="AJ83">
        <v>7.9999999999999996E-6</v>
      </c>
      <c r="AK83" s="25">
        <v>-7.0000000000000007E-2</v>
      </c>
    </row>
    <row r="84" spans="1:37" x14ac:dyDescent="0.35">
      <c r="A84" s="36" t="s">
        <v>116</v>
      </c>
      <c r="B84" t="s">
        <v>285</v>
      </c>
      <c r="C84" t="s">
        <v>286</v>
      </c>
      <c r="D84" t="s">
        <v>115</v>
      </c>
      <c r="F84">
        <v>0.83880999999999994</v>
      </c>
      <c r="G84">
        <v>0.88701099999999999</v>
      </c>
      <c r="H84">
        <v>0.90650900000000001</v>
      </c>
      <c r="I84">
        <v>0.91478700000000002</v>
      </c>
      <c r="J84">
        <v>0.92213900000000004</v>
      </c>
      <c r="K84">
        <v>0.93869599999999997</v>
      </c>
      <c r="L84">
        <v>0.94000099999999998</v>
      </c>
      <c r="M84">
        <v>0.94253799999999999</v>
      </c>
      <c r="N84">
        <v>0.94026500000000002</v>
      </c>
      <c r="O84">
        <v>0.93729799999999996</v>
      </c>
      <c r="P84">
        <v>0.931253</v>
      </c>
      <c r="Q84">
        <v>0.93358699999999994</v>
      </c>
      <c r="R84">
        <v>0.93175799999999998</v>
      </c>
      <c r="S84">
        <v>0.93108400000000002</v>
      </c>
      <c r="T84">
        <v>0.93157699999999999</v>
      </c>
      <c r="U84">
        <v>0.93298400000000004</v>
      </c>
      <c r="V84">
        <v>0.93433200000000005</v>
      </c>
      <c r="W84">
        <v>0.93543699999999996</v>
      </c>
      <c r="X84">
        <v>0.93760299999999996</v>
      </c>
      <c r="Y84">
        <v>0.94069000000000003</v>
      </c>
      <c r="Z84">
        <v>0.94143299999999996</v>
      </c>
      <c r="AA84">
        <v>0.94354300000000002</v>
      </c>
      <c r="AB84">
        <v>0.95084299999999999</v>
      </c>
      <c r="AC84">
        <v>0.95679700000000001</v>
      </c>
      <c r="AD84">
        <v>0.96407399999999999</v>
      </c>
      <c r="AE84">
        <v>0.96964700000000004</v>
      </c>
      <c r="AF84">
        <v>0.97655899999999995</v>
      </c>
      <c r="AG84">
        <v>0.98264700000000005</v>
      </c>
      <c r="AH84">
        <v>0.988923</v>
      </c>
      <c r="AI84">
        <v>0.99563599999999997</v>
      </c>
      <c r="AJ84">
        <v>1.002448</v>
      </c>
      <c r="AK84" s="25">
        <v>6.0000000000000001E-3</v>
      </c>
    </row>
    <row r="85" spans="1:37" x14ac:dyDescent="0.35">
      <c r="A85" s="36" t="s">
        <v>151</v>
      </c>
      <c r="B85" t="s">
        <v>287</v>
      </c>
      <c r="C85" t="s">
        <v>288</v>
      </c>
      <c r="D85" t="s">
        <v>115</v>
      </c>
      <c r="F85">
        <v>0.17265800000000001</v>
      </c>
      <c r="G85">
        <v>0.19763</v>
      </c>
      <c r="H85">
        <v>0.28955799999999998</v>
      </c>
      <c r="I85">
        <v>0.286497</v>
      </c>
      <c r="J85">
        <v>0.279642</v>
      </c>
      <c r="K85">
        <v>0.244003</v>
      </c>
      <c r="L85">
        <v>0.243647</v>
      </c>
      <c r="M85">
        <v>0.230457</v>
      </c>
      <c r="N85">
        <v>0.22770000000000001</v>
      </c>
      <c r="O85">
        <v>0.22504299999999999</v>
      </c>
      <c r="P85">
        <v>0.24257300000000001</v>
      </c>
      <c r="Q85">
        <v>0.22622999999999999</v>
      </c>
      <c r="R85">
        <v>0.22490499999999999</v>
      </c>
      <c r="S85">
        <v>0.22322800000000001</v>
      </c>
      <c r="T85">
        <v>0.22167600000000001</v>
      </c>
      <c r="U85">
        <v>0.219974</v>
      </c>
      <c r="V85">
        <v>0.218613</v>
      </c>
      <c r="W85">
        <v>0.21964700000000001</v>
      </c>
      <c r="X85">
        <v>0.2165</v>
      </c>
      <c r="Y85">
        <v>0.21618200000000001</v>
      </c>
      <c r="Z85">
        <v>0.20641699999999999</v>
      </c>
      <c r="AA85">
        <v>0.21287500000000001</v>
      </c>
      <c r="AB85">
        <v>0.201513</v>
      </c>
      <c r="AC85">
        <v>0.20087099999999999</v>
      </c>
      <c r="AD85">
        <v>0.19381599999999999</v>
      </c>
      <c r="AE85">
        <v>0.19788800000000001</v>
      </c>
      <c r="AF85">
        <v>0.19195899999999999</v>
      </c>
      <c r="AG85">
        <v>0.188445</v>
      </c>
      <c r="AH85">
        <v>0.18726699999999999</v>
      </c>
      <c r="AI85">
        <v>0.18668599999999999</v>
      </c>
      <c r="AJ85">
        <v>0.18515499999999999</v>
      </c>
      <c r="AK85" s="25">
        <v>2E-3</v>
      </c>
    </row>
    <row r="86" spans="1:37" x14ac:dyDescent="0.35">
      <c r="A86" s="36" t="s">
        <v>181</v>
      </c>
      <c r="B86" t="s">
        <v>289</v>
      </c>
      <c r="C86" t="s">
        <v>290</v>
      </c>
      <c r="D86" t="s">
        <v>115</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t="s">
        <v>148</v>
      </c>
    </row>
    <row r="87" spans="1:37" x14ac:dyDescent="0.35">
      <c r="A87" s="36" t="s">
        <v>184</v>
      </c>
      <c r="B87" t="s">
        <v>291</v>
      </c>
      <c r="C87" t="s">
        <v>292</v>
      </c>
      <c r="D87" t="s">
        <v>115</v>
      </c>
      <c r="F87">
        <v>0.48769200000000001</v>
      </c>
      <c r="G87">
        <v>0.51044400000000001</v>
      </c>
      <c r="H87">
        <v>0.40878599999999998</v>
      </c>
      <c r="I87">
        <v>0.40008199999999999</v>
      </c>
      <c r="J87">
        <v>0.39104800000000001</v>
      </c>
      <c r="K87">
        <v>0.39413999999999999</v>
      </c>
      <c r="L87">
        <v>0.40593400000000002</v>
      </c>
      <c r="M87">
        <v>0.40536499999999998</v>
      </c>
      <c r="N87">
        <v>0.41491899999999998</v>
      </c>
      <c r="O87">
        <v>0.41976000000000002</v>
      </c>
      <c r="P87">
        <v>0.41111799999999998</v>
      </c>
      <c r="Q87">
        <v>0.41689599999999999</v>
      </c>
      <c r="R87">
        <v>0.41484599999999999</v>
      </c>
      <c r="S87">
        <v>0.41455500000000001</v>
      </c>
      <c r="T87">
        <v>0.422404</v>
      </c>
      <c r="U87">
        <v>0.42626599999999998</v>
      </c>
      <c r="V87">
        <v>0.44388100000000003</v>
      </c>
      <c r="W87">
        <v>0.457818</v>
      </c>
      <c r="X87">
        <v>0.45813700000000002</v>
      </c>
      <c r="Y87">
        <v>0.46505099999999999</v>
      </c>
      <c r="Z87">
        <v>0.463563</v>
      </c>
      <c r="AA87">
        <v>0.46478599999999998</v>
      </c>
      <c r="AB87">
        <v>0.46467999999999998</v>
      </c>
      <c r="AC87">
        <v>0.44906800000000002</v>
      </c>
      <c r="AD87">
        <v>0.44618000000000002</v>
      </c>
      <c r="AE87">
        <v>0.44853700000000002</v>
      </c>
      <c r="AF87">
        <v>0.45358999999999999</v>
      </c>
      <c r="AG87">
        <v>0.46114899999999998</v>
      </c>
      <c r="AH87">
        <v>0.46717900000000001</v>
      </c>
      <c r="AI87">
        <v>0.46949400000000002</v>
      </c>
      <c r="AJ87">
        <v>0.47910599999999998</v>
      </c>
      <c r="AK87" s="25">
        <v>-1E-3</v>
      </c>
    </row>
    <row r="88" spans="1:37" x14ac:dyDescent="0.35">
      <c r="A88" s="36" t="s">
        <v>119</v>
      </c>
      <c r="B88" t="s">
        <v>293</v>
      </c>
      <c r="C88" t="s">
        <v>294</v>
      </c>
      <c r="D88" t="s">
        <v>115</v>
      </c>
      <c r="F88">
        <v>4.4448530000000002</v>
      </c>
      <c r="G88">
        <v>4.8435879999999996</v>
      </c>
      <c r="H88">
        <v>4.9393219999999998</v>
      </c>
      <c r="I88">
        <v>4.9675390000000004</v>
      </c>
      <c r="J88">
        <v>4.967867</v>
      </c>
      <c r="K88">
        <v>4.9567579999999998</v>
      </c>
      <c r="L88">
        <v>4.9596910000000003</v>
      </c>
      <c r="M88">
        <v>4.9380790000000001</v>
      </c>
      <c r="N88">
        <v>4.9366760000000003</v>
      </c>
      <c r="O88">
        <v>4.9266069999999997</v>
      </c>
      <c r="P88">
        <v>4.9234140000000002</v>
      </c>
      <c r="Q88">
        <v>4.9121170000000003</v>
      </c>
      <c r="R88">
        <v>4.9069070000000004</v>
      </c>
      <c r="S88">
        <v>4.9081989999999998</v>
      </c>
      <c r="T88">
        <v>4.9209360000000002</v>
      </c>
      <c r="U88">
        <v>4.9311930000000004</v>
      </c>
      <c r="V88">
        <v>4.952445</v>
      </c>
      <c r="W88">
        <v>4.9714219999999996</v>
      </c>
      <c r="X88">
        <v>4.9760179999999998</v>
      </c>
      <c r="Y88">
        <v>4.9931419999999997</v>
      </c>
      <c r="Z88">
        <v>4.9931270000000003</v>
      </c>
      <c r="AA88">
        <v>5.0141920000000004</v>
      </c>
      <c r="AB88">
        <v>5.0247010000000003</v>
      </c>
      <c r="AC88">
        <v>5.030894</v>
      </c>
      <c r="AD88">
        <v>5.0462569999999998</v>
      </c>
      <c r="AE88">
        <v>5.0753320000000004</v>
      </c>
      <c r="AF88">
        <v>5.0980749999999997</v>
      </c>
      <c r="AG88">
        <v>5.1234690000000001</v>
      </c>
      <c r="AH88">
        <v>5.1493549999999999</v>
      </c>
      <c r="AI88">
        <v>5.1727550000000004</v>
      </c>
      <c r="AJ88">
        <v>5.2029990000000002</v>
      </c>
      <c r="AK88" s="25">
        <v>5.0000000000000001E-3</v>
      </c>
    </row>
    <row r="89" spans="1:37" x14ac:dyDescent="0.35">
      <c r="A89" s="36" t="s">
        <v>122</v>
      </c>
      <c r="B89" t="s">
        <v>295</v>
      </c>
      <c r="C89" t="s">
        <v>296</v>
      </c>
      <c r="D89" t="s">
        <v>115</v>
      </c>
      <c r="F89">
        <v>2.000038</v>
      </c>
      <c r="G89">
        <v>2.0003470000000001</v>
      </c>
      <c r="H89">
        <v>2.049906</v>
      </c>
      <c r="I89">
        <v>2.0793659999999998</v>
      </c>
      <c r="J89">
        <v>2.1080459999999999</v>
      </c>
      <c r="K89">
        <v>2.1372909999999998</v>
      </c>
      <c r="L89">
        <v>2.1550609999999999</v>
      </c>
      <c r="M89">
        <v>2.1567910000000001</v>
      </c>
      <c r="N89">
        <v>2.173111</v>
      </c>
      <c r="O89">
        <v>2.186048</v>
      </c>
      <c r="P89">
        <v>2.0949040000000001</v>
      </c>
      <c r="Q89">
        <v>2.0937079999999999</v>
      </c>
      <c r="R89">
        <v>2.0933459999999999</v>
      </c>
      <c r="S89">
        <v>2.1023130000000001</v>
      </c>
      <c r="T89">
        <v>2.118833</v>
      </c>
      <c r="U89">
        <v>2.1296249999999999</v>
      </c>
      <c r="V89">
        <v>2.1506189999999998</v>
      </c>
      <c r="W89">
        <v>2.164701</v>
      </c>
      <c r="X89">
        <v>2.1795529999999999</v>
      </c>
      <c r="Y89">
        <v>2.1859989999999998</v>
      </c>
      <c r="Z89">
        <v>2.2008260000000002</v>
      </c>
      <c r="AA89">
        <v>2.2156799999999999</v>
      </c>
      <c r="AB89">
        <v>2.232691</v>
      </c>
      <c r="AC89">
        <v>2.249193</v>
      </c>
      <c r="AD89">
        <v>2.261199</v>
      </c>
      <c r="AE89">
        <v>2.269835</v>
      </c>
      <c r="AF89">
        <v>2.2870520000000001</v>
      </c>
      <c r="AG89">
        <v>2.3029139999999999</v>
      </c>
      <c r="AH89">
        <v>2.3154249999999998</v>
      </c>
      <c r="AI89">
        <v>2.326708</v>
      </c>
      <c r="AJ89">
        <v>2.3400300000000001</v>
      </c>
      <c r="AK89" s="25">
        <v>5.0000000000000001E-3</v>
      </c>
    </row>
    <row r="90" spans="1:37" x14ac:dyDescent="0.35">
      <c r="A90" s="36" t="s">
        <v>191</v>
      </c>
      <c r="B90" t="s">
        <v>297</v>
      </c>
      <c r="C90" t="s">
        <v>298</v>
      </c>
      <c r="D90" t="s">
        <v>115</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148</v>
      </c>
    </row>
    <row r="91" spans="1:37" x14ac:dyDescent="0.35">
      <c r="A91" s="36" t="s">
        <v>194</v>
      </c>
      <c r="B91" t="s">
        <v>299</v>
      </c>
      <c r="C91" t="s">
        <v>300</v>
      </c>
      <c r="D91" t="s">
        <v>115</v>
      </c>
      <c r="F91">
        <v>0.28741899999999998</v>
      </c>
      <c r="G91">
        <v>0.28118500000000002</v>
      </c>
      <c r="H91">
        <v>0.279584</v>
      </c>
      <c r="I91">
        <v>0.28892000000000001</v>
      </c>
      <c r="J91">
        <v>0.28322599999999998</v>
      </c>
      <c r="K91">
        <v>0.283387</v>
      </c>
      <c r="L91">
        <v>0.28504499999999999</v>
      </c>
      <c r="M91">
        <v>0.28822799999999998</v>
      </c>
      <c r="N91">
        <v>0.29441000000000001</v>
      </c>
      <c r="O91">
        <v>0.29430099999999998</v>
      </c>
      <c r="P91">
        <v>0.30094799999999999</v>
      </c>
      <c r="Q91">
        <v>0.31120399999999998</v>
      </c>
      <c r="R91">
        <v>0.31890200000000002</v>
      </c>
      <c r="S91">
        <v>0.33055299999999999</v>
      </c>
      <c r="T91">
        <v>0.33546500000000001</v>
      </c>
      <c r="U91">
        <v>0.33269900000000002</v>
      </c>
      <c r="V91">
        <v>0.32720300000000002</v>
      </c>
      <c r="W91">
        <v>0.32995400000000003</v>
      </c>
      <c r="X91">
        <v>0.32271499999999997</v>
      </c>
      <c r="Y91">
        <v>0.32466800000000001</v>
      </c>
      <c r="Z91">
        <v>0.32738400000000001</v>
      </c>
      <c r="AA91">
        <v>0.33183200000000002</v>
      </c>
      <c r="AB91">
        <v>0.33252900000000002</v>
      </c>
      <c r="AC91">
        <v>0.34967700000000002</v>
      </c>
      <c r="AD91">
        <v>0.34900799999999998</v>
      </c>
      <c r="AE91">
        <v>0.33699800000000002</v>
      </c>
      <c r="AF91">
        <v>0.34682600000000002</v>
      </c>
      <c r="AG91">
        <v>0.343306</v>
      </c>
      <c r="AH91">
        <v>0.34277299999999999</v>
      </c>
      <c r="AI91">
        <v>0.33455099999999999</v>
      </c>
      <c r="AJ91">
        <v>0.32361899999999999</v>
      </c>
      <c r="AK91" s="25">
        <v>4.0000000000000001E-3</v>
      </c>
    </row>
    <row r="92" spans="1:37" x14ac:dyDescent="0.35">
      <c r="A92" s="36" t="s">
        <v>197</v>
      </c>
      <c r="B92" t="s">
        <v>301</v>
      </c>
      <c r="C92" t="s">
        <v>302</v>
      </c>
      <c r="D92" t="s">
        <v>115</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t="s">
        <v>148</v>
      </c>
    </row>
    <row r="93" spans="1:37" x14ac:dyDescent="0.35">
      <c r="A93" s="36" t="s">
        <v>251</v>
      </c>
      <c r="B93" t="s">
        <v>303</v>
      </c>
      <c r="C93" t="s">
        <v>304</v>
      </c>
      <c r="D93" t="s">
        <v>115</v>
      </c>
      <c r="F93">
        <v>4.6810999999999998E-2</v>
      </c>
      <c r="G93">
        <v>4.8954999999999999E-2</v>
      </c>
      <c r="H93">
        <v>4.4031000000000001E-2</v>
      </c>
      <c r="I93">
        <v>4.3520999999999997E-2</v>
      </c>
      <c r="J93">
        <v>4.3104999999999997E-2</v>
      </c>
      <c r="K93">
        <v>4.3598999999999999E-2</v>
      </c>
      <c r="L93">
        <v>4.3313999999999998E-2</v>
      </c>
      <c r="M93">
        <v>4.3691000000000001E-2</v>
      </c>
      <c r="N93">
        <v>4.3815E-2</v>
      </c>
      <c r="O93">
        <v>4.3756000000000003E-2</v>
      </c>
      <c r="P93">
        <v>4.1973000000000003E-2</v>
      </c>
      <c r="Q93">
        <v>4.1793999999999998E-2</v>
      </c>
      <c r="R93">
        <v>4.1924000000000003E-2</v>
      </c>
      <c r="S93">
        <v>4.1902000000000002E-2</v>
      </c>
      <c r="T93">
        <v>4.2186000000000001E-2</v>
      </c>
      <c r="U93">
        <v>4.2581000000000001E-2</v>
      </c>
      <c r="V93">
        <v>4.2941E-2</v>
      </c>
      <c r="W93">
        <v>4.3237999999999999E-2</v>
      </c>
      <c r="X93">
        <v>4.3951999999999998E-2</v>
      </c>
      <c r="Y93">
        <v>4.4245E-2</v>
      </c>
      <c r="Z93">
        <v>4.5284999999999999E-2</v>
      </c>
      <c r="AA93">
        <v>4.5711000000000002E-2</v>
      </c>
      <c r="AB93">
        <v>4.6439000000000001E-2</v>
      </c>
      <c r="AC93">
        <v>4.6989999999999997E-2</v>
      </c>
      <c r="AD93">
        <v>4.7486E-2</v>
      </c>
      <c r="AE93">
        <v>4.7918000000000002E-2</v>
      </c>
      <c r="AF93">
        <v>4.8446999999999997E-2</v>
      </c>
      <c r="AG93">
        <v>4.9093999999999999E-2</v>
      </c>
      <c r="AH93">
        <v>4.9494000000000003E-2</v>
      </c>
      <c r="AI93">
        <v>4.9980999999999998E-2</v>
      </c>
      <c r="AJ93">
        <v>5.0566E-2</v>
      </c>
      <c r="AK93" s="25">
        <v>3.0000000000000001E-3</v>
      </c>
    </row>
    <row r="94" spans="1:37" x14ac:dyDescent="0.35">
      <c r="A94" s="36" t="s">
        <v>200</v>
      </c>
      <c r="B94" t="s">
        <v>305</v>
      </c>
      <c r="C94" t="s">
        <v>306</v>
      </c>
      <c r="D94" t="s">
        <v>115</v>
      </c>
      <c r="F94">
        <v>2.3342679999999998</v>
      </c>
      <c r="G94">
        <v>2.3304870000000002</v>
      </c>
      <c r="H94">
        <v>2.3735219999999999</v>
      </c>
      <c r="I94">
        <v>2.4118080000000002</v>
      </c>
      <c r="J94">
        <v>2.434377</v>
      </c>
      <c r="K94">
        <v>2.4642770000000001</v>
      </c>
      <c r="L94">
        <v>2.483419</v>
      </c>
      <c r="M94">
        <v>2.4887090000000001</v>
      </c>
      <c r="N94">
        <v>2.511336</v>
      </c>
      <c r="O94">
        <v>2.5241060000000002</v>
      </c>
      <c r="P94">
        <v>2.4378250000000001</v>
      </c>
      <c r="Q94">
        <v>2.446707</v>
      </c>
      <c r="R94">
        <v>2.4541729999999999</v>
      </c>
      <c r="S94">
        <v>2.4747680000000001</v>
      </c>
      <c r="T94">
        <v>2.4964840000000001</v>
      </c>
      <c r="U94">
        <v>2.5049039999999998</v>
      </c>
      <c r="V94">
        <v>2.5207630000000001</v>
      </c>
      <c r="W94">
        <v>2.5378940000000001</v>
      </c>
      <c r="X94">
        <v>2.5462210000000001</v>
      </c>
      <c r="Y94">
        <v>2.554913</v>
      </c>
      <c r="Z94">
        <v>2.5734949999999999</v>
      </c>
      <c r="AA94">
        <v>2.5932230000000001</v>
      </c>
      <c r="AB94">
        <v>2.6116579999999998</v>
      </c>
      <c r="AC94">
        <v>2.6458599999999999</v>
      </c>
      <c r="AD94">
        <v>2.6576930000000001</v>
      </c>
      <c r="AE94">
        <v>2.6547510000000001</v>
      </c>
      <c r="AF94">
        <v>2.6823250000000001</v>
      </c>
      <c r="AG94">
        <v>2.6953140000000002</v>
      </c>
      <c r="AH94">
        <v>2.7076929999999999</v>
      </c>
      <c r="AI94">
        <v>2.7112400000000001</v>
      </c>
      <c r="AJ94">
        <v>2.7142149999999998</v>
      </c>
      <c r="AK94" s="25">
        <v>5.0000000000000001E-3</v>
      </c>
    </row>
    <row r="95" spans="1:37" x14ac:dyDescent="0.35">
      <c r="A95" s="36" t="s">
        <v>203</v>
      </c>
      <c r="B95" t="s">
        <v>307</v>
      </c>
      <c r="C95" t="s">
        <v>308</v>
      </c>
      <c r="D95" t="s">
        <v>115</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t="s">
        <v>148</v>
      </c>
    </row>
    <row r="96" spans="1:37" x14ac:dyDescent="0.35">
      <c r="A96" s="36" t="s">
        <v>309</v>
      </c>
      <c r="B96" t="s">
        <v>310</v>
      </c>
      <c r="C96" t="s">
        <v>311</v>
      </c>
      <c r="D96" t="s">
        <v>115</v>
      </c>
      <c r="F96">
        <v>3.5562999999999997E-2</v>
      </c>
      <c r="G96">
        <v>3.4680000000000002E-2</v>
      </c>
      <c r="H96">
        <v>3.4358E-2</v>
      </c>
      <c r="I96">
        <v>3.4223000000000003E-2</v>
      </c>
      <c r="J96">
        <v>3.3859E-2</v>
      </c>
      <c r="K96">
        <v>3.3488999999999998E-2</v>
      </c>
      <c r="L96">
        <v>3.3083000000000001E-2</v>
      </c>
      <c r="M96">
        <v>3.2615999999999999E-2</v>
      </c>
      <c r="N96">
        <v>3.2111000000000001E-2</v>
      </c>
      <c r="O96">
        <v>3.1669000000000003E-2</v>
      </c>
      <c r="P96">
        <v>3.1213000000000001E-2</v>
      </c>
      <c r="Q96">
        <v>3.0838000000000001E-2</v>
      </c>
      <c r="R96">
        <v>3.0407E-2</v>
      </c>
      <c r="S96">
        <v>3.0001E-2</v>
      </c>
      <c r="T96">
        <v>2.9617999999999998E-2</v>
      </c>
      <c r="U96">
        <v>2.9533E-2</v>
      </c>
      <c r="V96">
        <v>2.9430999999999999E-2</v>
      </c>
      <c r="W96">
        <v>2.9343000000000001E-2</v>
      </c>
      <c r="X96">
        <v>2.9423000000000001E-2</v>
      </c>
      <c r="Y96">
        <v>2.9375999999999999E-2</v>
      </c>
      <c r="Z96">
        <v>2.9343999999999999E-2</v>
      </c>
      <c r="AA96">
        <v>2.9350999999999999E-2</v>
      </c>
      <c r="AB96">
        <v>2.9388999999999998E-2</v>
      </c>
      <c r="AC96">
        <v>2.9447000000000001E-2</v>
      </c>
      <c r="AD96">
        <v>2.9499000000000001E-2</v>
      </c>
      <c r="AE96">
        <v>2.9557E-2</v>
      </c>
      <c r="AF96">
        <v>2.9638999999999999E-2</v>
      </c>
      <c r="AG96">
        <v>2.9713E-2</v>
      </c>
      <c r="AH96">
        <v>2.9781999999999999E-2</v>
      </c>
      <c r="AI96">
        <v>2.9985000000000001E-2</v>
      </c>
      <c r="AJ96">
        <v>3.0079000000000002E-2</v>
      </c>
      <c r="AK96" s="25">
        <v>-6.0000000000000001E-3</v>
      </c>
    </row>
    <row r="97" spans="1:37" x14ac:dyDescent="0.35">
      <c r="A97" s="36" t="s">
        <v>209</v>
      </c>
      <c r="B97" t="s">
        <v>312</v>
      </c>
      <c r="C97" t="s">
        <v>313</v>
      </c>
      <c r="D97" t="s">
        <v>115</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148</v>
      </c>
    </row>
    <row r="98" spans="1:37" x14ac:dyDescent="0.35">
      <c r="A98" s="36" t="s">
        <v>212</v>
      </c>
      <c r="B98" t="s">
        <v>314</v>
      </c>
      <c r="C98" t="s">
        <v>315</v>
      </c>
      <c r="D98" t="s">
        <v>115</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148</v>
      </c>
    </row>
    <row r="99" spans="1:37" x14ac:dyDescent="0.35">
      <c r="A99" s="36" t="s">
        <v>215</v>
      </c>
      <c r="B99" t="s">
        <v>316</v>
      </c>
      <c r="C99" t="s">
        <v>317</v>
      </c>
      <c r="D99" t="s">
        <v>115</v>
      </c>
      <c r="F99">
        <v>3.5562999999999997E-2</v>
      </c>
      <c r="G99">
        <v>3.4680000000000002E-2</v>
      </c>
      <c r="H99">
        <v>3.4358E-2</v>
      </c>
      <c r="I99">
        <v>3.4223000000000003E-2</v>
      </c>
      <c r="J99">
        <v>3.3859E-2</v>
      </c>
      <c r="K99">
        <v>3.3488999999999998E-2</v>
      </c>
      <c r="L99">
        <v>3.3083000000000001E-2</v>
      </c>
      <c r="M99">
        <v>3.2615999999999999E-2</v>
      </c>
      <c r="N99">
        <v>3.2111000000000001E-2</v>
      </c>
      <c r="O99">
        <v>3.1669000000000003E-2</v>
      </c>
      <c r="P99">
        <v>3.1213000000000001E-2</v>
      </c>
      <c r="Q99">
        <v>3.0838000000000001E-2</v>
      </c>
      <c r="R99">
        <v>3.0407E-2</v>
      </c>
      <c r="S99">
        <v>3.0001E-2</v>
      </c>
      <c r="T99">
        <v>2.9617999999999998E-2</v>
      </c>
      <c r="U99">
        <v>2.9533E-2</v>
      </c>
      <c r="V99">
        <v>2.9430999999999999E-2</v>
      </c>
      <c r="W99">
        <v>2.9343000000000001E-2</v>
      </c>
      <c r="X99">
        <v>2.9423000000000001E-2</v>
      </c>
      <c r="Y99">
        <v>2.9375999999999999E-2</v>
      </c>
      <c r="Z99">
        <v>2.9343999999999999E-2</v>
      </c>
      <c r="AA99">
        <v>2.9350999999999999E-2</v>
      </c>
      <c r="AB99">
        <v>2.9388999999999998E-2</v>
      </c>
      <c r="AC99">
        <v>2.9447000000000001E-2</v>
      </c>
      <c r="AD99">
        <v>2.9499000000000001E-2</v>
      </c>
      <c r="AE99">
        <v>2.9557E-2</v>
      </c>
      <c r="AF99">
        <v>2.9638999999999999E-2</v>
      </c>
      <c r="AG99">
        <v>2.9713E-2</v>
      </c>
      <c r="AH99">
        <v>2.9781999999999999E-2</v>
      </c>
      <c r="AI99">
        <v>2.9985000000000001E-2</v>
      </c>
      <c r="AJ99">
        <v>3.0079000000000002E-2</v>
      </c>
      <c r="AK99" s="25">
        <v>-6.0000000000000001E-3</v>
      </c>
    </row>
    <row r="100" spans="1:37" x14ac:dyDescent="0.35">
      <c r="A100" s="36" t="s">
        <v>218</v>
      </c>
      <c r="B100" t="s">
        <v>318</v>
      </c>
      <c r="C100" t="s">
        <v>319</v>
      </c>
      <c r="D100" t="s">
        <v>115</v>
      </c>
      <c r="F100">
        <v>0.12955700000000001</v>
      </c>
      <c r="G100">
        <v>0.12639700000000001</v>
      </c>
      <c r="H100">
        <v>0.12503700000000001</v>
      </c>
      <c r="I100">
        <v>0.125164</v>
      </c>
      <c r="J100">
        <v>0.12548200000000001</v>
      </c>
      <c r="K100">
        <v>0.126279</v>
      </c>
      <c r="L100">
        <v>0.12659500000000001</v>
      </c>
      <c r="M100">
        <v>0.12698400000000001</v>
      </c>
      <c r="N100">
        <v>0.12731600000000001</v>
      </c>
      <c r="O100">
        <v>0.12764800000000001</v>
      </c>
      <c r="P100">
        <v>0.12806400000000001</v>
      </c>
      <c r="Q100">
        <v>0.12934899999999999</v>
      </c>
      <c r="R100">
        <v>0.12978400000000001</v>
      </c>
      <c r="S100">
        <v>0.13034200000000001</v>
      </c>
      <c r="T100">
        <v>0.13102800000000001</v>
      </c>
      <c r="U100">
        <v>0.13167100000000001</v>
      </c>
      <c r="V100">
        <v>0.13219400000000001</v>
      </c>
      <c r="W100">
        <v>0.132746</v>
      </c>
      <c r="X100">
        <v>0.133328</v>
      </c>
      <c r="Y100">
        <v>0.13400799999999999</v>
      </c>
      <c r="Z100">
        <v>0.134746</v>
      </c>
      <c r="AA100">
        <v>0.13547999999999999</v>
      </c>
      <c r="AB100">
        <v>0.136383</v>
      </c>
      <c r="AC100">
        <v>0.13747300000000001</v>
      </c>
      <c r="AD100">
        <v>0.13853799999999999</v>
      </c>
      <c r="AE100">
        <v>0.14024700000000001</v>
      </c>
      <c r="AF100">
        <v>0.14067399999999999</v>
      </c>
      <c r="AG100">
        <v>0.14283299999999999</v>
      </c>
      <c r="AH100">
        <v>0.14381099999999999</v>
      </c>
      <c r="AI100">
        <v>0.14497299999999999</v>
      </c>
      <c r="AJ100">
        <v>0.14615800000000001</v>
      </c>
      <c r="AK100" s="25">
        <v>4.0000000000000001E-3</v>
      </c>
    </row>
    <row r="101" spans="1:37" x14ac:dyDescent="0.35">
      <c r="A101" s="36" t="s">
        <v>125</v>
      </c>
      <c r="B101" t="s">
        <v>320</v>
      </c>
      <c r="C101" t="s">
        <v>321</v>
      </c>
      <c r="D101" t="s">
        <v>115</v>
      </c>
      <c r="F101">
        <v>0.24692800000000001</v>
      </c>
      <c r="G101">
        <v>0.24362</v>
      </c>
      <c r="H101">
        <v>0.24363000000000001</v>
      </c>
      <c r="I101">
        <v>0.245617</v>
      </c>
      <c r="J101">
        <v>0.247949</v>
      </c>
      <c r="K101">
        <v>0.25017400000000001</v>
      </c>
      <c r="L101">
        <v>0.25128499999999998</v>
      </c>
      <c r="M101">
        <v>0.251303</v>
      </c>
      <c r="N101">
        <v>0.250724</v>
      </c>
      <c r="O101">
        <v>0.25012099999999998</v>
      </c>
      <c r="P101">
        <v>0.25003199999999998</v>
      </c>
      <c r="Q101">
        <v>0.249974</v>
      </c>
      <c r="R101">
        <v>0.249306</v>
      </c>
      <c r="S101">
        <v>0.24809800000000001</v>
      </c>
      <c r="T101">
        <v>0.246837</v>
      </c>
      <c r="U101">
        <v>0.24634800000000001</v>
      </c>
      <c r="V101">
        <v>0.245695</v>
      </c>
      <c r="W101">
        <v>0.245203</v>
      </c>
      <c r="X101">
        <v>0.24554000000000001</v>
      </c>
      <c r="Y101">
        <v>0.245668</v>
      </c>
      <c r="Z101">
        <v>0.245753</v>
      </c>
      <c r="AA101">
        <v>0.246474</v>
      </c>
      <c r="AB101">
        <v>0.247419</v>
      </c>
      <c r="AC101">
        <v>0.24865399999999999</v>
      </c>
      <c r="AD101">
        <v>0.249836</v>
      </c>
      <c r="AE101">
        <v>0.251139</v>
      </c>
      <c r="AF101">
        <v>0.25259700000000002</v>
      </c>
      <c r="AG101">
        <v>0.25422400000000001</v>
      </c>
      <c r="AH101">
        <v>0.25574599999999997</v>
      </c>
      <c r="AI101">
        <v>0.25748599999999999</v>
      </c>
      <c r="AJ101">
        <v>0.25928499999999999</v>
      </c>
      <c r="AK101" s="25">
        <v>2E-3</v>
      </c>
    </row>
    <row r="102" spans="1:37" x14ac:dyDescent="0.35">
      <c r="A102" s="36" t="s">
        <v>257</v>
      </c>
      <c r="B102" t="s">
        <v>322</v>
      </c>
      <c r="C102" t="s">
        <v>323</v>
      </c>
      <c r="D102" t="s">
        <v>115</v>
      </c>
      <c r="F102">
        <v>2.2100000000000001E-4</v>
      </c>
      <c r="G102">
        <v>2.3800000000000001E-4</v>
      </c>
      <c r="H102">
        <v>2.4499999999999999E-4</v>
      </c>
      <c r="I102">
        <v>2.5099999999999998E-4</v>
      </c>
      <c r="J102">
        <v>2.5599999999999999E-4</v>
      </c>
      <c r="K102">
        <v>2.61E-4</v>
      </c>
      <c r="L102">
        <v>2.6400000000000002E-4</v>
      </c>
      <c r="M102">
        <v>2.6800000000000001E-4</v>
      </c>
      <c r="N102">
        <v>2.7E-4</v>
      </c>
      <c r="O102">
        <v>2.72E-4</v>
      </c>
      <c r="P102">
        <v>2.7399999999999999E-4</v>
      </c>
      <c r="Q102">
        <v>2.7500000000000002E-4</v>
      </c>
      <c r="R102">
        <v>2.7500000000000002E-4</v>
      </c>
      <c r="S102">
        <v>2.7399999999999999E-4</v>
      </c>
      <c r="T102">
        <v>2.7399999999999999E-4</v>
      </c>
      <c r="U102">
        <v>2.7700000000000001E-4</v>
      </c>
      <c r="V102">
        <v>2.8200000000000002E-4</v>
      </c>
      <c r="W102">
        <v>2.8899999999999998E-4</v>
      </c>
      <c r="X102">
        <v>2.99E-4</v>
      </c>
      <c r="Y102">
        <v>3.0899999999999998E-4</v>
      </c>
      <c r="Z102">
        <v>3.2299999999999999E-4</v>
      </c>
      <c r="AA102">
        <v>3.3799999999999998E-4</v>
      </c>
      <c r="AB102">
        <v>3.5500000000000001E-4</v>
      </c>
      <c r="AC102">
        <v>3.7800000000000003E-4</v>
      </c>
      <c r="AD102">
        <v>3.97E-4</v>
      </c>
      <c r="AE102">
        <v>4.17E-4</v>
      </c>
      <c r="AF102">
        <v>4.37E-4</v>
      </c>
      <c r="AG102">
        <v>4.5800000000000002E-4</v>
      </c>
      <c r="AH102">
        <v>4.8099999999999998E-4</v>
      </c>
      <c r="AI102">
        <v>5.0500000000000002E-4</v>
      </c>
      <c r="AJ102">
        <v>5.2999999999999998E-4</v>
      </c>
      <c r="AK102" s="25">
        <v>0.03</v>
      </c>
    </row>
    <row r="103" spans="1:37" x14ac:dyDescent="0.35">
      <c r="A103" s="36" t="s">
        <v>128</v>
      </c>
      <c r="B103" t="s">
        <v>324</v>
      </c>
      <c r="C103" t="s">
        <v>325</v>
      </c>
      <c r="D103" t="s">
        <v>115</v>
      </c>
      <c r="F103">
        <v>1.376155</v>
      </c>
      <c r="G103">
        <v>1.364789</v>
      </c>
      <c r="H103">
        <v>1.3422240000000001</v>
      </c>
      <c r="I103">
        <v>1.3577600000000001</v>
      </c>
      <c r="J103">
        <v>1.374492</v>
      </c>
      <c r="K103">
        <v>1.3864380000000001</v>
      </c>
      <c r="L103">
        <v>1.386625</v>
      </c>
      <c r="M103">
        <v>1.3872150000000001</v>
      </c>
      <c r="N103">
        <v>1.392139</v>
      </c>
      <c r="O103">
        <v>1.3977489999999999</v>
      </c>
      <c r="P103">
        <v>1.3971420000000001</v>
      </c>
      <c r="Q103">
        <v>1.3991100000000001</v>
      </c>
      <c r="R103">
        <v>1.4041170000000001</v>
      </c>
      <c r="S103">
        <v>1.411052</v>
      </c>
      <c r="T103">
        <v>1.4212579999999999</v>
      </c>
      <c r="U103">
        <v>1.4308920000000001</v>
      </c>
      <c r="V103">
        <v>1.442858</v>
      </c>
      <c r="W103">
        <v>1.454477</v>
      </c>
      <c r="X103">
        <v>1.468323</v>
      </c>
      <c r="Y103">
        <v>1.482972</v>
      </c>
      <c r="Z103">
        <v>1.4963770000000001</v>
      </c>
      <c r="AA103">
        <v>1.5120100000000001</v>
      </c>
      <c r="AB103">
        <v>1.5279959999999999</v>
      </c>
      <c r="AC103">
        <v>1.5451790000000001</v>
      </c>
      <c r="AD103">
        <v>1.562783</v>
      </c>
      <c r="AE103">
        <v>1.580382</v>
      </c>
      <c r="AF103">
        <v>1.5988199999999999</v>
      </c>
      <c r="AG103">
        <v>1.619516</v>
      </c>
      <c r="AH103">
        <v>1.6408959999999999</v>
      </c>
      <c r="AI103">
        <v>1.6635040000000001</v>
      </c>
      <c r="AJ103">
        <v>1.6879999999999999</v>
      </c>
      <c r="AK103" s="25">
        <v>7.0000000000000001E-3</v>
      </c>
    </row>
    <row r="104" spans="1:37" x14ac:dyDescent="0.35">
      <c r="A104" s="36" t="s">
        <v>131</v>
      </c>
      <c r="B104" t="s">
        <v>326</v>
      </c>
      <c r="C104" t="s">
        <v>327</v>
      </c>
      <c r="D104" t="s">
        <v>115</v>
      </c>
      <c r="F104">
        <v>8.5675439999999998</v>
      </c>
      <c r="G104">
        <v>8.9437990000000003</v>
      </c>
      <c r="H104">
        <v>9.0583369999999999</v>
      </c>
      <c r="I104">
        <v>9.1423629999999996</v>
      </c>
      <c r="J104">
        <v>9.1842819999999996</v>
      </c>
      <c r="K104">
        <v>9.2176740000000006</v>
      </c>
      <c r="L104">
        <v>9.240964</v>
      </c>
      <c r="M104">
        <v>9.2251740000000009</v>
      </c>
      <c r="N104">
        <v>9.250572</v>
      </c>
      <c r="O104">
        <v>9.2581710000000008</v>
      </c>
      <c r="P104">
        <v>9.1679639999999996</v>
      </c>
      <c r="Q104">
        <v>9.1683699999999995</v>
      </c>
      <c r="R104">
        <v>9.1749690000000008</v>
      </c>
      <c r="S104">
        <v>9.2027350000000006</v>
      </c>
      <c r="T104">
        <v>9.2464359999999992</v>
      </c>
      <c r="U104">
        <v>9.2748170000000005</v>
      </c>
      <c r="V104">
        <v>9.3236679999999996</v>
      </c>
      <c r="W104">
        <v>9.3713750000000005</v>
      </c>
      <c r="X104">
        <v>9.3991520000000008</v>
      </c>
      <c r="Y104">
        <v>9.4403889999999997</v>
      </c>
      <c r="Z104">
        <v>9.4731649999999998</v>
      </c>
      <c r="AA104">
        <v>9.5310670000000002</v>
      </c>
      <c r="AB104">
        <v>9.5779010000000007</v>
      </c>
      <c r="AC104">
        <v>9.6378850000000007</v>
      </c>
      <c r="AD104">
        <v>9.6850039999999993</v>
      </c>
      <c r="AE104">
        <v>9.7318230000000003</v>
      </c>
      <c r="AF104">
        <v>9.8025669999999998</v>
      </c>
      <c r="AG104">
        <v>9.8655279999999994</v>
      </c>
      <c r="AH104">
        <v>9.9277650000000008</v>
      </c>
      <c r="AI104">
        <v>9.9804490000000001</v>
      </c>
      <c r="AJ104">
        <v>10.041266</v>
      </c>
      <c r="AK104" s="25">
        <v>5.0000000000000001E-3</v>
      </c>
    </row>
    <row r="105" spans="1:37" x14ac:dyDescent="0.35">
      <c r="A105" s="36" t="s">
        <v>134</v>
      </c>
      <c r="B105" t="s">
        <v>328</v>
      </c>
      <c r="C105" t="s">
        <v>329</v>
      </c>
      <c r="D105" t="s">
        <v>115</v>
      </c>
      <c r="F105">
        <v>1.9491959999999999</v>
      </c>
      <c r="G105">
        <v>1.896423</v>
      </c>
      <c r="H105">
        <v>1.968091</v>
      </c>
      <c r="I105">
        <v>1.979063</v>
      </c>
      <c r="J105">
        <v>1.9262520000000001</v>
      </c>
      <c r="K105">
        <v>1.890258</v>
      </c>
      <c r="L105">
        <v>1.7529129999999999</v>
      </c>
      <c r="M105">
        <v>1.756445</v>
      </c>
      <c r="N105">
        <v>1.761128</v>
      </c>
      <c r="O105">
        <v>1.7841959999999999</v>
      </c>
      <c r="P105">
        <v>1.7313639999999999</v>
      </c>
      <c r="Q105">
        <v>1.658603</v>
      </c>
      <c r="R105">
        <v>1.6223460000000001</v>
      </c>
      <c r="S105">
        <v>1.6224080000000001</v>
      </c>
      <c r="T105">
        <v>1.6309530000000001</v>
      </c>
      <c r="U105">
        <v>1.647044</v>
      </c>
      <c r="V105">
        <v>1.655932</v>
      </c>
      <c r="W105">
        <v>1.649284</v>
      </c>
      <c r="X105">
        <v>1.6492789999999999</v>
      </c>
      <c r="Y105">
        <v>1.649867</v>
      </c>
      <c r="Z105">
        <v>1.6715679999999999</v>
      </c>
      <c r="AA105">
        <v>1.6880729999999999</v>
      </c>
      <c r="AB105">
        <v>1.6943999999999999</v>
      </c>
      <c r="AC105">
        <v>1.7094769999999999</v>
      </c>
      <c r="AD105">
        <v>1.750896</v>
      </c>
      <c r="AE105">
        <v>1.8269439999999999</v>
      </c>
      <c r="AF105">
        <v>1.876036</v>
      </c>
      <c r="AG105">
        <v>1.871041</v>
      </c>
      <c r="AH105">
        <v>1.8816889999999999</v>
      </c>
      <c r="AI105">
        <v>1.904053</v>
      </c>
      <c r="AJ105">
        <v>1.9243220000000001</v>
      </c>
      <c r="AK105" s="25">
        <v>0</v>
      </c>
    </row>
    <row r="106" spans="1:37" x14ac:dyDescent="0.35">
      <c r="A106" s="36" t="s">
        <v>137</v>
      </c>
      <c r="B106" t="s">
        <v>330</v>
      </c>
      <c r="C106" t="s">
        <v>331</v>
      </c>
      <c r="D106" t="s">
        <v>115</v>
      </c>
      <c r="F106">
        <v>10.51674</v>
      </c>
      <c r="G106">
        <v>10.840221</v>
      </c>
      <c r="H106">
        <v>11.026427999999999</v>
      </c>
      <c r="I106">
        <v>11.121426</v>
      </c>
      <c r="J106">
        <v>11.110535</v>
      </c>
      <c r="K106">
        <v>11.107932</v>
      </c>
      <c r="L106">
        <v>10.993876</v>
      </c>
      <c r="M106">
        <v>10.981619</v>
      </c>
      <c r="N106">
        <v>11.011701</v>
      </c>
      <c r="O106">
        <v>11.042367</v>
      </c>
      <c r="P106">
        <v>10.899328000000001</v>
      </c>
      <c r="Q106">
        <v>10.826973000000001</v>
      </c>
      <c r="R106">
        <v>10.797314999999999</v>
      </c>
      <c r="S106">
        <v>10.825143000000001</v>
      </c>
      <c r="T106">
        <v>10.877389000000001</v>
      </c>
      <c r="U106">
        <v>10.921861</v>
      </c>
      <c r="V106">
        <v>10.979599</v>
      </c>
      <c r="W106">
        <v>11.020659</v>
      </c>
      <c r="X106">
        <v>11.04843</v>
      </c>
      <c r="Y106">
        <v>11.090256</v>
      </c>
      <c r="Z106">
        <v>11.144731999999999</v>
      </c>
      <c r="AA106">
        <v>11.219139</v>
      </c>
      <c r="AB106">
        <v>11.272301000000001</v>
      </c>
      <c r="AC106">
        <v>11.347362</v>
      </c>
      <c r="AD106">
        <v>11.4359</v>
      </c>
      <c r="AE106">
        <v>11.558767</v>
      </c>
      <c r="AF106">
        <v>11.678603000000001</v>
      </c>
      <c r="AG106">
        <v>11.736568</v>
      </c>
      <c r="AH106">
        <v>11.809454000000001</v>
      </c>
      <c r="AI106">
        <v>11.884501</v>
      </c>
      <c r="AJ106">
        <v>11.965589</v>
      </c>
      <c r="AK106" s="25">
        <v>4.0000000000000001E-3</v>
      </c>
    </row>
    <row r="107" spans="1:37" x14ac:dyDescent="0.35">
      <c r="AK107" s="25"/>
    </row>
    <row r="108" spans="1:37" x14ac:dyDescent="0.35">
      <c r="A108" s="1" t="s">
        <v>332</v>
      </c>
      <c r="C108" t="s">
        <v>333</v>
      </c>
    </row>
    <row r="109" spans="1:37" x14ac:dyDescent="0.35">
      <c r="A109" s="36" t="s">
        <v>116</v>
      </c>
      <c r="B109" t="s">
        <v>334</v>
      </c>
      <c r="C109" t="s">
        <v>335</v>
      </c>
      <c r="D109" t="s">
        <v>115</v>
      </c>
      <c r="F109">
        <v>1.7680999999999999E-2</v>
      </c>
      <c r="G109">
        <v>1.7013E-2</v>
      </c>
      <c r="H109">
        <v>1.6553999999999999E-2</v>
      </c>
      <c r="I109">
        <v>1.6648E-2</v>
      </c>
      <c r="J109">
        <v>1.6645E-2</v>
      </c>
      <c r="K109">
        <v>1.6552999999999998E-2</v>
      </c>
      <c r="L109">
        <v>1.6284E-2</v>
      </c>
      <c r="M109">
        <v>1.609E-2</v>
      </c>
      <c r="N109">
        <v>1.5949999999999999E-2</v>
      </c>
      <c r="O109">
        <v>1.5796999999999999E-2</v>
      </c>
      <c r="P109">
        <v>1.5675999999999999E-2</v>
      </c>
      <c r="Q109">
        <v>1.5599E-2</v>
      </c>
      <c r="R109">
        <v>1.5546000000000001E-2</v>
      </c>
      <c r="S109">
        <v>1.5505E-2</v>
      </c>
      <c r="T109">
        <v>1.5476E-2</v>
      </c>
      <c r="U109">
        <v>1.546E-2</v>
      </c>
      <c r="V109">
        <v>1.5297E-2</v>
      </c>
      <c r="W109">
        <v>1.5129999999999999E-2</v>
      </c>
      <c r="X109">
        <v>1.4973E-2</v>
      </c>
      <c r="Y109">
        <v>1.4862999999999999E-2</v>
      </c>
      <c r="Z109">
        <v>1.4756999999999999E-2</v>
      </c>
      <c r="AA109">
        <v>1.4234E-2</v>
      </c>
      <c r="AB109">
        <v>1.3735000000000001E-2</v>
      </c>
      <c r="AC109">
        <v>1.3221E-2</v>
      </c>
      <c r="AD109">
        <v>1.2708000000000001E-2</v>
      </c>
      <c r="AE109">
        <v>1.218E-2</v>
      </c>
      <c r="AF109">
        <v>1.2298999999999999E-2</v>
      </c>
      <c r="AG109">
        <v>1.2453000000000001E-2</v>
      </c>
      <c r="AH109">
        <v>1.2616E-2</v>
      </c>
      <c r="AI109">
        <v>1.2788000000000001E-2</v>
      </c>
      <c r="AJ109">
        <v>1.2975E-2</v>
      </c>
      <c r="AK109" s="25">
        <v>-0.01</v>
      </c>
    </row>
    <row r="110" spans="1:37" x14ac:dyDescent="0.35">
      <c r="A110" s="36" t="s">
        <v>151</v>
      </c>
      <c r="B110" t="s">
        <v>336</v>
      </c>
      <c r="C110" t="s">
        <v>337</v>
      </c>
      <c r="D110" t="s">
        <v>115</v>
      </c>
      <c r="F110">
        <v>2.8072E-2</v>
      </c>
      <c r="G110">
        <v>2.7210000000000002E-2</v>
      </c>
      <c r="H110">
        <v>2.6161E-2</v>
      </c>
      <c r="I110">
        <v>2.5857999999999999E-2</v>
      </c>
      <c r="J110">
        <v>2.5559999999999999E-2</v>
      </c>
      <c r="K110">
        <v>2.5165E-2</v>
      </c>
      <c r="L110">
        <v>2.4545000000000001E-2</v>
      </c>
      <c r="M110">
        <v>2.3938999999999998E-2</v>
      </c>
      <c r="N110">
        <v>2.3399E-2</v>
      </c>
      <c r="O110">
        <v>2.2872E-2</v>
      </c>
      <c r="P110">
        <v>2.2232999999999999E-2</v>
      </c>
      <c r="Q110">
        <v>2.1921E-2</v>
      </c>
      <c r="R110">
        <v>2.1655000000000001E-2</v>
      </c>
      <c r="S110">
        <v>2.1420000000000002E-2</v>
      </c>
      <c r="T110">
        <v>2.1221E-2</v>
      </c>
      <c r="U110">
        <v>2.1021000000000001E-2</v>
      </c>
      <c r="V110">
        <v>2.0412E-2</v>
      </c>
      <c r="W110">
        <v>1.9800999999999999E-2</v>
      </c>
      <c r="X110">
        <v>1.9203000000000001E-2</v>
      </c>
      <c r="Y110">
        <v>1.8592999999999998E-2</v>
      </c>
      <c r="Z110">
        <v>1.7961999999999999E-2</v>
      </c>
      <c r="AA110">
        <v>1.6028000000000001E-2</v>
      </c>
      <c r="AB110">
        <v>1.4048E-2</v>
      </c>
      <c r="AC110">
        <v>1.204E-2</v>
      </c>
      <c r="AD110">
        <v>9.979E-3</v>
      </c>
      <c r="AE110">
        <v>7.8820000000000001E-3</v>
      </c>
      <c r="AF110">
        <v>7.9679999999999994E-3</v>
      </c>
      <c r="AG110">
        <v>8.0700000000000008E-3</v>
      </c>
      <c r="AH110">
        <v>8.1779999999999995E-3</v>
      </c>
      <c r="AI110">
        <v>8.2920000000000008E-3</v>
      </c>
      <c r="AJ110">
        <v>8.4130000000000003E-3</v>
      </c>
      <c r="AK110" s="25">
        <v>-3.9E-2</v>
      </c>
    </row>
    <row r="111" spans="1:37" x14ac:dyDescent="0.35">
      <c r="A111" s="36" t="s">
        <v>119</v>
      </c>
      <c r="B111" t="s">
        <v>338</v>
      </c>
      <c r="C111" t="s">
        <v>339</v>
      </c>
      <c r="D111" t="s">
        <v>115</v>
      </c>
      <c r="F111">
        <v>4.5753000000000002E-2</v>
      </c>
      <c r="G111">
        <v>4.4222999999999998E-2</v>
      </c>
      <c r="H111">
        <v>4.2714000000000002E-2</v>
      </c>
      <c r="I111">
        <v>4.2506000000000002E-2</v>
      </c>
      <c r="J111">
        <v>4.2204999999999999E-2</v>
      </c>
      <c r="K111">
        <v>4.1717999999999998E-2</v>
      </c>
      <c r="L111">
        <v>4.0828999999999997E-2</v>
      </c>
      <c r="M111">
        <v>4.0029000000000002E-2</v>
      </c>
      <c r="N111">
        <v>3.9349000000000002E-2</v>
      </c>
      <c r="O111">
        <v>3.8669000000000002E-2</v>
      </c>
      <c r="P111">
        <v>3.7909999999999999E-2</v>
      </c>
      <c r="Q111">
        <v>3.7519999999999998E-2</v>
      </c>
      <c r="R111">
        <v>3.7200999999999998E-2</v>
      </c>
      <c r="S111">
        <v>3.6924999999999999E-2</v>
      </c>
      <c r="T111">
        <v>3.6697E-2</v>
      </c>
      <c r="U111">
        <v>3.6481E-2</v>
      </c>
      <c r="V111">
        <v>3.5708999999999998E-2</v>
      </c>
      <c r="W111">
        <v>3.4930999999999997E-2</v>
      </c>
      <c r="X111">
        <v>3.4175999999999998E-2</v>
      </c>
      <c r="Y111">
        <v>3.3454999999999999E-2</v>
      </c>
      <c r="Z111">
        <v>3.2719999999999999E-2</v>
      </c>
      <c r="AA111">
        <v>3.0262000000000001E-2</v>
      </c>
      <c r="AB111">
        <v>2.7782999999999999E-2</v>
      </c>
      <c r="AC111">
        <v>2.5260999999999999E-2</v>
      </c>
      <c r="AD111">
        <v>2.2686999999999999E-2</v>
      </c>
      <c r="AE111">
        <v>2.0062E-2</v>
      </c>
      <c r="AF111">
        <v>2.0268000000000001E-2</v>
      </c>
      <c r="AG111">
        <v>2.0524000000000001E-2</v>
      </c>
      <c r="AH111">
        <v>2.0795000000000001E-2</v>
      </c>
      <c r="AI111">
        <v>2.1080000000000002E-2</v>
      </c>
      <c r="AJ111">
        <v>2.1387E-2</v>
      </c>
      <c r="AK111" s="25">
        <v>-2.5000000000000001E-2</v>
      </c>
    </row>
    <row r="112" spans="1:37" x14ac:dyDescent="0.35">
      <c r="A112" s="36" t="s">
        <v>122</v>
      </c>
      <c r="B112" t="s">
        <v>340</v>
      </c>
      <c r="C112" t="s">
        <v>341</v>
      </c>
      <c r="D112" t="s">
        <v>115</v>
      </c>
      <c r="F112">
        <v>0.84768100000000002</v>
      </c>
      <c r="G112">
        <v>0.76222800000000002</v>
      </c>
      <c r="H112">
        <v>0.74647799999999997</v>
      </c>
      <c r="I112">
        <v>0.72919</v>
      </c>
      <c r="J112">
        <v>0.72768699999999997</v>
      </c>
      <c r="K112">
        <v>0.75674399999999997</v>
      </c>
      <c r="L112">
        <v>0.77681999999999995</v>
      </c>
      <c r="M112">
        <v>0.78416200000000003</v>
      </c>
      <c r="N112">
        <v>0.781003</v>
      </c>
      <c r="O112">
        <v>0.74800699999999998</v>
      </c>
      <c r="P112">
        <v>0.64737299999999998</v>
      </c>
      <c r="Q112">
        <v>0.570909</v>
      </c>
      <c r="R112">
        <v>0.54677600000000004</v>
      </c>
      <c r="S112">
        <v>0.53958799999999996</v>
      </c>
      <c r="T112">
        <v>0.534385</v>
      </c>
      <c r="U112">
        <v>0.53980499999999998</v>
      </c>
      <c r="V112">
        <v>0.54683199999999998</v>
      </c>
      <c r="W112">
        <v>0.53409700000000004</v>
      </c>
      <c r="X112">
        <v>0.54399799999999998</v>
      </c>
      <c r="Y112">
        <v>0.55442899999999995</v>
      </c>
      <c r="Z112">
        <v>0.56457999999999997</v>
      </c>
      <c r="AA112">
        <v>0.57162400000000002</v>
      </c>
      <c r="AB112">
        <v>0.58524100000000001</v>
      </c>
      <c r="AC112">
        <v>0.58799000000000001</v>
      </c>
      <c r="AD112">
        <v>0.59642099999999998</v>
      </c>
      <c r="AE112">
        <v>0.62204300000000001</v>
      </c>
      <c r="AF112">
        <v>0.63908500000000001</v>
      </c>
      <c r="AG112">
        <v>0.63341000000000003</v>
      </c>
      <c r="AH112">
        <v>0.64989600000000003</v>
      </c>
      <c r="AI112">
        <v>0.67501500000000003</v>
      </c>
      <c r="AJ112">
        <v>0.69107300000000005</v>
      </c>
      <c r="AK112" s="25">
        <v>-7.0000000000000001E-3</v>
      </c>
    </row>
    <row r="113" spans="1:37" x14ac:dyDescent="0.35">
      <c r="A113" s="36" t="s">
        <v>342</v>
      </c>
      <c r="B113" t="s">
        <v>343</v>
      </c>
      <c r="C113" t="s">
        <v>344</v>
      </c>
      <c r="D113" t="s">
        <v>115</v>
      </c>
      <c r="F113">
        <v>8.1876000000000004E-2</v>
      </c>
      <c r="G113">
        <v>5.5243E-2</v>
      </c>
      <c r="H113">
        <v>5.2753000000000001E-2</v>
      </c>
      <c r="I113">
        <v>5.0581000000000001E-2</v>
      </c>
      <c r="J113">
        <v>5.1288E-2</v>
      </c>
      <c r="K113">
        <v>5.4774000000000003E-2</v>
      </c>
      <c r="L113">
        <v>1.8971999999999999E-2</v>
      </c>
      <c r="M113">
        <v>1.8782E-2</v>
      </c>
      <c r="N113">
        <v>1.8648000000000001E-2</v>
      </c>
      <c r="O113">
        <v>1.8523999999999999E-2</v>
      </c>
      <c r="P113">
        <v>1.8311999999999998E-2</v>
      </c>
      <c r="Q113">
        <v>1.8227E-2</v>
      </c>
      <c r="R113">
        <v>1.8182E-2</v>
      </c>
      <c r="S113">
        <v>1.8161E-2</v>
      </c>
      <c r="T113">
        <v>1.8176999999999999E-2</v>
      </c>
      <c r="U113">
        <v>1.8193000000000001E-2</v>
      </c>
      <c r="V113">
        <v>1.8088E-2</v>
      </c>
      <c r="W113">
        <v>1.7987E-2</v>
      </c>
      <c r="X113">
        <v>1.7906999999999999E-2</v>
      </c>
      <c r="Y113">
        <v>1.7825000000000001E-2</v>
      </c>
      <c r="Z113">
        <v>1.7732999999999999E-2</v>
      </c>
      <c r="AA113">
        <v>1.7232999999999998E-2</v>
      </c>
      <c r="AB113">
        <v>1.6723999999999999E-2</v>
      </c>
      <c r="AC113">
        <v>1.6216000000000001E-2</v>
      </c>
      <c r="AD113">
        <v>1.5692999999999999E-2</v>
      </c>
      <c r="AE113">
        <v>1.5162E-2</v>
      </c>
      <c r="AF113">
        <v>1.5334E-2</v>
      </c>
      <c r="AG113">
        <v>1.5531E-2</v>
      </c>
      <c r="AH113">
        <v>1.5739E-2</v>
      </c>
      <c r="AI113">
        <v>1.5956999999999999E-2</v>
      </c>
      <c r="AJ113">
        <v>1.6188999999999999E-2</v>
      </c>
      <c r="AK113" s="25">
        <v>-5.2999999999999999E-2</v>
      </c>
    </row>
    <row r="114" spans="1:37" x14ac:dyDescent="0.35">
      <c r="A114" s="36" t="s">
        <v>345</v>
      </c>
      <c r="B114" t="s">
        <v>346</v>
      </c>
      <c r="C114" t="s">
        <v>347</v>
      </c>
      <c r="D114" t="s">
        <v>115</v>
      </c>
      <c r="F114">
        <v>0.27961599999999998</v>
      </c>
      <c r="G114">
        <v>0.27477499999999999</v>
      </c>
      <c r="H114">
        <v>0.27894200000000002</v>
      </c>
      <c r="I114">
        <v>0.28310800000000003</v>
      </c>
      <c r="J114">
        <v>0.28310800000000003</v>
      </c>
      <c r="K114">
        <v>0.18803</v>
      </c>
      <c r="L114">
        <v>9.5765000000000003E-2</v>
      </c>
      <c r="M114">
        <v>9.5765000000000003E-2</v>
      </c>
      <c r="N114">
        <v>9.5765000000000003E-2</v>
      </c>
      <c r="O114">
        <v>9.5765000000000003E-2</v>
      </c>
      <c r="P114">
        <v>9.5765000000000003E-2</v>
      </c>
      <c r="Q114">
        <v>9.5765000000000003E-2</v>
      </c>
      <c r="R114">
        <v>9.5765000000000003E-2</v>
      </c>
      <c r="S114">
        <v>9.5765000000000003E-2</v>
      </c>
      <c r="T114">
        <v>9.5765000000000003E-2</v>
      </c>
      <c r="U114">
        <v>9.5765000000000003E-2</v>
      </c>
      <c r="V114">
        <v>9.5765000000000003E-2</v>
      </c>
      <c r="W114">
        <v>9.5765000000000003E-2</v>
      </c>
      <c r="X114">
        <v>9.5765000000000003E-2</v>
      </c>
      <c r="Y114">
        <v>9.5765000000000003E-2</v>
      </c>
      <c r="Z114">
        <v>9.5765000000000003E-2</v>
      </c>
      <c r="AA114">
        <v>9.5765000000000003E-2</v>
      </c>
      <c r="AB114">
        <v>9.5765000000000003E-2</v>
      </c>
      <c r="AC114">
        <v>9.5765000000000003E-2</v>
      </c>
      <c r="AD114">
        <v>9.5765000000000003E-2</v>
      </c>
      <c r="AE114">
        <v>9.5765000000000003E-2</v>
      </c>
      <c r="AF114">
        <v>9.5765000000000003E-2</v>
      </c>
      <c r="AG114">
        <v>9.5765000000000003E-2</v>
      </c>
      <c r="AH114">
        <v>9.5765000000000003E-2</v>
      </c>
      <c r="AI114">
        <v>9.5765000000000003E-2</v>
      </c>
      <c r="AJ114">
        <v>9.5765000000000003E-2</v>
      </c>
      <c r="AK114" s="25">
        <v>-3.5000000000000003E-2</v>
      </c>
    </row>
    <row r="115" spans="1:37" x14ac:dyDescent="0.35">
      <c r="A115" s="36" t="s">
        <v>125</v>
      </c>
      <c r="B115" t="s">
        <v>348</v>
      </c>
      <c r="C115" t="s">
        <v>349</v>
      </c>
      <c r="D115" t="s">
        <v>115</v>
      </c>
      <c r="F115">
        <v>2.0615480000000002</v>
      </c>
      <c r="G115">
        <v>2.115713</v>
      </c>
      <c r="H115">
        <v>2.1806320000000001</v>
      </c>
      <c r="I115">
        <v>2.2227540000000001</v>
      </c>
      <c r="J115">
        <v>2.1876259999999998</v>
      </c>
      <c r="K115">
        <v>2.226801</v>
      </c>
      <c r="L115">
        <v>2.1984319999999999</v>
      </c>
      <c r="M115">
        <v>2.1959110000000002</v>
      </c>
      <c r="N115">
        <v>2.2093340000000001</v>
      </c>
      <c r="O115">
        <v>2.2718639999999999</v>
      </c>
      <c r="P115">
        <v>2.3198409999999998</v>
      </c>
      <c r="Q115">
        <v>2.326206</v>
      </c>
      <c r="R115">
        <v>2.3192590000000002</v>
      </c>
      <c r="S115">
        <v>2.3337819999999998</v>
      </c>
      <c r="T115">
        <v>2.3577780000000002</v>
      </c>
      <c r="U115">
        <v>2.378323</v>
      </c>
      <c r="V115">
        <v>2.3931290000000001</v>
      </c>
      <c r="W115">
        <v>2.4117679999999999</v>
      </c>
      <c r="X115">
        <v>2.4165730000000001</v>
      </c>
      <c r="Y115">
        <v>2.4221650000000001</v>
      </c>
      <c r="Z115">
        <v>2.4479920000000002</v>
      </c>
      <c r="AA115">
        <v>2.4761150000000001</v>
      </c>
      <c r="AB115">
        <v>2.4878680000000002</v>
      </c>
      <c r="AC115">
        <v>2.520438</v>
      </c>
      <c r="AD115">
        <v>2.5741540000000001</v>
      </c>
      <c r="AE115">
        <v>2.645381</v>
      </c>
      <c r="AF115">
        <v>2.695519</v>
      </c>
      <c r="AG115">
        <v>2.7164709999999999</v>
      </c>
      <c r="AH115">
        <v>2.7315429999999998</v>
      </c>
      <c r="AI115">
        <v>2.7509839999999999</v>
      </c>
      <c r="AJ115">
        <v>2.7791779999999999</v>
      </c>
      <c r="AK115" s="25">
        <v>0.01</v>
      </c>
    </row>
    <row r="116" spans="1:37" x14ac:dyDescent="0.35">
      <c r="A116" s="36" t="s">
        <v>350</v>
      </c>
      <c r="B116" t="s">
        <v>351</v>
      </c>
      <c r="C116" t="s">
        <v>352</v>
      </c>
      <c r="D116" t="s">
        <v>115</v>
      </c>
      <c r="F116">
        <v>5.5420000000000001E-3</v>
      </c>
      <c r="G116">
        <v>5.5420000000000001E-3</v>
      </c>
      <c r="H116">
        <v>5.5420000000000001E-3</v>
      </c>
      <c r="I116">
        <v>5.5420000000000001E-3</v>
      </c>
      <c r="J116">
        <v>5.5420000000000001E-3</v>
      </c>
      <c r="K116">
        <v>5.5420000000000001E-3</v>
      </c>
      <c r="L116">
        <v>5.5420000000000001E-3</v>
      </c>
      <c r="M116">
        <v>5.5420000000000001E-3</v>
      </c>
      <c r="N116">
        <v>5.5420000000000001E-3</v>
      </c>
      <c r="O116">
        <v>5.5420000000000001E-3</v>
      </c>
      <c r="P116">
        <v>5.5420000000000001E-3</v>
      </c>
      <c r="Q116">
        <v>5.5420000000000001E-3</v>
      </c>
      <c r="R116">
        <v>5.5420000000000001E-3</v>
      </c>
      <c r="S116">
        <v>5.5420000000000001E-3</v>
      </c>
      <c r="T116">
        <v>5.5420000000000001E-3</v>
      </c>
      <c r="U116">
        <v>5.5420000000000001E-3</v>
      </c>
      <c r="V116">
        <v>5.5420000000000001E-3</v>
      </c>
      <c r="W116">
        <v>5.5420000000000001E-3</v>
      </c>
      <c r="X116">
        <v>5.5420000000000001E-3</v>
      </c>
      <c r="Y116">
        <v>5.5420000000000001E-3</v>
      </c>
      <c r="Z116">
        <v>5.5420000000000001E-3</v>
      </c>
      <c r="AA116">
        <v>5.5420000000000001E-3</v>
      </c>
      <c r="AB116">
        <v>5.5420000000000001E-3</v>
      </c>
      <c r="AC116">
        <v>5.5420000000000001E-3</v>
      </c>
      <c r="AD116">
        <v>5.5420000000000001E-3</v>
      </c>
      <c r="AE116">
        <v>5.5420000000000001E-3</v>
      </c>
      <c r="AF116">
        <v>5.5420000000000001E-3</v>
      </c>
      <c r="AG116">
        <v>5.5420000000000001E-3</v>
      </c>
      <c r="AH116">
        <v>5.5420000000000001E-3</v>
      </c>
      <c r="AI116">
        <v>5.5420000000000001E-3</v>
      </c>
      <c r="AJ116">
        <v>5.5420000000000001E-3</v>
      </c>
      <c r="AK116" s="25">
        <v>0</v>
      </c>
    </row>
    <row r="117" spans="1:37" x14ac:dyDescent="0.35">
      <c r="A117" s="36" t="s">
        <v>353</v>
      </c>
      <c r="B117" t="s">
        <v>354</v>
      </c>
      <c r="C117" t="s">
        <v>355</v>
      </c>
      <c r="D117" t="s">
        <v>115</v>
      </c>
      <c r="F117">
        <v>3.336E-3</v>
      </c>
      <c r="G117">
        <v>3.4880000000000002E-3</v>
      </c>
      <c r="H117">
        <v>3.2539999999999999E-3</v>
      </c>
      <c r="I117">
        <v>3.1419999999999998E-3</v>
      </c>
      <c r="J117">
        <v>3.287E-3</v>
      </c>
      <c r="K117">
        <v>3.0860000000000002E-3</v>
      </c>
      <c r="L117">
        <v>3.179E-3</v>
      </c>
      <c r="M117">
        <v>3.4680000000000002E-3</v>
      </c>
      <c r="N117">
        <v>3.6280000000000001E-3</v>
      </c>
      <c r="O117">
        <v>3.5729999999999998E-3</v>
      </c>
      <c r="P117">
        <v>3.764E-3</v>
      </c>
      <c r="Q117">
        <v>3.5439999999999998E-3</v>
      </c>
      <c r="R117">
        <v>3.738E-3</v>
      </c>
      <c r="S117">
        <v>3.6970000000000002E-3</v>
      </c>
      <c r="T117">
        <v>3.8660000000000001E-3</v>
      </c>
      <c r="U117">
        <v>3.826E-3</v>
      </c>
      <c r="V117">
        <v>3.725E-3</v>
      </c>
      <c r="W117">
        <v>3.6719999999999999E-3</v>
      </c>
      <c r="X117">
        <v>3.6410000000000001E-3</v>
      </c>
      <c r="Y117">
        <v>3.6579999999999998E-3</v>
      </c>
      <c r="Z117">
        <v>3.6120000000000002E-3</v>
      </c>
      <c r="AA117">
        <v>3.542E-3</v>
      </c>
      <c r="AB117">
        <v>3.473E-3</v>
      </c>
      <c r="AC117">
        <v>3.444E-3</v>
      </c>
      <c r="AD117">
        <v>3.4160000000000002E-3</v>
      </c>
      <c r="AE117">
        <v>3.372E-3</v>
      </c>
      <c r="AF117">
        <v>3.3430000000000001E-3</v>
      </c>
      <c r="AG117">
        <v>3.3140000000000001E-3</v>
      </c>
      <c r="AH117">
        <v>3.3050000000000002E-3</v>
      </c>
      <c r="AI117">
        <v>3.2130000000000001E-3</v>
      </c>
      <c r="AJ117">
        <v>3.1879999999999999E-3</v>
      </c>
      <c r="AK117" s="25">
        <v>-2E-3</v>
      </c>
    </row>
    <row r="118" spans="1:37" x14ac:dyDescent="0.35">
      <c r="A118" s="36" t="s">
        <v>137</v>
      </c>
      <c r="B118" t="s">
        <v>356</v>
      </c>
      <c r="C118" t="s">
        <v>357</v>
      </c>
      <c r="D118" t="s">
        <v>115</v>
      </c>
      <c r="F118">
        <v>3.3253509999999999</v>
      </c>
      <c r="G118">
        <v>3.261212</v>
      </c>
      <c r="H118">
        <v>3.3103150000000001</v>
      </c>
      <c r="I118">
        <v>3.3368229999999999</v>
      </c>
      <c r="J118">
        <v>3.3007439999999999</v>
      </c>
      <c r="K118">
        <v>3.2766959999999998</v>
      </c>
      <c r="L118">
        <v>3.1395379999999999</v>
      </c>
      <c r="M118">
        <v>3.1436600000000001</v>
      </c>
      <c r="N118">
        <v>3.153267</v>
      </c>
      <c r="O118">
        <v>3.1819449999999998</v>
      </c>
      <c r="P118">
        <v>3.1285059999999998</v>
      </c>
      <c r="Q118">
        <v>3.0577130000000001</v>
      </c>
      <c r="R118">
        <v>3.0264630000000001</v>
      </c>
      <c r="S118">
        <v>3.033461</v>
      </c>
      <c r="T118">
        <v>3.0522100000000001</v>
      </c>
      <c r="U118">
        <v>3.0779350000000001</v>
      </c>
      <c r="V118">
        <v>3.0987900000000002</v>
      </c>
      <c r="W118">
        <v>3.103761</v>
      </c>
      <c r="X118">
        <v>3.1176020000000002</v>
      </c>
      <c r="Y118">
        <v>3.1328390000000002</v>
      </c>
      <c r="Z118">
        <v>3.1679439999999999</v>
      </c>
      <c r="AA118">
        <v>3.2000829999999998</v>
      </c>
      <c r="AB118">
        <v>3.2223959999999998</v>
      </c>
      <c r="AC118">
        <v>3.2546560000000002</v>
      </c>
      <c r="AD118">
        <v>3.313679</v>
      </c>
      <c r="AE118">
        <v>3.4073259999999999</v>
      </c>
      <c r="AF118">
        <v>3.4748559999999999</v>
      </c>
      <c r="AG118">
        <v>3.4905560000000002</v>
      </c>
      <c r="AH118">
        <v>3.5225849999999999</v>
      </c>
      <c r="AI118">
        <v>3.5675569999999999</v>
      </c>
      <c r="AJ118">
        <v>3.6123219999999998</v>
      </c>
      <c r="AK118" s="25">
        <v>3.0000000000000001E-3</v>
      </c>
    </row>
    <row r="119" spans="1:37" x14ac:dyDescent="0.35">
      <c r="AK119" s="25"/>
    </row>
    <row r="120" spans="1:37" x14ac:dyDescent="0.35">
      <c r="A120" s="1" t="s">
        <v>358</v>
      </c>
      <c r="C120" t="s">
        <v>359</v>
      </c>
    </row>
    <row r="121" spans="1:37" x14ac:dyDescent="0.35">
      <c r="A121" s="36" t="s">
        <v>172</v>
      </c>
      <c r="B121" t="s">
        <v>360</v>
      </c>
      <c r="C121" t="s">
        <v>361</v>
      </c>
      <c r="D121" t="s">
        <v>115</v>
      </c>
      <c r="F121">
        <v>9.8833000000000004E-2</v>
      </c>
      <c r="G121">
        <v>9.4957E-2</v>
      </c>
      <c r="H121">
        <v>8.9389999999999997E-2</v>
      </c>
      <c r="I121">
        <v>8.9347999999999997E-2</v>
      </c>
      <c r="J121">
        <v>8.8530999999999999E-2</v>
      </c>
      <c r="K121">
        <v>8.8077000000000003E-2</v>
      </c>
      <c r="L121">
        <v>8.8058999999999998E-2</v>
      </c>
      <c r="M121">
        <v>8.8137999999999994E-2</v>
      </c>
      <c r="N121">
        <v>8.8152999999999995E-2</v>
      </c>
      <c r="O121">
        <v>8.8301000000000004E-2</v>
      </c>
      <c r="P121">
        <v>8.8231000000000004E-2</v>
      </c>
      <c r="Q121">
        <v>8.8276999999999994E-2</v>
      </c>
      <c r="R121">
        <v>8.8402999999999995E-2</v>
      </c>
      <c r="S121">
        <v>8.8681999999999997E-2</v>
      </c>
      <c r="T121">
        <v>8.9039999999999994E-2</v>
      </c>
      <c r="U121">
        <v>8.9427999999999994E-2</v>
      </c>
      <c r="V121">
        <v>8.9746999999999993E-2</v>
      </c>
      <c r="W121">
        <v>9.0064000000000005E-2</v>
      </c>
      <c r="X121">
        <v>9.0409000000000003E-2</v>
      </c>
      <c r="Y121">
        <v>9.0748999999999996E-2</v>
      </c>
      <c r="Z121">
        <v>9.0998999999999997E-2</v>
      </c>
      <c r="AA121">
        <v>9.1375999999999999E-2</v>
      </c>
      <c r="AB121">
        <v>9.1855999999999993E-2</v>
      </c>
      <c r="AC121">
        <v>9.2337000000000002E-2</v>
      </c>
      <c r="AD121">
        <v>9.2845999999999998E-2</v>
      </c>
      <c r="AE121">
        <v>9.3441999999999997E-2</v>
      </c>
      <c r="AF121">
        <v>9.3954999999999997E-2</v>
      </c>
      <c r="AG121">
        <v>9.4489000000000004E-2</v>
      </c>
      <c r="AH121">
        <v>9.5089000000000007E-2</v>
      </c>
      <c r="AI121">
        <v>9.5801999999999998E-2</v>
      </c>
      <c r="AJ121">
        <v>9.6521999999999997E-2</v>
      </c>
      <c r="AK121" s="25">
        <v>-1E-3</v>
      </c>
    </row>
    <row r="122" spans="1:37" x14ac:dyDescent="0.35">
      <c r="A122" s="36" t="s">
        <v>143</v>
      </c>
      <c r="B122" t="s">
        <v>362</v>
      </c>
      <c r="C122" t="s">
        <v>363</v>
      </c>
      <c r="D122" t="s">
        <v>115</v>
      </c>
      <c r="F122">
        <v>2.1964589999999999</v>
      </c>
      <c r="G122">
        <v>2.3024969999999998</v>
      </c>
      <c r="H122">
        <v>2.3065039999999999</v>
      </c>
      <c r="I122">
        <v>2.301094</v>
      </c>
      <c r="J122">
        <v>2.2915580000000002</v>
      </c>
      <c r="K122">
        <v>2.2796379999999998</v>
      </c>
      <c r="L122">
        <v>2.2644799999999998</v>
      </c>
      <c r="M122">
        <v>2.249171</v>
      </c>
      <c r="N122">
        <v>2.2346870000000001</v>
      </c>
      <c r="O122">
        <v>2.2189809999999999</v>
      </c>
      <c r="P122">
        <v>2.204078</v>
      </c>
      <c r="Q122">
        <v>2.1896209999999998</v>
      </c>
      <c r="R122">
        <v>2.1754760000000002</v>
      </c>
      <c r="S122">
        <v>2.164444</v>
      </c>
      <c r="T122">
        <v>2.1553330000000002</v>
      </c>
      <c r="U122">
        <v>2.147062</v>
      </c>
      <c r="V122">
        <v>2.13897</v>
      </c>
      <c r="W122">
        <v>2.1314769999999998</v>
      </c>
      <c r="X122">
        <v>2.1250040000000001</v>
      </c>
      <c r="Y122">
        <v>2.1201970000000001</v>
      </c>
      <c r="Z122">
        <v>2.1161599999999998</v>
      </c>
      <c r="AA122">
        <v>2.1130719999999998</v>
      </c>
      <c r="AB122">
        <v>2.1116959999999998</v>
      </c>
      <c r="AC122">
        <v>2.1117689999999998</v>
      </c>
      <c r="AD122">
        <v>2.11253</v>
      </c>
      <c r="AE122">
        <v>2.1131739999999999</v>
      </c>
      <c r="AF122">
        <v>2.114163</v>
      </c>
      <c r="AG122">
        <v>2.115335</v>
      </c>
      <c r="AH122">
        <v>2.1172070000000001</v>
      </c>
      <c r="AI122">
        <v>2.1201490000000001</v>
      </c>
      <c r="AJ122">
        <v>2.1233689999999998</v>
      </c>
      <c r="AK122" s="25">
        <v>-1E-3</v>
      </c>
    </row>
    <row r="123" spans="1:37" x14ac:dyDescent="0.35">
      <c r="A123" s="36" t="s">
        <v>237</v>
      </c>
      <c r="B123" t="s">
        <v>364</v>
      </c>
      <c r="C123" t="s">
        <v>365</v>
      </c>
      <c r="D123" t="s">
        <v>115</v>
      </c>
      <c r="F123">
        <v>2.3990000000000001E-3</v>
      </c>
      <c r="G123">
        <v>2.4919999999999999E-3</v>
      </c>
      <c r="H123">
        <v>2.7569999999999999E-3</v>
      </c>
      <c r="I123">
        <v>2.7699999999999999E-3</v>
      </c>
      <c r="J123">
        <v>2.7820000000000002E-3</v>
      </c>
      <c r="K123">
        <v>2.7789999999999998E-3</v>
      </c>
      <c r="L123">
        <v>2.7720000000000002E-3</v>
      </c>
      <c r="M123">
        <v>2.7699999999999999E-3</v>
      </c>
      <c r="N123">
        <v>2.7529999999999998E-3</v>
      </c>
      <c r="O123">
        <v>2.745E-3</v>
      </c>
      <c r="P123">
        <v>2.7369999999999998E-3</v>
      </c>
      <c r="Q123">
        <v>2.7360000000000002E-3</v>
      </c>
      <c r="R123">
        <v>2.7330000000000002E-3</v>
      </c>
      <c r="S123">
        <v>2.7360000000000002E-3</v>
      </c>
      <c r="T123">
        <v>2.7430000000000002E-3</v>
      </c>
      <c r="U123">
        <v>2.7529999999999998E-3</v>
      </c>
      <c r="V123">
        <v>2.7680000000000001E-3</v>
      </c>
      <c r="W123">
        <v>2.7829999999999999E-3</v>
      </c>
      <c r="X123">
        <v>2.7920000000000002E-3</v>
      </c>
      <c r="Y123">
        <v>2.8189999999999999E-3</v>
      </c>
      <c r="Z123">
        <v>2.8419999999999999E-3</v>
      </c>
      <c r="AA123">
        <v>2.8760000000000001E-3</v>
      </c>
      <c r="AB123">
        <v>2.9169999999999999E-3</v>
      </c>
      <c r="AC123">
        <v>2.9589999999999998E-3</v>
      </c>
      <c r="AD123">
        <v>3.0100000000000001E-3</v>
      </c>
      <c r="AE123">
        <v>3.0660000000000001E-3</v>
      </c>
      <c r="AF123">
        <v>3.1099999999999999E-3</v>
      </c>
      <c r="AG123">
        <v>3.1670000000000001E-3</v>
      </c>
      <c r="AH123">
        <v>3.2269999999999998E-3</v>
      </c>
      <c r="AI123">
        <v>3.2919999999999998E-3</v>
      </c>
      <c r="AJ123">
        <v>3.3609999999999998E-3</v>
      </c>
      <c r="AK123" s="25">
        <v>1.0999999999999999E-2</v>
      </c>
    </row>
    <row r="124" spans="1:37" x14ac:dyDescent="0.35">
      <c r="A124" s="36" t="s">
        <v>240</v>
      </c>
      <c r="B124" t="s">
        <v>366</v>
      </c>
      <c r="C124" t="s">
        <v>367</v>
      </c>
      <c r="D124" t="s">
        <v>115</v>
      </c>
      <c r="F124">
        <v>0.65032999999999996</v>
      </c>
      <c r="G124">
        <v>0.85097199999999995</v>
      </c>
      <c r="H124">
        <v>0.938496</v>
      </c>
      <c r="I124">
        <v>0.97562099999999996</v>
      </c>
      <c r="J124">
        <v>0.99482800000000005</v>
      </c>
      <c r="K124">
        <v>1.0120610000000001</v>
      </c>
      <c r="L124">
        <v>1.0174369999999999</v>
      </c>
      <c r="M124">
        <v>1.0222830000000001</v>
      </c>
      <c r="N124">
        <v>1.030837</v>
      </c>
      <c r="O124">
        <v>1.037115</v>
      </c>
      <c r="P124">
        <v>1.046106</v>
      </c>
      <c r="Q124">
        <v>1.057455</v>
      </c>
      <c r="R124">
        <v>1.07148</v>
      </c>
      <c r="S124">
        <v>1.0861689999999999</v>
      </c>
      <c r="T124">
        <v>1.1008720000000001</v>
      </c>
      <c r="U124">
        <v>1.1154459999999999</v>
      </c>
      <c r="V124">
        <v>1.12687</v>
      </c>
      <c r="W124">
        <v>1.136951</v>
      </c>
      <c r="X124">
        <v>1.1483410000000001</v>
      </c>
      <c r="Y124">
        <v>1.16025</v>
      </c>
      <c r="Z124">
        <v>1.174536</v>
      </c>
      <c r="AA124">
        <v>1.1885239999999999</v>
      </c>
      <c r="AB124">
        <v>1.204099</v>
      </c>
      <c r="AC124">
        <v>1.2200420000000001</v>
      </c>
      <c r="AD124">
        <v>1.236801</v>
      </c>
      <c r="AE124">
        <v>1.2526349999999999</v>
      </c>
      <c r="AF124">
        <v>1.267841</v>
      </c>
      <c r="AG124">
        <v>1.281396</v>
      </c>
      <c r="AH124">
        <v>1.293682</v>
      </c>
      <c r="AI124">
        <v>1.30498</v>
      </c>
      <c r="AJ124">
        <v>1.3163910000000001</v>
      </c>
      <c r="AK124" s="25">
        <v>2.4E-2</v>
      </c>
    </row>
    <row r="125" spans="1:37" x14ac:dyDescent="0.35">
      <c r="A125" s="36" t="s">
        <v>20</v>
      </c>
      <c r="B125" t="s">
        <v>368</v>
      </c>
      <c r="C125" t="s">
        <v>369</v>
      </c>
      <c r="D125" t="s">
        <v>115</v>
      </c>
      <c r="F125">
        <v>6.9999999999999994E-5</v>
      </c>
      <c r="G125">
        <v>7.7000000000000001E-5</v>
      </c>
      <c r="H125">
        <v>7.7999999999999999E-5</v>
      </c>
      <c r="I125">
        <v>1.1E-4</v>
      </c>
      <c r="J125">
        <v>1.2E-4</v>
      </c>
      <c r="K125">
        <v>1.4200000000000001E-4</v>
      </c>
      <c r="L125">
        <v>1.3200000000000001E-4</v>
      </c>
      <c r="M125">
        <v>1.27E-4</v>
      </c>
      <c r="N125">
        <v>1.15E-4</v>
      </c>
      <c r="O125">
        <v>1.1E-4</v>
      </c>
      <c r="P125">
        <v>5.5000000000000002E-5</v>
      </c>
      <c r="Q125">
        <v>5.1E-5</v>
      </c>
      <c r="R125">
        <v>4.0000000000000003E-5</v>
      </c>
      <c r="S125">
        <v>3.6999999999999998E-5</v>
      </c>
      <c r="T125">
        <v>3.4999999999999997E-5</v>
      </c>
      <c r="U125">
        <v>3.3000000000000003E-5</v>
      </c>
      <c r="V125">
        <v>3.1999999999999999E-5</v>
      </c>
      <c r="W125">
        <v>2.8E-5</v>
      </c>
      <c r="X125">
        <v>2.4000000000000001E-5</v>
      </c>
      <c r="Y125">
        <v>2.4000000000000001E-5</v>
      </c>
      <c r="Z125">
        <v>1.9000000000000001E-5</v>
      </c>
      <c r="AA125">
        <v>1.5999999999999999E-5</v>
      </c>
      <c r="AB125">
        <v>1.4E-5</v>
      </c>
      <c r="AC125">
        <v>9.0000000000000002E-6</v>
      </c>
      <c r="AD125">
        <v>9.0000000000000002E-6</v>
      </c>
      <c r="AE125">
        <v>7.9999999999999996E-6</v>
      </c>
      <c r="AF125">
        <v>7.9999999999999996E-6</v>
      </c>
      <c r="AG125">
        <v>7.9999999999999996E-6</v>
      </c>
      <c r="AH125">
        <v>7.9999999999999996E-6</v>
      </c>
      <c r="AI125">
        <v>7.9999999999999996E-6</v>
      </c>
      <c r="AJ125">
        <v>7.9999999999999996E-6</v>
      </c>
      <c r="AK125" s="25">
        <v>-7.0000000000000007E-2</v>
      </c>
    </row>
    <row r="126" spans="1:37" x14ac:dyDescent="0.35">
      <c r="A126" s="36" t="s">
        <v>116</v>
      </c>
      <c r="B126" t="s">
        <v>370</v>
      </c>
      <c r="C126" t="s">
        <v>371</v>
      </c>
      <c r="D126" t="s">
        <v>115</v>
      </c>
      <c r="F126">
        <v>0.856491</v>
      </c>
      <c r="G126">
        <v>0.90402300000000002</v>
      </c>
      <c r="H126">
        <v>0.92306299999999997</v>
      </c>
      <c r="I126">
        <v>0.93143500000000001</v>
      </c>
      <c r="J126">
        <v>0.93878499999999998</v>
      </c>
      <c r="K126">
        <v>0.95524900000000001</v>
      </c>
      <c r="L126">
        <v>0.95628500000000005</v>
      </c>
      <c r="M126">
        <v>0.95862800000000004</v>
      </c>
      <c r="N126">
        <v>0.95621500000000004</v>
      </c>
      <c r="O126">
        <v>0.95309500000000003</v>
      </c>
      <c r="P126">
        <v>0.94693000000000005</v>
      </c>
      <c r="Q126">
        <v>0.94918599999999997</v>
      </c>
      <c r="R126">
        <v>0.94730400000000003</v>
      </c>
      <c r="S126">
        <v>0.94658900000000001</v>
      </c>
      <c r="T126">
        <v>0.94705300000000003</v>
      </c>
      <c r="U126">
        <v>0.94844399999999995</v>
      </c>
      <c r="V126">
        <v>0.94962899999999995</v>
      </c>
      <c r="W126">
        <v>0.95056700000000005</v>
      </c>
      <c r="X126">
        <v>0.95257599999999998</v>
      </c>
      <c r="Y126">
        <v>0.95555299999999999</v>
      </c>
      <c r="Z126">
        <v>0.95618999999999998</v>
      </c>
      <c r="AA126">
        <v>0.95777699999999999</v>
      </c>
      <c r="AB126">
        <v>0.96457800000000005</v>
      </c>
      <c r="AC126">
        <v>0.97001800000000005</v>
      </c>
      <c r="AD126">
        <v>0.97678200000000004</v>
      </c>
      <c r="AE126">
        <v>0.98182599999999998</v>
      </c>
      <c r="AF126">
        <v>0.98885800000000001</v>
      </c>
      <c r="AG126">
        <v>0.99509999999999998</v>
      </c>
      <c r="AH126">
        <v>1.0015400000000001</v>
      </c>
      <c r="AI126">
        <v>1.008424</v>
      </c>
      <c r="AJ126">
        <v>1.015422</v>
      </c>
      <c r="AK126" s="25">
        <v>6.0000000000000001E-3</v>
      </c>
    </row>
    <row r="127" spans="1:37" x14ac:dyDescent="0.35">
      <c r="A127" s="36" t="s">
        <v>151</v>
      </c>
      <c r="B127" t="s">
        <v>372</v>
      </c>
      <c r="C127" t="s">
        <v>373</v>
      </c>
      <c r="D127" t="s">
        <v>115</v>
      </c>
      <c r="F127">
        <v>0.20072999999999999</v>
      </c>
      <c r="G127">
        <v>0.22484000000000001</v>
      </c>
      <c r="H127">
        <v>0.31571900000000003</v>
      </c>
      <c r="I127">
        <v>0.31235600000000002</v>
      </c>
      <c r="J127">
        <v>0.30520199999999997</v>
      </c>
      <c r="K127">
        <v>0.26916800000000002</v>
      </c>
      <c r="L127">
        <v>0.26819199999999999</v>
      </c>
      <c r="M127">
        <v>0.25439699999999998</v>
      </c>
      <c r="N127">
        <v>0.25109900000000002</v>
      </c>
      <c r="O127">
        <v>0.247915</v>
      </c>
      <c r="P127">
        <v>0.26480599999999999</v>
      </c>
      <c r="Q127">
        <v>0.24815100000000001</v>
      </c>
      <c r="R127">
        <v>0.24656</v>
      </c>
      <c r="S127">
        <v>0.244648</v>
      </c>
      <c r="T127">
        <v>0.242897</v>
      </c>
      <c r="U127">
        <v>0.24099499999999999</v>
      </c>
      <c r="V127">
        <v>0.23902499999999999</v>
      </c>
      <c r="W127">
        <v>0.23944699999999999</v>
      </c>
      <c r="X127">
        <v>0.235703</v>
      </c>
      <c r="Y127">
        <v>0.23477500000000001</v>
      </c>
      <c r="Z127">
        <v>0.224379</v>
      </c>
      <c r="AA127">
        <v>0.228903</v>
      </c>
      <c r="AB127">
        <v>0.215561</v>
      </c>
      <c r="AC127">
        <v>0.21291099999999999</v>
      </c>
      <c r="AD127">
        <v>0.203795</v>
      </c>
      <c r="AE127">
        <v>0.20577000000000001</v>
      </c>
      <c r="AF127">
        <v>0.19992799999999999</v>
      </c>
      <c r="AG127">
        <v>0.196515</v>
      </c>
      <c r="AH127">
        <v>0.19544500000000001</v>
      </c>
      <c r="AI127">
        <v>0.19497800000000001</v>
      </c>
      <c r="AJ127">
        <v>0.19356799999999999</v>
      </c>
      <c r="AK127" s="25">
        <v>-1E-3</v>
      </c>
    </row>
    <row r="128" spans="1:37" x14ac:dyDescent="0.35">
      <c r="A128" s="36" t="s">
        <v>181</v>
      </c>
      <c r="B128" t="s">
        <v>374</v>
      </c>
      <c r="C128" t="s">
        <v>375</v>
      </c>
      <c r="D128" t="s">
        <v>115</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t="s">
        <v>148</v>
      </c>
    </row>
    <row r="129" spans="1:37" x14ac:dyDescent="0.35">
      <c r="A129" s="36" t="s">
        <v>184</v>
      </c>
      <c r="B129" t="s">
        <v>376</v>
      </c>
      <c r="C129" t="s">
        <v>377</v>
      </c>
      <c r="D129" t="s">
        <v>115</v>
      </c>
      <c r="F129">
        <v>0.48769200000000001</v>
      </c>
      <c r="G129">
        <v>0.51044400000000001</v>
      </c>
      <c r="H129">
        <v>0.40878599999999998</v>
      </c>
      <c r="I129">
        <v>0.40008199999999999</v>
      </c>
      <c r="J129">
        <v>0.39104800000000001</v>
      </c>
      <c r="K129">
        <v>0.39413999999999999</v>
      </c>
      <c r="L129">
        <v>0.40593400000000002</v>
      </c>
      <c r="M129">
        <v>0.40536499999999998</v>
      </c>
      <c r="N129">
        <v>0.41491899999999998</v>
      </c>
      <c r="O129">
        <v>0.41976000000000002</v>
      </c>
      <c r="P129">
        <v>0.41111799999999998</v>
      </c>
      <c r="Q129">
        <v>0.41689599999999999</v>
      </c>
      <c r="R129">
        <v>0.41484599999999999</v>
      </c>
      <c r="S129">
        <v>0.41455500000000001</v>
      </c>
      <c r="T129">
        <v>0.422404</v>
      </c>
      <c r="U129">
        <v>0.42626599999999998</v>
      </c>
      <c r="V129">
        <v>0.44388100000000003</v>
      </c>
      <c r="W129">
        <v>0.457818</v>
      </c>
      <c r="X129">
        <v>0.45813700000000002</v>
      </c>
      <c r="Y129">
        <v>0.46505099999999999</v>
      </c>
      <c r="Z129">
        <v>0.463563</v>
      </c>
      <c r="AA129">
        <v>0.46478599999999998</v>
      </c>
      <c r="AB129">
        <v>0.46467999999999998</v>
      </c>
      <c r="AC129">
        <v>0.44906800000000002</v>
      </c>
      <c r="AD129">
        <v>0.44618000000000002</v>
      </c>
      <c r="AE129">
        <v>0.44853700000000002</v>
      </c>
      <c r="AF129">
        <v>0.45358999999999999</v>
      </c>
      <c r="AG129">
        <v>0.46114899999999998</v>
      </c>
      <c r="AH129">
        <v>0.46717900000000001</v>
      </c>
      <c r="AI129">
        <v>0.46949400000000002</v>
      </c>
      <c r="AJ129">
        <v>0.47910599999999998</v>
      </c>
      <c r="AK129" s="25">
        <v>-1E-3</v>
      </c>
    </row>
    <row r="130" spans="1:37" x14ac:dyDescent="0.35">
      <c r="A130" s="36" t="s">
        <v>119</v>
      </c>
      <c r="B130" t="s">
        <v>378</v>
      </c>
      <c r="C130" t="s">
        <v>379</v>
      </c>
      <c r="D130" t="s">
        <v>115</v>
      </c>
      <c r="F130">
        <v>4.4906050000000004</v>
      </c>
      <c r="G130">
        <v>4.8878110000000001</v>
      </c>
      <c r="H130">
        <v>4.9820359999999999</v>
      </c>
      <c r="I130">
        <v>5.010046</v>
      </c>
      <c r="J130">
        <v>5.0100730000000002</v>
      </c>
      <c r="K130">
        <v>4.998475</v>
      </c>
      <c r="L130">
        <v>5.0005199999999999</v>
      </c>
      <c r="M130">
        <v>4.9781079999999998</v>
      </c>
      <c r="N130">
        <v>4.9760249999999999</v>
      </c>
      <c r="O130">
        <v>4.9652770000000004</v>
      </c>
      <c r="P130">
        <v>4.9613230000000001</v>
      </c>
      <c r="Q130">
        <v>4.9496359999999999</v>
      </c>
      <c r="R130">
        <v>4.9441079999999999</v>
      </c>
      <c r="S130">
        <v>4.9451239999999999</v>
      </c>
      <c r="T130">
        <v>4.9576330000000004</v>
      </c>
      <c r="U130">
        <v>4.9676739999999997</v>
      </c>
      <c r="V130">
        <v>4.9881539999999998</v>
      </c>
      <c r="W130">
        <v>5.0063519999999997</v>
      </c>
      <c r="X130">
        <v>5.0101950000000004</v>
      </c>
      <c r="Y130">
        <v>5.0265979999999999</v>
      </c>
      <c r="Z130">
        <v>5.0258459999999996</v>
      </c>
      <c r="AA130">
        <v>5.044454</v>
      </c>
      <c r="AB130">
        <v>5.0524839999999998</v>
      </c>
      <c r="AC130">
        <v>5.0561550000000004</v>
      </c>
      <c r="AD130">
        <v>5.0689440000000001</v>
      </c>
      <c r="AE130">
        <v>5.0953929999999996</v>
      </c>
      <c r="AF130">
        <v>5.1183430000000003</v>
      </c>
      <c r="AG130">
        <v>5.143993</v>
      </c>
      <c r="AH130">
        <v>5.1701490000000003</v>
      </c>
      <c r="AI130">
        <v>5.193835</v>
      </c>
      <c r="AJ130">
        <v>5.224386</v>
      </c>
      <c r="AK130" s="25">
        <v>5.0000000000000001E-3</v>
      </c>
    </row>
    <row r="131" spans="1:37" x14ac:dyDescent="0.35">
      <c r="A131" s="36" t="s">
        <v>122</v>
      </c>
      <c r="B131" t="s">
        <v>380</v>
      </c>
      <c r="C131" t="s">
        <v>381</v>
      </c>
      <c r="D131" t="s">
        <v>115</v>
      </c>
      <c r="F131">
        <v>2.8477190000000001</v>
      </c>
      <c r="G131">
        <v>2.7625760000000001</v>
      </c>
      <c r="H131">
        <v>2.7963840000000002</v>
      </c>
      <c r="I131">
        <v>2.8085559999999998</v>
      </c>
      <c r="J131">
        <v>2.8357329999999998</v>
      </c>
      <c r="K131">
        <v>2.8940350000000001</v>
      </c>
      <c r="L131">
        <v>2.93188</v>
      </c>
      <c r="M131">
        <v>2.9409529999999999</v>
      </c>
      <c r="N131">
        <v>2.9541140000000001</v>
      </c>
      <c r="O131">
        <v>2.9340549999999999</v>
      </c>
      <c r="P131">
        <v>2.7422780000000002</v>
      </c>
      <c r="Q131">
        <v>2.6646169999999998</v>
      </c>
      <c r="R131">
        <v>2.6401219999999999</v>
      </c>
      <c r="S131">
        <v>2.6419009999999998</v>
      </c>
      <c r="T131">
        <v>2.6532179999999999</v>
      </c>
      <c r="U131">
        <v>2.6694300000000002</v>
      </c>
      <c r="V131">
        <v>2.697451</v>
      </c>
      <c r="W131">
        <v>2.6987990000000002</v>
      </c>
      <c r="X131">
        <v>2.7235510000000001</v>
      </c>
      <c r="Y131">
        <v>2.7404289999999998</v>
      </c>
      <c r="Z131">
        <v>2.7654070000000002</v>
      </c>
      <c r="AA131">
        <v>2.7873030000000001</v>
      </c>
      <c r="AB131">
        <v>2.8179310000000002</v>
      </c>
      <c r="AC131">
        <v>2.837183</v>
      </c>
      <c r="AD131">
        <v>2.8576199999999998</v>
      </c>
      <c r="AE131">
        <v>2.8918780000000002</v>
      </c>
      <c r="AF131">
        <v>2.9261370000000002</v>
      </c>
      <c r="AG131">
        <v>2.9363239999999999</v>
      </c>
      <c r="AH131">
        <v>2.9653209999999999</v>
      </c>
      <c r="AI131">
        <v>3.0017230000000001</v>
      </c>
      <c r="AJ131">
        <v>3.0311029999999999</v>
      </c>
      <c r="AK131" s="25">
        <v>2E-3</v>
      </c>
    </row>
    <row r="132" spans="1:37" x14ac:dyDescent="0.35">
      <c r="A132" s="36" t="s">
        <v>191</v>
      </c>
      <c r="B132" t="s">
        <v>382</v>
      </c>
      <c r="C132" t="s">
        <v>383</v>
      </c>
      <c r="D132" t="s">
        <v>115</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t="s">
        <v>148</v>
      </c>
    </row>
    <row r="133" spans="1:37" x14ac:dyDescent="0.35">
      <c r="A133" s="36" t="s">
        <v>194</v>
      </c>
      <c r="B133" t="s">
        <v>384</v>
      </c>
      <c r="C133" t="s">
        <v>385</v>
      </c>
      <c r="D133" t="s">
        <v>115</v>
      </c>
      <c r="F133">
        <v>0.28741899999999998</v>
      </c>
      <c r="G133">
        <v>0.28118500000000002</v>
      </c>
      <c r="H133">
        <v>0.279584</v>
      </c>
      <c r="I133">
        <v>0.28892000000000001</v>
      </c>
      <c r="J133">
        <v>0.28322599999999998</v>
      </c>
      <c r="K133">
        <v>0.283387</v>
      </c>
      <c r="L133">
        <v>0.28504499999999999</v>
      </c>
      <c r="M133">
        <v>0.28822799999999998</v>
      </c>
      <c r="N133">
        <v>0.29441000000000001</v>
      </c>
      <c r="O133">
        <v>0.29430099999999998</v>
      </c>
      <c r="P133">
        <v>0.30094799999999999</v>
      </c>
      <c r="Q133">
        <v>0.31120399999999998</v>
      </c>
      <c r="R133">
        <v>0.31890200000000002</v>
      </c>
      <c r="S133">
        <v>0.33055299999999999</v>
      </c>
      <c r="T133">
        <v>0.33546500000000001</v>
      </c>
      <c r="U133">
        <v>0.33269900000000002</v>
      </c>
      <c r="V133">
        <v>0.32720300000000002</v>
      </c>
      <c r="W133">
        <v>0.32995400000000003</v>
      </c>
      <c r="X133">
        <v>0.32271499999999997</v>
      </c>
      <c r="Y133">
        <v>0.32466800000000001</v>
      </c>
      <c r="Z133">
        <v>0.32738400000000001</v>
      </c>
      <c r="AA133">
        <v>0.33183200000000002</v>
      </c>
      <c r="AB133">
        <v>0.33252900000000002</v>
      </c>
      <c r="AC133">
        <v>0.34967700000000002</v>
      </c>
      <c r="AD133">
        <v>0.34900799999999998</v>
      </c>
      <c r="AE133">
        <v>0.33699800000000002</v>
      </c>
      <c r="AF133">
        <v>0.34682600000000002</v>
      </c>
      <c r="AG133">
        <v>0.343306</v>
      </c>
      <c r="AH133">
        <v>0.34277299999999999</v>
      </c>
      <c r="AI133">
        <v>0.33455099999999999</v>
      </c>
      <c r="AJ133">
        <v>0.32361899999999999</v>
      </c>
      <c r="AK133" s="25">
        <v>4.0000000000000001E-3</v>
      </c>
    </row>
    <row r="134" spans="1:37" x14ac:dyDescent="0.35">
      <c r="A134" s="36" t="s">
        <v>197</v>
      </c>
      <c r="B134" t="s">
        <v>386</v>
      </c>
      <c r="C134" t="s">
        <v>387</v>
      </c>
      <c r="D134" t="s">
        <v>115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148</v>
      </c>
    </row>
    <row r="135" spans="1:37" x14ac:dyDescent="0.35">
      <c r="A135" s="36" t="s">
        <v>251</v>
      </c>
      <c r="B135" t="s">
        <v>388</v>
      </c>
      <c r="C135" t="s">
        <v>389</v>
      </c>
      <c r="D135" t="s">
        <v>115</v>
      </c>
      <c r="F135">
        <v>4.6810999999999998E-2</v>
      </c>
      <c r="G135">
        <v>4.8954999999999999E-2</v>
      </c>
      <c r="H135">
        <v>4.4031000000000001E-2</v>
      </c>
      <c r="I135">
        <v>4.3520999999999997E-2</v>
      </c>
      <c r="J135">
        <v>4.3104999999999997E-2</v>
      </c>
      <c r="K135">
        <v>4.3598999999999999E-2</v>
      </c>
      <c r="L135">
        <v>4.3313999999999998E-2</v>
      </c>
      <c r="M135">
        <v>4.3691000000000001E-2</v>
      </c>
      <c r="N135">
        <v>4.3815E-2</v>
      </c>
      <c r="O135">
        <v>4.3756000000000003E-2</v>
      </c>
      <c r="P135">
        <v>4.1973000000000003E-2</v>
      </c>
      <c r="Q135">
        <v>4.1793999999999998E-2</v>
      </c>
      <c r="R135">
        <v>4.1924000000000003E-2</v>
      </c>
      <c r="S135">
        <v>4.1902000000000002E-2</v>
      </c>
      <c r="T135">
        <v>4.2186000000000001E-2</v>
      </c>
      <c r="U135">
        <v>4.2581000000000001E-2</v>
      </c>
      <c r="V135">
        <v>4.2941E-2</v>
      </c>
      <c r="W135">
        <v>4.3237999999999999E-2</v>
      </c>
      <c r="X135">
        <v>4.3951999999999998E-2</v>
      </c>
      <c r="Y135">
        <v>4.4245E-2</v>
      </c>
      <c r="Z135">
        <v>4.5284999999999999E-2</v>
      </c>
      <c r="AA135">
        <v>4.5711000000000002E-2</v>
      </c>
      <c r="AB135">
        <v>4.6439000000000001E-2</v>
      </c>
      <c r="AC135">
        <v>4.6989999999999997E-2</v>
      </c>
      <c r="AD135">
        <v>4.7486E-2</v>
      </c>
      <c r="AE135">
        <v>4.7918000000000002E-2</v>
      </c>
      <c r="AF135">
        <v>4.8446999999999997E-2</v>
      </c>
      <c r="AG135">
        <v>4.9093999999999999E-2</v>
      </c>
      <c r="AH135">
        <v>4.9494000000000003E-2</v>
      </c>
      <c r="AI135">
        <v>4.9980999999999998E-2</v>
      </c>
      <c r="AJ135">
        <v>5.0566E-2</v>
      </c>
      <c r="AK135" s="25">
        <v>3.0000000000000001E-3</v>
      </c>
    </row>
    <row r="136" spans="1:37" x14ac:dyDescent="0.35">
      <c r="A136" s="36" t="s">
        <v>200</v>
      </c>
      <c r="B136" t="s">
        <v>390</v>
      </c>
      <c r="C136" t="s">
        <v>391</v>
      </c>
      <c r="D136" t="s">
        <v>115</v>
      </c>
      <c r="F136">
        <v>3.1819489999999999</v>
      </c>
      <c r="G136">
        <v>3.0927150000000001</v>
      </c>
      <c r="H136">
        <v>3.119999</v>
      </c>
      <c r="I136">
        <v>3.1409980000000002</v>
      </c>
      <c r="J136">
        <v>3.162064</v>
      </c>
      <c r="K136">
        <v>3.2210209999999999</v>
      </c>
      <c r="L136">
        <v>3.2602389999999999</v>
      </c>
      <c r="M136">
        <v>3.2728709999999999</v>
      </c>
      <c r="N136">
        <v>3.292338</v>
      </c>
      <c r="O136">
        <v>3.272113</v>
      </c>
      <c r="P136">
        <v>3.0851980000000001</v>
      </c>
      <c r="Q136">
        <v>3.0176150000000002</v>
      </c>
      <c r="R136">
        <v>3.0009489999999999</v>
      </c>
      <c r="S136">
        <v>3.0143559999999998</v>
      </c>
      <c r="T136">
        <v>3.030869</v>
      </c>
      <c r="U136">
        <v>3.0447099999999998</v>
      </c>
      <c r="V136">
        <v>3.0675949999999998</v>
      </c>
      <c r="W136">
        <v>3.0719910000000001</v>
      </c>
      <c r="X136">
        <v>3.0902189999999998</v>
      </c>
      <c r="Y136">
        <v>3.1093419999999998</v>
      </c>
      <c r="Z136">
        <v>3.1380759999999999</v>
      </c>
      <c r="AA136">
        <v>3.164847</v>
      </c>
      <c r="AB136">
        <v>3.1968990000000002</v>
      </c>
      <c r="AC136">
        <v>3.2338499999999999</v>
      </c>
      <c r="AD136">
        <v>3.2541150000000001</v>
      </c>
      <c r="AE136">
        <v>3.2767940000000002</v>
      </c>
      <c r="AF136">
        <v>3.3214100000000002</v>
      </c>
      <c r="AG136">
        <v>3.3287239999999998</v>
      </c>
      <c r="AH136">
        <v>3.3575889999999999</v>
      </c>
      <c r="AI136">
        <v>3.3862549999999998</v>
      </c>
      <c r="AJ136">
        <v>3.4052880000000001</v>
      </c>
      <c r="AK136" s="25">
        <v>2E-3</v>
      </c>
    </row>
    <row r="137" spans="1:37" x14ac:dyDescent="0.35">
      <c r="A137" s="36" t="s">
        <v>203</v>
      </c>
      <c r="B137" t="s">
        <v>392</v>
      </c>
      <c r="C137" t="s">
        <v>393</v>
      </c>
      <c r="D137" t="s">
        <v>115</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148</v>
      </c>
    </row>
    <row r="138" spans="1:37" x14ac:dyDescent="0.35">
      <c r="A138" s="36" t="s">
        <v>309</v>
      </c>
      <c r="B138" t="s">
        <v>394</v>
      </c>
      <c r="C138" t="s">
        <v>395</v>
      </c>
      <c r="D138" t="s">
        <v>115</v>
      </c>
      <c r="F138">
        <v>0.117439</v>
      </c>
      <c r="G138">
        <v>8.9923000000000003E-2</v>
      </c>
      <c r="H138">
        <v>8.7110999999999994E-2</v>
      </c>
      <c r="I138">
        <v>8.4804000000000004E-2</v>
      </c>
      <c r="J138">
        <v>8.5147E-2</v>
      </c>
      <c r="K138">
        <v>8.8262999999999994E-2</v>
      </c>
      <c r="L138">
        <v>5.2054000000000003E-2</v>
      </c>
      <c r="M138">
        <v>5.1397999999999999E-2</v>
      </c>
      <c r="N138">
        <v>5.0757999999999998E-2</v>
      </c>
      <c r="O138">
        <v>5.0192000000000001E-2</v>
      </c>
      <c r="P138">
        <v>4.9525E-2</v>
      </c>
      <c r="Q138">
        <v>4.9064999999999998E-2</v>
      </c>
      <c r="R138">
        <v>4.8589E-2</v>
      </c>
      <c r="S138">
        <v>4.8162000000000003E-2</v>
      </c>
      <c r="T138">
        <v>4.7794999999999997E-2</v>
      </c>
      <c r="U138">
        <v>4.7725999999999998E-2</v>
      </c>
      <c r="V138">
        <v>4.7518999999999999E-2</v>
      </c>
      <c r="W138">
        <v>4.7329999999999997E-2</v>
      </c>
      <c r="X138">
        <v>4.7329999999999997E-2</v>
      </c>
      <c r="Y138">
        <v>4.7201E-2</v>
      </c>
      <c r="Z138">
        <v>4.7078000000000002E-2</v>
      </c>
      <c r="AA138">
        <v>4.6584E-2</v>
      </c>
      <c r="AB138">
        <v>4.6112E-2</v>
      </c>
      <c r="AC138">
        <v>4.5663000000000002E-2</v>
      </c>
      <c r="AD138">
        <v>4.5192000000000003E-2</v>
      </c>
      <c r="AE138">
        <v>4.4719000000000002E-2</v>
      </c>
      <c r="AF138">
        <v>4.4972999999999999E-2</v>
      </c>
      <c r="AG138">
        <v>4.5243999999999999E-2</v>
      </c>
      <c r="AH138">
        <v>4.5520999999999999E-2</v>
      </c>
      <c r="AI138">
        <v>4.5942999999999998E-2</v>
      </c>
      <c r="AJ138">
        <v>4.6267999999999997E-2</v>
      </c>
      <c r="AK138" s="25">
        <v>-3.1E-2</v>
      </c>
    </row>
    <row r="139" spans="1:37" x14ac:dyDescent="0.35">
      <c r="A139" s="36" t="s">
        <v>209</v>
      </c>
      <c r="B139" t="s">
        <v>396</v>
      </c>
      <c r="C139" t="s">
        <v>397</v>
      </c>
      <c r="D139" t="s">
        <v>115</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t="s">
        <v>148</v>
      </c>
    </row>
    <row r="140" spans="1:37" x14ac:dyDescent="0.35">
      <c r="A140" s="36" t="s">
        <v>212</v>
      </c>
      <c r="B140" t="s">
        <v>398</v>
      </c>
      <c r="C140" t="s">
        <v>399</v>
      </c>
      <c r="D140" t="s">
        <v>115</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t="s">
        <v>148</v>
      </c>
    </row>
    <row r="141" spans="1:37" x14ac:dyDescent="0.35">
      <c r="A141" s="36" t="s">
        <v>215</v>
      </c>
      <c r="B141" t="s">
        <v>400</v>
      </c>
      <c r="C141" t="s">
        <v>401</v>
      </c>
      <c r="D141" t="s">
        <v>115</v>
      </c>
      <c r="F141">
        <v>0.117439</v>
      </c>
      <c r="G141">
        <v>8.9923000000000003E-2</v>
      </c>
      <c r="H141">
        <v>8.7110999999999994E-2</v>
      </c>
      <c r="I141">
        <v>8.4804000000000004E-2</v>
      </c>
      <c r="J141">
        <v>8.5147E-2</v>
      </c>
      <c r="K141">
        <v>8.8262999999999994E-2</v>
      </c>
      <c r="L141">
        <v>5.2054000000000003E-2</v>
      </c>
      <c r="M141">
        <v>5.1397999999999999E-2</v>
      </c>
      <c r="N141">
        <v>5.0757999999999998E-2</v>
      </c>
      <c r="O141">
        <v>5.0192000000000001E-2</v>
      </c>
      <c r="P141">
        <v>4.9525E-2</v>
      </c>
      <c r="Q141">
        <v>4.9064999999999998E-2</v>
      </c>
      <c r="R141">
        <v>4.8589E-2</v>
      </c>
      <c r="S141">
        <v>4.8162000000000003E-2</v>
      </c>
      <c r="T141">
        <v>4.7794999999999997E-2</v>
      </c>
      <c r="U141">
        <v>4.7725999999999998E-2</v>
      </c>
      <c r="V141">
        <v>4.7518999999999999E-2</v>
      </c>
      <c r="W141">
        <v>4.7329999999999997E-2</v>
      </c>
      <c r="X141">
        <v>4.7329999999999997E-2</v>
      </c>
      <c r="Y141">
        <v>4.7201E-2</v>
      </c>
      <c r="Z141">
        <v>4.7078000000000002E-2</v>
      </c>
      <c r="AA141">
        <v>4.6584E-2</v>
      </c>
      <c r="AB141">
        <v>4.6112E-2</v>
      </c>
      <c r="AC141">
        <v>4.5663000000000002E-2</v>
      </c>
      <c r="AD141">
        <v>4.5192000000000003E-2</v>
      </c>
      <c r="AE141">
        <v>4.4719000000000002E-2</v>
      </c>
      <c r="AF141">
        <v>4.4972999999999999E-2</v>
      </c>
      <c r="AG141">
        <v>4.5243999999999999E-2</v>
      </c>
      <c r="AH141">
        <v>4.5520999999999999E-2</v>
      </c>
      <c r="AI141">
        <v>4.5942999999999998E-2</v>
      </c>
      <c r="AJ141">
        <v>4.6267999999999997E-2</v>
      </c>
      <c r="AK141" s="25">
        <v>-3.1E-2</v>
      </c>
    </row>
    <row r="142" spans="1:37" x14ac:dyDescent="0.35">
      <c r="A142" s="36" t="s">
        <v>345</v>
      </c>
      <c r="B142" t="s">
        <v>402</v>
      </c>
      <c r="C142" t="s">
        <v>403</v>
      </c>
      <c r="D142" t="s">
        <v>115</v>
      </c>
      <c r="F142">
        <v>0.27961599999999998</v>
      </c>
      <c r="G142">
        <v>0.27477499999999999</v>
      </c>
      <c r="H142">
        <v>0.27894200000000002</v>
      </c>
      <c r="I142">
        <v>0.28310800000000003</v>
      </c>
      <c r="J142">
        <v>0.28310800000000003</v>
      </c>
      <c r="K142">
        <v>0.18803</v>
      </c>
      <c r="L142">
        <v>9.5765000000000003E-2</v>
      </c>
      <c r="M142">
        <v>9.5765000000000003E-2</v>
      </c>
      <c r="N142">
        <v>9.5765000000000003E-2</v>
      </c>
      <c r="O142">
        <v>9.5765000000000003E-2</v>
      </c>
      <c r="P142">
        <v>9.5765000000000003E-2</v>
      </c>
      <c r="Q142">
        <v>9.5765000000000003E-2</v>
      </c>
      <c r="R142">
        <v>9.5765000000000003E-2</v>
      </c>
      <c r="S142">
        <v>9.5765000000000003E-2</v>
      </c>
      <c r="T142">
        <v>9.5765000000000003E-2</v>
      </c>
      <c r="U142">
        <v>9.5765000000000003E-2</v>
      </c>
      <c r="V142">
        <v>9.5765000000000003E-2</v>
      </c>
      <c r="W142">
        <v>9.5765000000000003E-2</v>
      </c>
      <c r="X142">
        <v>9.5765000000000003E-2</v>
      </c>
      <c r="Y142">
        <v>9.5765000000000003E-2</v>
      </c>
      <c r="Z142">
        <v>9.5765000000000003E-2</v>
      </c>
      <c r="AA142">
        <v>9.5765000000000003E-2</v>
      </c>
      <c r="AB142">
        <v>9.5765000000000003E-2</v>
      </c>
      <c r="AC142">
        <v>9.5765000000000003E-2</v>
      </c>
      <c r="AD142">
        <v>9.5765000000000003E-2</v>
      </c>
      <c r="AE142">
        <v>9.5765000000000003E-2</v>
      </c>
      <c r="AF142">
        <v>9.5765000000000003E-2</v>
      </c>
      <c r="AG142">
        <v>9.5765000000000003E-2</v>
      </c>
      <c r="AH142">
        <v>9.5765000000000003E-2</v>
      </c>
      <c r="AI142">
        <v>9.5765000000000003E-2</v>
      </c>
      <c r="AJ142">
        <v>9.5765000000000003E-2</v>
      </c>
      <c r="AK142" s="25">
        <v>-3.5000000000000003E-2</v>
      </c>
    </row>
    <row r="143" spans="1:37" x14ac:dyDescent="0.35">
      <c r="A143" s="36" t="s">
        <v>218</v>
      </c>
      <c r="B143" t="s">
        <v>404</v>
      </c>
      <c r="C143" t="s">
        <v>405</v>
      </c>
      <c r="D143" t="s">
        <v>115</v>
      </c>
      <c r="F143">
        <v>0.12955700000000001</v>
      </c>
      <c r="G143">
        <v>0.12639700000000001</v>
      </c>
      <c r="H143">
        <v>0.12503700000000001</v>
      </c>
      <c r="I143">
        <v>0.125164</v>
      </c>
      <c r="J143">
        <v>0.12548200000000001</v>
      </c>
      <c r="K143">
        <v>0.126279</v>
      </c>
      <c r="L143">
        <v>0.12659500000000001</v>
      </c>
      <c r="M143">
        <v>0.12698400000000001</v>
      </c>
      <c r="N143">
        <v>0.12731600000000001</v>
      </c>
      <c r="O143">
        <v>0.12764800000000001</v>
      </c>
      <c r="P143">
        <v>0.12806400000000001</v>
      </c>
      <c r="Q143">
        <v>0.12934899999999999</v>
      </c>
      <c r="R143">
        <v>0.12978400000000001</v>
      </c>
      <c r="S143">
        <v>0.13034200000000001</v>
      </c>
      <c r="T143">
        <v>0.13102800000000001</v>
      </c>
      <c r="U143">
        <v>0.13167100000000001</v>
      </c>
      <c r="V143">
        <v>0.13219400000000001</v>
      </c>
      <c r="W143">
        <v>0.132746</v>
      </c>
      <c r="X143">
        <v>0.133328</v>
      </c>
      <c r="Y143">
        <v>0.13400799999999999</v>
      </c>
      <c r="Z143">
        <v>0.134746</v>
      </c>
      <c r="AA143">
        <v>0.13547999999999999</v>
      </c>
      <c r="AB143">
        <v>0.136383</v>
      </c>
      <c r="AC143">
        <v>0.13747300000000001</v>
      </c>
      <c r="AD143">
        <v>0.13853799999999999</v>
      </c>
      <c r="AE143">
        <v>0.14024700000000001</v>
      </c>
      <c r="AF143">
        <v>0.14067399999999999</v>
      </c>
      <c r="AG143">
        <v>0.14283299999999999</v>
      </c>
      <c r="AH143">
        <v>0.14381099999999999</v>
      </c>
      <c r="AI143">
        <v>0.14497299999999999</v>
      </c>
      <c r="AJ143">
        <v>0.14615800000000001</v>
      </c>
      <c r="AK143" s="25">
        <v>4.0000000000000001E-3</v>
      </c>
    </row>
    <row r="144" spans="1:37" x14ac:dyDescent="0.35">
      <c r="A144" s="36" t="s">
        <v>125</v>
      </c>
      <c r="B144" t="s">
        <v>406</v>
      </c>
      <c r="C144" t="s">
        <v>407</v>
      </c>
      <c r="D144" t="s">
        <v>115</v>
      </c>
      <c r="F144">
        <v>2.3084750000000001</v>
      </c>
      <c r="G144">
        <v>2.3593320000000002</v>
      </c>
      <c r="H144">
        <v>2.4242629999999998</v>
      </c>
      <c r="I144">
        <v>2.4683709999999999</v>
      </c>
      <c r="J144">
        <v>2.435575</v>
      </c>
      <c r="K144">
        <v>2.4769749999999999</v>
      </c>
      <c r="L144">
        <v>2.4497179999999998</v>
      </c>
      <c r="M144">
        <v>2.4472139999999998</v>
      </c>
      <c r="N144">
        <v>2.4600580000000001</v>
      </c>
      <c r="O144">
        <v>2.5219849999999999</v>
      </c>
      <c r="P144">
        <v>2.5698729999999999</v>
      </c>
      <c r="Q144">
        <v>2.5761810000000001</v>
      </c>
      <c r="R144">
        <v>2.5685660000000001</v>
      </c>
      <c r="S144">
        <v>2.58188</v>
      </c>
      <c r="T144">
        <v>2.604616</v>
      </c>
      <c r="U144">
        <v>2.6246710000000002</v>
      </c>
      <c r="V144">
        <v>2.6388240000000001</v>
      </c>
      <c r="W144">
        <v>2.656971</v>
      </c>
      <c r="X144">
        <v>2.6621130000000002</v>
      </c>
      <c r="Y144">
        <v>2.6678329999999999</v>
      </c>
      <c r="Z144">
        <v>2.693746</v>
      </c>
      <c r="AA144">
        <v>2.7225890000000001</v>
      </c>
      <c r="AB144">
        <v>2.7352880000000002</v>
      </c>
      <c r="AC144">
        <v>2.7690920000000001</v>
      </c>
      <c r="AD144">
        <v>2.8239909999999999</v>
      </c>
      <c r="AE144">
        <v>2.8965190000000001</v>
      </c>
      <c r="AF144">
        <v>2.9481169999999999</v>
      </c>
      <c r="AG144">
        <v>2.9706950000000001</v>
      </c>
      <c r="AH144">
        <v>2.9872890000000001</v>
      </c>
      <c r="AI144">
        <v>3.00847</v>
      </c>
      <c r="AJ144">
        <v>3.0384630000000001</v>
      </c>
      <c r="AK144" s="25">
        <v>8.9999999999999993E-3</v>
      </c>
    </row>
    <row r="145" spans="1:37" x14ac:dyDescent="0.35">
      <c r="A145" s="36" t="s">
        <v>257</v>
      </c>
      <c r="B145" t="s">
        <v>408</v>
      </c>
      <c r="C145" t="s">
        <v>409</v>
      </c>
      <c r="D145" t="s">
        <v>115</v>
      </c>
      <c r="F145">
        <v>2.2100000000000001E-4</v>
      </c>
      <c r="G145">
        <v>2.3800000000000001E-4</v>
      </c>
      <c r="H145">
        <v>2.4499999999999999E-4</v>
      </c>
      <c r="I145">
        <v>2.5099999999999998E-4</v>
      </c>
      <c r="J145">
        <v>2.5599999999999999E-4</v>
      </c>
      <c r="K145">
        <v>2.61E-4</v>
      </c>
      <c r="L145">
        <v>2.6400000000000002E-4</v>
      </c>
      <c r="M145">
        <v>2.6800000000000001E-4</v>
      </c>
      <c r="N145">
        <v>2.7E-4</v>
      </c>
      <c r="O145">
        <v>2.72E-4</v>
      </c>
      <c r="P145">
        <v>2.7399999999999999E-4</v>
      </c>
      <c r="Q145">
        <v>2.7500000000000002E-4</v>
      </c>
      <c r="R145">
        <v>2.7500000000000002E-4</v>
      </c>
      <c r="S145">
        <v>2.7399999999999999E-4</v>
      </c>
      <c r="T145">
        <v>2.7399999999999999E-4</v>
      </c>
      <c r="U145">
        <v>2.7700000000000001E-4</v>
      </c>
      <c r="V145">
        <v>2.8200000000000002E-4</v>
      </c>
      <c r="W145">
        <v>2.8899999999999998E-4</v>
      </c>
      <c r="X145">
        <v>2.99E-4</v>
      </c>
      <c r="Y145">
        <v>3.0899999999999998E-4</v>
      </c>
      <c r="Z145">
        <v>3.2299999999999999E-4</v>
      </c>
      <c r="AA145">
        <v>3.3799999999999998E-4</v>
      </c>
      <c r="AB145">
        <v>3.5500000000000001E-4</v>
      </c>
      <c r="AC145">
        <v>3.7800000000000003E-4</v>
      </c>
      <c r="AD145">
        <v>3.97E-4</v>
      </c>
      <c r="AE145">
        <v>4.17E-4</v>
      </c>
      <c r="AF145">
        <v>4.37E-4</v>
      </c>
      <c r="AG145">
        <v>4.5800000000000002E-4</v>
      </c>
      <c r="AH145">
        <v>4.8099999999999998E-4</v>
      </c>
      <c r="AI145">
        <v>5.0500000000000002E-4</v>
      </c>
      <c r="AJ145">
        <v>5.2999999999999998E-4</v>
      </c>
      <c r="AK145" s="25">
        <v>0.03</v>
      </c>
    </row>
    <row r="146" spans="1:37" x14ac:dyDescent="0.35">
      <c r="A146" s="36" t="s">
        <v>350</v>
      </c>
      <c r="B146" t="s">
        <v>410</v>
      </c>
      <c r="C146" t="s">
        <v>411</v>
      </c>
      <c r="D146" t="s">
        <v>115</v>
      </c>
      <c r="F146">
        <v>5.5420000000000001E-3</v>
      </c>
      <c r="G146">
        <v>5.5420000000000001E-3</v>
      </c>
      <c r="H146">
        <v>5.5420000000000001E-3</v>
      </c>
      <c r="I146">
        <v>5.5420000000000001E-3</v>
      </c>
      <c r="J146">
        <v>5.5420000000000001E-3</v>
      </c>
      <c r="K146">
        <v>5.5420000000000001E-3</v>
      </c>
      <c r="L146">
        <v>5.5420000000000001E-3</v>
      </c>
      <c r="M146">
        <v>5.5420000000000001E-3</v>
      </c>
      <c r="N146">
        <v>5.5420000000000001E-3</v>
      </c>
      <c r="O146">
        <v>5.5420000000000001E-3</v>
      </c>
      <c r="P146">
        <v>5.5420000000000001E-3</v>
      </c>
      <c r="Q146">
        <v>5.5420000000000001E-3</v>
      </c>
      <c r="R146">
        <v>5.5420000000000001E-3</v>
      </c>
      <c r="S146">
        <v>5.5420000000000001E-3</v>
      </c>
      <c r="T146">
        <v>5.5420000000000001E-3</v>
      </c>
      <c r="U146">
        <v>5.5420000000000001E-3</v>
      </c>
      <c r="V146">
        <v>5.5420000000000001E-3</v>
      </c>
      <c r="W146">
        <v>5.5420000000000001E-3</v>
      </c>
      <c r="X146">
        <v>5.5420000000000001E-3</v>
      </c>
      <c r="Y146">
        <v>5.5420000000000001E-3</v>
      </c>
      <c r="Z146">
        <v>5.5420000000000001E-3</v>
      </c>
      <c r="AA146">
        <v>5.5420000000000001E-3</v>
      </c>
      <c r="AB146">
        <v>5.5420000000000001E-3</v>
      </c>
      <c r="AC146">
        <v>5.5420000000000001E-3</v>
      </c>
      <c r="AD146">
        <v>5.5420000000000001E-3</v>
      </c>
      <c r="AE146">
        <v>5.5420000000000001E-3</v>
      </c>
      <c r="AF146">
        <v>5.5420000000000001E-3</v>
      </c>
      <c r="AG146">
        <v>5.5420000000000001E-3</v>
      </c>
      <c r="AH146">
        <v>5.5420000000000001E-3</v>
      </c>
      <c r="AI146">
        <v>5.5420000000000001E-3</v>
      </c>
      <c r="AJ146">
        <v>5.5420000000000001E-3</v>
      </c>
      <c r="AK146" s="25">
        <v>0</v>
      </c>
    </row>
    <row r="147" spans="1:37" x14ac:dyDescent="0.35">
      <c r="A147" s="36" t="s">
        <v>353</v>
      </c>
      <c r="B147" t="s">
        <v>412</v>
      </c>
      <c r="C147" t="s">
        <v>413</v>
      </c>
      <c r="D147" t="s">
        <v>115</v>
      </c>
      <c r="F147">
        <v>3.336E-3</v>
      </c>
      <c r="G147">
        <v>3.4880000000000002E-3</v>
      </c>
      <c r="H147">
        <v>3.2539999999999999E-3</v>
      </c>
      <c r="I147">
        <v>3.1419999999999998E-3</v>
      </c>
      <c r="J147">
        <v>3.287E-3</v>
      </c>
      <c r="K147">
        <v>3.0860000000000002E-3</v>
      </c>
      <c r="L147">
        <v>3.179E-3</v>
      </c>
      <c r="M147">
        <v>3.4680000000000002E-3</v>
      </c>
      <c r="N147">
        <v>3.6280000000000001E-3</v>
      </c>
      <c r="O147">
        <v>3.5729999999999998E-3</v>
      </c>
      <c r="P147">
        <v>3.764E-3</v>
      </c>
      <c r="Q147">
        <v>3.5439999999999998E-3</v>
      </c>
      <c r="R147">
        <v>3.738E-3</v>
      </c>
      <c r="S147">
        <v>3.6970000000000002E-3</v>
      </c>
      <c r="T147">
        <v>3.8660000000000001E-3</v>
      </c>
      <c r="U147">
        <v>3.826E-3</v>
      </c>
      <c r="V147">
        <v>3.725E-3</v>
      </c>
      <c r="W147">
        <v>3.6719999999999999E-3</v>
      </c>
      <c r="X147">
        <v>3.6410000000000001E-3</v>
      </c>
      <c r="Y147">
        <v>3.6579999999999998E-3</v>
      </c>
      <c r="Z147">
        <v>3.6120000000000002E-3</v>
      </c>
      <c r="AA147">
        <v>3.542E-3</v>
      </c>
      <c r="AB147">
        <v>3.473E-3</v>
      </c>
      <c r="AC147">
        <v>3.444E-3</v>
      </c>
      <c r="AD147">
        <v>3.4160000000000002E-3</v>
      </c>
      <c r="AE147">
        <v>3.372E-3</v>
      </c>
      <c r="AF147">
        <v>3.3430000000000001E-3</v>
      </c>
      <c r="AG147">
        <v>3.3140000000000001E-3</v>
      </c>
      <c r="AH147">
        <v>3.3050000000000002E-3</v>
      </c>
      <c r="AI147">
        <v>3.2130000000000001E-3</v>
      </c>
      <c r="AJ147">
        <v>3.1879999999999999E-3</v>
      </c>
      <c r="AK147" s="25">
        <v>-2E-3</v>
      </c>
    </row>
    <row r="148" spans="1:37" x14ac:dyDescent="0.35">
      <c r="A148" s="36" t="s">
        <v>137</v>
      </c>
      <c r="B148" t="s">
        <v>414</v>
      </c>
      <c r="C148" t="s">
        <v>415</v>
      </c>
      <c r="D148" t="s">
        <v>115</v>
      </c>
      <c r="F148">
        <v>10.51674</v>
      </c>
      <c r="G148">
        <v>10.840221</v>
      </c>
      <c r="H148">
        <v>11.026427999999999</v>
      </c>
      <c r="I148">
        <v>11.121426</v>
      </c>
      <c r="J148">
        <v>11.110535</v>
      </c>
      <c r="K148">
        <v>11.107931000000001</v>
      </c>
      <c r="L148">
        <v>10.993876999999999</v>
      </c>
      <c r="M148">
        <v>10.981617999999999</v>
      </c>
      <c r="N148">
        <v>11.011702</v>
      </c>
      <c r="O148">
        <v>11.042368</v>
      </c>
      <c r="P148">
        <v>10.899329</v>
      </c>
      <c r="Q148">
        <v>10.826974</v>
      </c>
      <c r="R148">
        <v>10.797314999999999</v>
      </c>
      <c r="S148">
        <v>10.825143000000001</v>
      </c>
      <c r="T148">
        <v>10.877389000000001</v>
      </c>
      <c r="U148">
        <v>10.921862000000001</v>
      </c>
      <c r="V148">
        <v>10.979599</v>
      </c>
      <c r="W148">
        <v>11.020659</v>
      </c>
      <c r="X148">
        <v>11.048431000000001</v>
      </c>
      <c r="Y148">
        <v>11.090256999999999</v>
      </c>
      <c r="Z148">
        <v>11.144733</v>
      </c>
      <c r="AA148">
        <v>11.219139</v>
      </c>
      <c r="AB148">
        <v>11.272302</v>
      </c>
      <c r="AC148">
        <v>11.347363</v>
      </c>
      <c r="AD148">
        <v>11.435900999999999</v>
      </c>
      <c r="AE148">
        <v>11.558768000000001</v>
      </c>
      <c r="AF148">
        <v>11.678603000000001</v>
      </c>
      <c r="AG148">
        <v>11.736568</v>
      </c>
      <c r="AH148">
        <v>11.809454000000001</v>
      </c>
      <c r="AI148">
        <v>11.884501</v>
      </c>
      <c r="AJ148">
        <v>11.965589</v>
      </c>
      <c r="AK148" s="25">
        <v>4.0000000000000001E-3</v>
      </c>
    </row>
    <row r="149" spans="1:37" x14ac:dyDescent="0.35">
      <c r="AK149" s="25"/>
    </row>
    <row r="150" spans="1:37" x14ac:dyDescent="0.35">
      <c r="A150" s="1" t="s">
        <v>416</v>
      </c>
      <c r="C150" t="s">
        <v>417</v>
      </c>
    </row>
    <row r="151" spans="1:37" x14ac:dyDescent="0.35">
      <c r="A151" s="36" t="s">
        <v>418</v>
      </c>
      <c r="B151" t="s">
        <v>419</v>
      </c>
      <c r="C151" t="s">
        <v>420</v>
      </c>
      <c r="D151" t="s">
        <v>115</v>
      </c>
      <c r="F151">
        <v>8.5675439999999998</v>
      </c>
      <c r="G151">
        <v>8.9437990000000003</v>
      </c>
      <c r="H151">
        <v>9.0583369999999999</v>
      </c>
      <c r="I151">
        <v>9.1423629999999996</v>
      </c>
      <c r="J151">
        <v>9.1842819999999996</v>
      </c>
      <c r="K151">
        <v>9.2176740000000006</v>
      </c>
      <c r="L151">
        <v>9.240964</v>
      </c>
      <c r="M151">
        <v>9.2251740000000009</v>
      </c>
      <c r="N151">
        <v>9.250572</v>
      </c>
      <c r="O151">
        <v>9.2581710000000008</v>
      </c>
      <c r="P151">
        <v>9.1679639999999996</v>
      </c>
      <c r="Q151">
        <v>9.1683699999999995</v>
      </c>
      <c r="R151">
        <v>9.1749690000000008</v>
      </c>
      <c r="S151">
        <v>9.2027350000000006</v>
      </c>
      <c r="T151">
        <v>9.2464359999999992</v>
      </c>
      <c r="U151">
        <v>9.2748170000000005</v>
      </c>
      <c r="V151">
        <v>9.3236679999999996</v>
      </c>
      <c r="W151">
        <v>9.3713750000000005</v>
      </c>
      <c r="X151">
        <v>9.3991520000000008</v>
      </c>
      <c r="Y151">
        <v>9.4403889999999997</v>
      </c>
      <c r="Z151">
        <v>9.4731649999999998</v>
      </c>
      <c r="AA151">
        <v>9.5310670000000002</v>
      </c>
      <c r="AB151">
        <v>9.5779010000000007</v>
      </c>
      <c r="AC151">
        <v>9.6378850000000007</v>
      </c>
      <c r="AD151">
        <v>9.6850039999999993</v>
      </c>
      <c r="AE151">
        <v>9.7318230000000003</v>
      </c>
      <c r="AF151">
        <v>9.8025669999999998</v>
      </c>
      <c r="AG151">
        <v>9.8655279999999994</v>
      </c>
      <c r="AH151">
        <v>9.9277650000000008</v>
      </c>
      <c r="AI151">
        <v>9.9804490000000001</v>
      </c>
      <c r="AJ151">
        <v>10.041266</v>
      </c>
      <c r="AK151" s="25">
        <v>5.0000000000000001E-3</v>
      </c>
    </row>
    <row r="152" spans="1:37" x14ac:dyDescent="0.35">
      <c r="A152" s="36" t="s">
        <v>421</v>
      </c>
      <c r="B152" t="s">
        <v>422</v>
      </c>
      <c r="C152" t="s">
        <v>423</v>
      </c>
      <c r="D152" t="s">
        <v>115</v>
      </c>
      <c r="F152">
        <v>10.51674</v>
      </c>
      <c r="G152">
        <v>10.840221</v>
      </c>
      <c r="H152">
        <v>11.026427999999999</v>
      </c>
      <c r="I152">
        <v>11.121426</v>
      </c>
      <c r="J152">
        <v>11.110535</v>
      </c>
      <c r="K152">
        <v>11.107931000000001</v>
      </c>
      <c r="L152">
        <v>10.993876999999999</v>
      </c>
      <c r="M152">
        <v>10.981617999999999</v>
      </c>
      <c r="N152">
        <v>11.011702</v>
      </c>
      <c r="O152">
        <v>11.042368</v>
      </c>
      <c r="P152">
        <v>10.899329</v>
      </c>
      <c r="Q152">
        <v>10.826974</v>
      </c>
      <c r="R152">
        <v>10.797314999999999</v>
      </c>
      <c r="S152">
        <v>10.825143000000001</v>
      </c>
      <c r="T152">
        <v>10.877389000000001</v>
      </c>
      <c r="U152">
        <v>10.921862000000001</v>
      </c>
      <c r="V152">
        <v>10.979599</v>
      </c>
      <c r="W152">
        <v>11.020659</v>
      </c>
      <c r="X152">
        <v>11.048431000000001</v>
      </c>
      <c r="Y152">
        <v>11.090256999999999</v>
      </c>
      <c r="Z152">
        <v>11.144733</v>
      </c>
      <c r="AA152">
        <v>11.219139</v>
      </c>
      <c r="AB152">
        <v>11.272302</v>
      </c>
      <c r="AC152">
        <v>11.347363</v>
      </c>
      <c r="AD152">
        <v>11.435900999999999</v>
      </c>
      <c r="AE152">
        <v>11.558768000000001</v>
      </c>
      <c r="AF152">
        <v>11.678603000000001</v>
      </c>
      <c r="AG152">
        <v>11.736568</v>
      </c>
      <c r="AH152">
        <v>11.809454000000001</v>
      </c>
      <c r="AI152">
        <v>11.884501</v>
      </c>
      <c r="AJ152">
        <v>11.965589</v>
      </c>
      <c r="AK152" s="25">
        <v>4.0000000000000001E-3</v>
      </c>
    </row>
    <row r="153" spans="1:37" x14ac:dyDescent="0.35">
      <c r="A153" s="36" t="s">
        <v>424</v>
      </c>
      <c r="B153" t="s">
        <v>425</v>
      </c>
      <c r="C153" t="s">
        <v>426</v>
      </c>
      <c r="D153" t="s">
        <v>115</v>
      </c>
      <c r="F153">
        <v>0.15634000000000001</v>
      </c>
      <c r="G153">
        <v>0.163859</v>
      </c>
      <c r="H153">
        <v>0.16417599999999999</v>
      </c>
      <c r="I153">
        <v>0.16380400000000001</v>
      </c>
      <c r="J153">
        <v>0.16314000000000001</v>
      </c>
      <c r="K153">
        <v>0.16230700000000001</v>
      </c>
      <c r="L153">
        <v>0.161245</v>
      </c>
      <c r="M153">
        <v>0.16017400000000001</v>
      </c>
      <c r="N153">
        <v>0.15915199999999999</v>
      </c>
      <c r="O153">
        <v>0.15805</v>
      </c>
      <c r="P153">
        <v>0.15698699999999999</v>
      </c>
      <c r="Q153">
        <v>0.155976</v>
      </c>
      <c r="R153">
        <v>0.15498000000000001</v>
      </c>
      <c r="S153">
        <v>0.15421199999999999</v>
      </c>
      <c r="T153">
        <v>0.153583</v>
      </c>
      <c r="U153">
        <v>0.15301400000000001</v>
      </c>
      <c r="V153">
        <v>0.15245800000000001</v>
      </c>
      <c r="W153">
        <v>0.151947</v>
      </c>
      <c r="X153">
        <v>0.151507</v>
      </c>
      <c r="Y153">
        <v>0.151195</v>
      </c>
      <c r="Z153">
        <v>0.15093000000000001</v>
      </c>
      <c r="AA153">
        <v>0.15073700000000001</v>
      </c>
      <c r="AB153">
        <v>0.15067</v>
      </c>
      <c r="AC153">
        <v>0.150704</v>
      </c>
      <c r="AD153">
        <v>0.15079300000000001</v>
      </c>
      <c r="AE153">
        <v>0.15087700000000001</v>
      </c>
      <c r="AF153">
        <v>0.150978</v>
      </c>
      <c r="AG153">
        <v>0.15109900000000001</v>
      </c>
      <c r="AH153">
        <v>0.15127099999999999</v>
      </c>
      <c r="AI153">
        <v>0.15152299999999999</v>
      </c>
      <c r="AJ153">
        <v>0.15179500000000001</v>
      </c>
      <c r="AK153" s="25">
        <v>-1E-3</v>
      </c>
    </row>
    <row r="154" spans="1:37" x14ac:dyDescent="0.35">
      <c r="A154" s="36" t="s">
        <v>427</v>
      </c>
      <c r="B154" t="s">
        <v>428</v>
      </c>
      <c r="C154" t="s">
        <v>429</v>
      </c>
      <c r="D154" t="s">
        <v>430</v>
      </c>
      <c r="F154">
        <v>54.504367999999999</v>
      </c>
      <c r="G154">
        <v>54.960903000000002</v>
      </c>
      <c r="H154">
        <v>55.420825999999998</v>
      </c>
      <c r="I154">
        <v>55.871174000000003</v>
      </c>
      <c r="J154">
        <v>56.312271000000003</v>
      </c>
      <c r="K154">
        <v>56.744948999999998</v>
      </c>
      <c r="L154">
        <v>57.170485999999997</v>
      </c>
      <c r="M154">
        <v>57.589168999999998</v>
      </c>
      <c r="N154">
        <v>58.000221000000003</v>
      </c>
      <c r="O154">
        <v>58.405903000000002</v>
      </c>
      <c r="P154">
        <v>58.805126000000001</v>
      </c>
      <c r="Q154">
        <v>59.194431000000002</v>
      </c>
      <c r="R154">
        <v>59.573878999999998</v>
      </c>
      <c r="S154">
        <v>59.943851000000002</v>
      </c>
      <c r="T154">
        <v>60.304229999999997</v>
      </c>
      <c r="U154">
        <v>60.655548000000003</v>
      </c>
      <c r="V154">
        <v>60.999588000000003</v>
      </c>
      <c r="W154">
        <v>61.338664999999999</v>
      </c>
      <c r="X154">
        <v>61.673392999999997</v>
      </c>
      <c r="Y154">
        <v>62.004565999999997</v>
      </c>
      <c r="Z154">
        <v>62.333336000000003</v>
      </c>
      <c r="AA154">
        <v>62.660156000000001</v>
      </c>
      <c r="AB154">
        <v>62.985508000000003</v>
      </c>
      <c r="AC154">
        <v>63.309795000000001</v>
      </c>
      <c r="AD154">
        <v>63.633690000000001</v>
      </c>
      <c r="AE154">
        <v>63.957549999999998</v>
      </c>
      <c r="AF154">
        <v>64.278992000000002</v>
      </c>
      <c r="AG154">
        <v>64.593231000000003</v>
      </c>
      <c r="AH154">
        <v>64.901336999999998</v>
      </c>
      <c r="AI154">
        <v>65.211662000000004</v>
      </c>
      <c r="AJ154">
        <v>65.529662999999999</v>
      </c>
      <c r="AK154" s="25">
        <v>6.0000000000000001E-3</v>
      </c>
    </row>
    <row r="155" spans="1:37" x14ac:dyDescent="0.35">
      <c r="A155" s="36" t="s">
        <v>431</v>
      </c>
      <c r="B155" t="s">
        <v>432</v>
      </c>
      <c r="C155" t="s">
        <v>433</v>
      </c>
      <c r="D155" t="s">
        <v>434</v>
      </c>
      <c r="F155">
        <v>18171.386718999998</v>
      </c>
      <c r="G155">
        <v>18739.230468999998</v>
      </c>
      <c r="H155">
        <v>19535.0625</v>
      </c>
      <c r="I155">
        <v>20170.175781000002</v>
      </c>
      <c r="J155">
        <v>20682.980468999998</v>
      </c>
      <c r="K155">
        <v>21192.648438</v>
      </c>
      <c r="L155">
        <v>21653.730468999998</v>
      </c>
      <c r="M155">
        <v>22078.480468999998</v>
      </c>
      <c r="N155">
        <v>22477.355468999998</v>
      </c>
      <c r="O155">
        <v>22858.132812</v>
      </c>
      <c r="P155">
        <v>23288.818359000001</v>
      </c>
      <c r="Q155">
        <v>23759.802734000001</v>
      </c>
      <c r="R155">
        <v>24256.835938</v>
      </c>
      <c r="S155">
        <v>24769.533202999999</v>
      </c>
      <c r="T155">
        <v>25310.607422000001</v>
      </c>
      <c r="U155">
        <v>25841.998047000001</v>
      </c>
      <c r="V155">
        <v>26331.703125</v>
      </c>
      <c r="W155">
        <v>26809.158202999999</v>
      </c>
      <c r="X155">
        <v>27307.626952999999</v>
      </c>
      <c r="Y155">
        <v>27826.453125</v>
      </c>
      <c r="Z155">
        <v>28370.613281000002</v>
      </c>
      <c r="AA155">
        <v>28925.115234000001</v>
      </c>
      <c r="AB155">
        <v>29509.078125</v>
      </c>
      <c r="AC155">
        <v>30115.902343999998</v>
      </c>
      <c r="AD155">
        <v>30722.546875</v>
      </c>
      <c r="AE155">
        <v>31317.330077999999</v>
      </c>
      <c r="AF155">
        <v>31908.9375</v>
      </c>
      <c r="AG155">
        <v>32501.925781000002</v>
      </c>
      <c r="AH155">
        <v>33120.199219000002</v>
      </c>
      <c r="AI155">
        <v>33745.574219000002</v>
      </c>
      <c r="AJ155">
        <v>34364.589844000002</v>
      </c>
      <c r="AK155" s="25">
        <v>2.1000000000000001E-2</v>
      </c>
    </row>
    <row r="156" spans="1:37" x14ac:dyDescent="0.35">
      <c r="A156" s="36" t="s">
        <v>435</v>
      </c>
      <c r="C156" t="s">
        <v>436</v>
      </c>
    </row>
    <row r="157" spans="1:37" x14ac:dyDescent="0.35">
      <c r="A157" s="36" t="s">
        <v>437</v>
      </c>
      <c r="B157" t="s">
        <v>438</v>
      </c>
      <c r="C157" t="s">
        <v>439</v>
      </c>
      <c r="D157" t="s">
        <v>440</v>
      </c>
      <c r="F157">
        <v>468.78430200000003</v>
      </c>
      <c r="G157">
        <v>486.19561800000002</v>
      </c>
      <c r="H157">
        <v>499.83804300000003</v>
      </c>
      <c r="I157">
        <v>501.44506799999999</v>
      </c>
      <c r="J157">
        <v>501.50607300000001</v>
      </c>
      <c r="K157">
        <v>501.01016199999998</v>
      </c>
      <c r="L157">
        <v>499.98956299999998</v>
      </c>
      <c r="M157">
        <v>497.94915800000001</v>
      </c>
      <c r="N157">
        <v>498.77099600000003</v>
      </c>
      <c r="O157">
        <v>496.86956800000002</v>
      </c>
      <c r="P157">
        <v>487.64306599999998</v>
      </c>
      <c r="Q157">
        <v>481.91384900000003</v>
      </c>
      <c r="R157">
        <v>480.658997</v>
      </c>
      <c r="S157">
        <v>481.41455100000002</v>
      </c>
      <c r="T157">
        <v>483.18743899999998</v>
      </c>
      <c r="U157">
        <v>484.64306599999998</v>
      </c>
      <c r="V157">
        <v>487.19509900000003</v>
      </c>
      <c r="W157">
        <v>488.40988199999998</v>
      </c>
      <c r="X157">
        <v>489.79031400000002</v>
      </c>
      <c r="Y157">
        <v>491.96493500000003</v>
      </c>
      <c r="Z157">
        <v>494.15679899999998</v>
      </c>
      <c r="AA157">
        <v>497.52218599999998</v>
      </c>
      <c r="AB157">
        <v>499.24771099999998</v>
      </c>
      <c r="AC157">
        <v>501.643372</v>
      </c>
      <c r="AD157">
        <v>503.23666400000002</v>
      </c>
      <c r="AE157">
        <v>506.39810199999999</v>
      </c>
      <c r="AF157">
        <v>510.02899200000002</v>
      </c>
      <c r="AG157">
        <v>512.00024399999995</v>
      </c>
      <c r="AH157">
        <v>515.28918499999997</v>
      </c>
      <c r="AI157">
        <v>518.29089399999998</v>
      </c>
      <c r="AJ157">
        <v>521.25482199999999</v>
      </c>
      <c r="AK157" s="25">
        <v>4.0000000000000001E-3</v>
      </c>
    </row>
    <row r="159" spans="1:37" x14ac:dyDescent="0.35">
      <c r="A159" s="26" t="s">
        <v>441</v>
      </c>
      <c r="B159" s="27"/>
      <c r="C159" s="27"/>
      <c r="D159" s="27"/>
      <c r="E159" s="27"/>
      <c r="F159" s="27"/>
      <c r="G159" s="27"/>
      <c r="H159" s="27"/>
      <c r="I159" s="27"/>
      <c r="J159" s="27"/>
      <c r="K159" s="27"/>
      <c r="L159" s="27"/>
      <c r="M159" s="27"/>
      <c r="N159" s="27"/>
      <c r="O159" s="27"/>
      <c r="P159" s="27"/>
      <c r="Q159" s="27"/>
      <c r="R159" s="27"/>
      <c r="S159" s="27"/>
      <c r="T159" s="27"/>
      <c r="U159" s="27"/>
    </row>
    <row r="160" spans="1:37" x14ac:dyDescent="0.35">
      <c r="B160" s="37">
        <v>2031</v>
      </c>
      <c r="C160" s="37">
        <f t="shared" ref="C160:U160" si="0">B160+1</f>
        <v>2032</v>
      </c>
      <c r="D160" s="37">
        <f t="shared" si="0"/>
        <v>2033</v>
      </c>
      <c r="E160" s="37">
        <f t="shared" si="0"/>
        <v>2034</v>
      </c>
      <c r="F160" s="37">
        <f t="shared" si="0"/>
        <v>2035</v>
      </c>
      <c r="G160" s="37">
        <f t="shared" si="0"/>
        <v>2036</v>
      </c>
      <c r="H160" s="37">
        <f t="shared" si="0"/>
        <v>2037</v>
      </c>
      <c r="I160" s="37">
        <f t="shared" si="0"/>
        <v>2038</v>
      </c>
      <c r="J160" s="37">
        <f t="shared" si="0"/>
        <v>2039</v>
      </c>
      <c r="K160" s="37">
        <f t="shared" si="0"/>
        <v>2040</v>
      </c>
      <c r="L160" s="37">
        <f t="shared" si="0"/>
        <v>2041</v>
      </c>
      <c r="M160" s="37">
        <f t="shared" si="0"/>
        <v>2042</v>
      </c>
      <c r="N160" s="37">
        <f t="shared" si="0"/>
        <v>2043</v>
      </c>
      <c r="O160" s="37">
        <f t="shared" si="0"/>
        <v>2044</v>
      </c>
      <c r="P160" s="37">
        <f t="shared" si="0"/>
        <v>2045</v>
      </c>
      <c r="Q160" s="37">
        <f t="shared" si="0"/>
        <v>2046</v>
      </c>
      <c r="R160" s="37">
        <f t="shared" si="0"/>
        <v>2047</v>
      </c>
      <c r="S160" s="37">
        <f t="shared" si="0"/>
        <v>2048</v>
      </c>
      <c r="T160" s="37">
        <f t="shared" si="0"/>
        <v>2049</v>
      </c>
      <c r="U160" s="37">
        <f t="shared" si="0"/>
        <v>2050</v>
      </c>
    </row>
    <row r="161" spans="1:21" x14ac:dyDescent="0.35">
      <c r="A161" s="1" t="s">
        <v>77</v>
      </c>
      <c r="B161" s="38"/>
      <c r="C161" s="38"/>
      <c r="D161" s="38"/>
      <c r="E161" s="38"/>
      <c r="F161" s="38"/>
      <c r="G161" s="38"/>
      <c r="H161" s="38"/>
      <c r="I161" s="38"/>
      <c r="J161" s="38"/>
      <c r="K161" s="38"/>
      <c r="L161" s="38"/>
      <c r="M161" s="38"/>
      <c r="N161" s="38"/>
      <c r="O161" s="38"/>
      <c r="P161" s="38"/>
      <c r="Q161" s="38"/>
      <c r="R161" s="38"/>
      <c r="S161" s="38"/>
      <c r="T161" s="38"/>
      <c r="U161" s="38"/>
    </row>
    <row r="162" spans="1:21" x14ac:dyDescent="0.35">
      <c r="A162" s="36" t="s">
        <v>13</v>
      </c>
      <c r="B162" s="39">
        <f>('AEO 2021 Pacific forecast'!Q13-'AEO 2021 Pacific forecast'!$P$13)/'AEO 2021 Pacific forecast'!$P$13</f>
        <v>-3.5533882014196646E-3</v>
      </c>
      <c r="C162" s="39">
        <f>('AEO 2021 Pacific forecast'!R13-'AEO 2021 Pacific forecast'!$P$13)/'AEO 2021 Pacific forecast'!$P$13</f>
        <v>-5.5714131167457753E-3</v>
      </c>
      <c r="D162" s="39">
        <f>('AEO 2021 Pacific forecast'!S13-'AEO 2021 Pacific forecast'!$P$13)/'AEO 2021 Pacific forecast'!$P$13</f>
        <v>-6.0062246706665996E-3</v>
      </c>
      <c r="E162" s="39">
        <f>('AEO 2021 Pacific forecast'!T13-'AEO 2021 Pacific forecast'!$P$13)/'AEO 2021 Pacific forecast'!$P$13</f>
        <v>-4.8078923498131925E-3</v>
      </c>
      <c r="F162" s="39">
        <f>('AEO 2021 Pacific forecast'!U13-'AEO 2021 Pacific forecast'!$P$13)/'AEO 2021 Pacific forecast'!$P$13</f>
        <v>-2.9771068596202788E-3</v>
      </c>
      <c r="G162" s="39">
        <f>('AEO 2021 Pacific forecast'!V13-'AEO 2021 Pacific forecast'!$P$13)/'AEO 2021 Pacific forecast'!$P$13</f>
        <v>-3.8488104055187935E-4</v>
      </c>
      <c r="H162" s="39">
        <f>('AEO 2021 Pacific forecast'!W13-'AEO 2021 Pacific forecast'!$P$13)/'AEO 2021 Pacific forecast'!$P$13</f>
        <v>2.5859845048973392E-3</v>
      </c>
      <c r="I162" s="39">
        <f>('AEO 2021 Pacific forecast'!X13-'AEO 2021 Pacific forecast'!$P$13)/'AEO 2021 Pacific forecast'!$P$13</f>
        <v>6.2641989897393655E-3</v>
      </c>
      <c r="J162" s="39">
        <f>('AEO 2021 Pacific forecast'!Y13-'AEO 2021 Pacific forecast'!$P$13)/'AEO 2021 Pacific forecast'!$P$13</f>
        <v>1.0004826616292343E-2</v>
      </c>
      <c r="K162" s="39">
        <f>('AEO 2021 Pacific forecast'!Z13-'AEO 2021 Pacific forecast'!$P$13)/'AEO 2021 Pacific forecast'!$P$13</f>
        <v>1.273436134712534E-2</v>
      </c>
      <c r="L162" s="39">
        <f>('AEO 2021 Pacific forecast'!AA13-'AEO 2021 Pacific forecast'!$P$13)/'AEO 2021 Pacific forecast'!$P$13</f>
        <v>1.5120623798547016E-2</v>
      </c>
      <c r="M162" s="39">
        <f>('AEO 2021 Pacific forecast'!AB13-'AEO 2021 Pacific forecast'!$P$13)/'AEO 2021 Pacific forecast'!$P$13</f>
        <v>1.7440312232143661E-2</v>
      </c>
      <c r="N162" s="39">
        <f>('AEO 2021 Pacific forecast'!AC13-'AEO 2021 Pacific forecast'!$P$13)/'AEO 2021 Pacific forecast'!$P$13</f>
        <v>1.9832815997736512E-2</v>
      </c>
      <c r="O162" s="39">
        <f>('AEO 2021 Pacific forecast'!AD13-'AEO 2021 Pacific forecast'!$P$13)/'AEO 2021 Pacific forecast'!$P$13</f>
        <v>2.2595637737482025E-2</v>
      </c>
      <c r="P162" s="39">
        <f>('AEO 2021 Pacific forecast'!AE13-'AEO 2021 Pacific forecast'!$P$13)/'AEO 2021 Pacific forecast'!$P$13</f>
        <v>2.4940291427763026E-2</v>
      </c>
      <c r="Q162" s="39">
        <f>('AEO 2021 Pacific forecast'!AF13-'AEO 2021 Pacific forecast'!$P$13)/'AEO 2021 Pacific forecast'!$P$13</f>
        <v>2.7426414905922594E-2</v>
      </c>
      <c r="R162" s="39">
        <f>('AEO 2021 Pacific forecast'!AG13-'AEO 2021 Pacific forecast'!$P$13)/'AEO 2021 Pacific forecast'!$P$13</f>
        <v>3.0089375618930332E-2</v>
      </c>
      <c r="S162" s="39">
        <f>('AEO 2021 Pacific forecast'!AH13-'AEO 2021 Pacific forecast'!$P$13)/'AEO 2021 Pacific forecast'!$P$13</f>
        <v>3.3332778549851533E-2</v>
      </c>
      <c r="T162" s="39">
        <f>('AEO 2021 Pacific forecast'!AI13-'AEO 2021 Pacific forecast'!$P$13)/'AEO 2021 Pacific forecast'!$P$13</f>
        <v>3.6542894471859988E-2</v>
      </c>
      <c r="U162" s="39">
        <f>('AEO 2021 Pacific forecast'!AJ13-'AEO 2021 Pacific forecast'!$P$13)/'AEO 2021 Pacific forecast'!$P$13</f>
        <v>4.0208626328359781E-2</v>
      </c>
    </row>
    <row r="163" spans="1:21" x14ac:dyDescent="0.35">
      <c r="A163" s="36" t="s">
        <v>122</v>
      </c>
      <c r="B163" s="39">
        <f>('AEO 2021 Pacific forecast'!Q11-'AEO 2021 Pacific forecast'!$P$11)/'AEO 2021 Pacific forecast'!$P$11</f>
        <v>-7.7333989322794982E-3</v>
      </c>
      <c r="C163" s="39">
        <f>('AEO 2021 Pacific forecast'!R11-'AEO 2021 Pacific forecast'!$P$11)/'AEO 2021 Pacific forecast'!$P$11</f>
        <v>-1.2687531258603781E-2</v>
      </c>
      <c r="D163" s="39">
        <f>('AEO 2021 Pacific forecast'!S11-'AEO 2021 Pacific forecast'!$P$11)/'AEO 2021 Pacific forecast'!$P$11</f>
        <v>-1.4059244319690642E-2</v>
      </c>
      <c r="E163" s="39">
        <f>('AEO 2021 Pacific forecast'!T11-'AEO 2021 Pacific forecast'!$P$11)/'AEO 2021 Pacific forecast'!$P$11</f>
        <v>-1.4906383027250157E-2</v>
      </c>
      <c r="F163" s="39">
        <f>('AEO 2021 Pacific forecast'!U11-'AEO 2021 Pacific forecast'!$P$11)/'AEO 2021 Pacific forecast'!$P$11</f>
        <v>-1.5046486736577366E-2</v>
      </c>
      <c r="G163" s="39">
        <f>('AEO 2021 Pacific forecast'!V11-'AEO 2021 Pacific forecast'!$P$11)/'AEO 2021 Pacific forecast'!$P$11</f>
        <v>-1.5452135848466378E-2</v>
      </c>
      <c r="H163" s="39">
        <f>('AEO 2021 Pacific forecast'!W11-'AEO 2021 Pacific forecast'!$P$11)/'AEO 2021 Pacific forecast'!$P$11</f>
        <v>-1.5926207702119975E-2</v>
      </c>
      <c r="I163" s="39">
        <f>('AEO 2021 Pacific forecast'!X11-'AEO 2021 Pacific forecast'!$P$11)/'AEO 2021 Pacific forecast'!$P$11</f>
        <v>-1.6646275603545698E-2</v>
      </c>
      <c r="J163" s="39">
        <f>('AEO 2021 Pacific forecast'!Y11-'AEO 2021 Pacific forecast'!$P$11)/'AEO 2021 Pacific forecast'!$P$11</f>
        <v>-1.7405442214550954E-2</v>
      </c>
      <c r="K163" s="39">
        <f>('AEO 2021 Pacific forecast'!Z11-'AEO 2021 Pacific forecast'!$P$11)/'AEO 2021 Pacific forecast'!$P$11</f>
        <v>-1.8132026567573116E-2</v>
      </c>
      <c r="L163" s="39">
        <f>('AEO 2021 Pacific forecast'!AA11-'AEO 2021 Pacific forecast'!$P$11)/'AEO 2021 Pacific forecast'!$P$11</f>
        <v>-1.8915629872065826E-2</v>
      </c>
      <c r="M163" s="39">
        <f>('AEO 2021 Pacific forecast'!AB11-'AEO 2021 Pacific forecast'!$P$11)/'AEO 2021 Pacific forecast'!$P$11</f>
        <v>-1.9682942047566897E-2</v>
      </c>
      <c r="N163" s="39">
        <f>('AEO 2021 Pacific forecast'!AC11-'AEO 2021 Pacific forecast'!$P$11)/'AEO 2021 Pacific forecast'!$P$11</f>
        <v>-2.0386718820000985E-2</v>
      </c>
      <c r="O163" s="39">
        <f>('AEO 2021 Pacific forecast'!AD11-'AEO 2021 Pacific forecast'!$P$11)/'AEO 2021 Pacific forecast'!$P$11</f>
        <v>-2.091943873802397E-2</v>
      </c>
      <c r="P163" s="39">
        <f>('AEO 2021 Pacific forecast'!AE11-'AEO 2021 Pacific forecast'!$P$11)/'AEO 2021 Pacific forecast'!$P$11</f>
        <v>-2.1655797768441148E-2</v>
      </c>
      <c r="Q163" s="39">
        <f>('AEO 2021 Pacific forecast'!AF11-'AEO 2021 Pacific forecast'!$P$11)/'AEO 2021 Pacific forecast'!$P$11</f>
        <v>-2.2072850670624377E-2</v>
      </c>
      <c r="R163" s="39">
        <f>('AEO 2021 Pacific forecast'!AG11-'AEO 2021 Pacific forecast'!$P$11)/'AEO 2021 Pacific forecast'!$P$11</f>
        <v>-2.2572988330664269E-2</v>
      </c>
      <c r="S163" s="39">
        <f>('AEO 2021 Pacific forecast'!AH11-'AEO 2021 Pacific forecast'!$P$11)/'AEO 2021 Pacific forecast'!$P$11</f>
        <v>-2.3113853813183073E-2</v>
      </c>
      <c r="T163" s="39">
        <f>('AEO 2021 Pacific forecast'!AI11-'AEO 2021 Pacific forecast'!$P$11)/'AEO 2021 Pacific forecast'!$P$11</f>
        <v>-2.3801339456625704E-2</v>
      </c>
      <c r="U163" s="39">
        <f>('AEO 2021 Pacific forecast'!AJ11-'AEO 2021 Pacific forecast'!$P$11)/'AEO 2021 Pacific forecast'!$P$11</f>
        <v>-2.4513261793555608E-2</v>
      </c>
    </row>
    <row r="164" spans="1:21" x14ac:dyDescent="0.35">
      <c r="B164" s="39"/>
      <c r="C164" s="39"/>
      <c r="D164" s="39"/>
      <c r="E164" s="39"/>
      <c r="F164" s="39"/>
      <c r="G164" s="39"/>
      <c r="H164" s="39"/>
      <c r="I164" s="39"/>
      <c r="J164" s="39"/>
      <c r="K164" s="39"/>
      <c r="L164" s="39"/>
      <c r="M164" s="39"/>
      <c r="N164" s="39"/>
      <c r="O164" s="39"/>
      <c r="P164" s="39"/>
      <c r="Q164" s="39"/>
      <c r="R164" s="39"/>
      <c r="S164" s="39"/>
      <c r="T164" s="39"/>
      <c r="U164" s="39"/>
    </row>
    <row r="165" spans="1:21" x14ac:dyDescent="0.35">
      <c r="A165" s="1" t="s">
        <v>78</v>
      </c>
      <c r="B165" s="39"/>
      <c r="C165" s="39"/>
      <c r="D165" s="39"/>
      <c r="E165" s="39"/>
      <c r="F165" s="39"/>
      <c r="G165" s="39"/>
      <c r="H165" s="39"/>
      <c r="I165" s="39"/>
      <c r="J165" s="39"/>
      <c r="K165" s="39"/>
      <c r="L165" s="39"/>
      <c r="M165" s="39"/>
      <c r="N165" s="39"/>
      <c r="O165" s="39"/>
      <c r="P165" s="39"/>
      <c r="Q165" s="39"/>
      <c r="R165" s="39"/>
      <c r="S165" s="39"/>
      <c r="T165" s="39"/>
      <c r="U165" s="39"/>
    </row>
    <row r="166" spans="1:21" x14ac:dyDescent="0.35">
      <c r="A166" s="36" t="s">
        <v>13</v>
      </c>
      <c r="B166" s="39">
        <f>('AEO 2021 Pacific forecast'!Q28-'AEO 2021 Pacific forecast'!$P$28)/'AEO 2021 Pacific forecast'!$P$28</f>
        <v>-2.6967874474162512E-3</v>
      </c>
      <c r="C166" s="39">
        <f>('AEO 2021 Pacific forecast'!R28-'AEO 2021 Pacific forecast'!$P$28)/'AEO 2021 Pacific forecast'!$P$28</f>
        <v>-9.0376860620006757E-4</v>
      </c>
      <c r="D166" s="39">
        <f>('AEO 2021 Pacific forecast'!S28-'AEO 2021 Pacific forecast'!$P$28)/'AEO 2021 Pacific forecast'!$P$28</f>
        <v>2.330198575021781E-3</v>
      </c>
      <c r="E166" s="39">
        <f>('AEO 2021 Pacific forecast'!T28-'AEO 2021 Pacific forecast'!$P$28)/'AEO 2021 Pacific forecast'!$P$28</f>
        <v>7.1829641432527994E-3</v>
      </c>
      <c r="F166" s="39">
        <f>('AEO 2021 Pacific forecast'!U28-'AEO 2021 Pacific forecast'!$P$28)/'AEO 2021 Pacific forecast'!$P$28</f>
        <v>1.2010322561911802E-2</v>
      </c>
      <c r="G166" s="39">
        <f>('AEO 2021 Pacific forecast'!V28-'AEO 2021 Pacific forecast'!$P$28)/'AEO 2021 Pacific forecast'!$P$28</f>
        <v>1.7153455553821445E-2</v>
      </c>
      <c r="H166" s="39">
        <f>('AEO 2021 Pacific forecast'!W28-'AEO 2021 Pacific forecast'!$P$28)/'AEO 2021 Pacific forecast'!$P$28</f>
        <v>2.435275286465604E-2</v>
      </c>
      <c r="I166" s="39">
        <f>('AEO 2021 Pacific forecast'!X28-'AEO 2021 Pacific forecast'!$P$28)/'AEO 2021 Pacific forecast'!$P$28</f>
        <v>3.2945813809148759E-2</v>
      </c>
      <c r="J166" s="39">
        <f>('AEO 2021 Pacific forecast'!Y28-'AEO 2021 Pacific forecast'!$P$28)/'AEO 2021 Pacific forecast'!$P$28</f>
        <v>4.2045202948681124E-2</v>
      </c>
      <c r="K166" s="39">
        <f>('AEO 2021 Pacific forecast'!Z28-'AEO 2021 Pacific forecast'!$P$28)/'AEO 2021 Pacific forecast'!$P$28</f>
        <v>5.0293452577555298E-2</v>
      </c>
      <c r="L166" s="39">
        <f>('AEO 2021 Pacific forecast'!AA28-'AEO 2021 Pacific forecast'!$P$28)/'AEO 2021 Pacific forecast'!$P$28</f>
        <v>6.0262129191725904E-2</v>
      </c>
      <c r="M166" s="39">
        <f>('AEO 2021 Pacific forecast'!AB28-'AEO 2021 Pacific forecast'!$P$28)/'AEO 2021 Pacific forecast'!$P$28</f>
        <v>7.0267101733856377E-2</v>
      </c>
      <c r="N166" s="39">
        <f>('AEO 2021 Pacific forecast'!AC28-'AEO 2021 Pacific forecast'!$P$28)/'AEO 2021 Pacific forecast'!$P$28</f>
        <v>8.2640383575366572E-2</v>
      </c>
      <c r="O166" s="39">
        <f>('AEO 2021 Pacific forecast'!AD28-'AEO 2021 Pacific forecast'!$P$28)/'AEO 2021 Pacific forecast'!$P$28</f>
        <v>9.5685140084133993E-2</v>
      </c>
      <c r="P166" s="39">
        <f>('AEO 2021 Pacific forecast'!AE28-'AEO 2021 Pacific forecast'!$P$28)/'AEO 2021 Pacific forecast'!$P$28</f>
        <v>0.10920355845277709</v>
      </c>
      <c r="Q166" s="39">
        <f>('AEO 2021 Pacific forecast'!AF28-'AEO 2021 Pacific forecast'!$P$28)/'AEO 2021 Pacific forecast'!$P$28</f>
        <v>0.12271653243222645</v>
      </c>
      <c r="R166" s="39">
        <f>('AEO 2021 Pacific forecast'!AG28-'AEO 2021 Pacific forecast'!$P$28)/'AEO 2021 Pacific forecast'!$P$28</f>
        <v>0.13922210567196461</v>
      </c>
      <c r="S166" s="39">
        <f>('AEO 2021 Pacific forecast'!AH28-'AEO 2021 Pacific forecast'!$P$28)/'AEO 2021 Pacific forecast'!$P$28</f>
        <v>0.15665141027828094</v>
      </c>
      <c r="T166" s="39">
        <f>('AEO 2021 Pacific forecast'!AI28-'AEO 2021 Pacific forecast'!$P$28)/'AEO 2021 Pacific forecast'!$P$28</f>
        <v>0.17551803363180685</v>
      </c>
      <c r="U166" s="39">
        <f>('AEO 2021 Pacific forecast'!AJ28-'AEO 2021 Pacific forecast'!$P$28)/'AEO 2021 Pacific forecast'!$P$28</f>
        <v>0.19586008645690042</v>
      </c>
    </row>
    <row r="167" spans="1:21" x14ac:dyDescent="0.35">
      <c r="A167" s="36" t="s">
        <v>122</v>
      </c>
      <c r="B167" s="39">
        <f>('AEO 2021 Pacific forecast'!Q25-'AEO 2021 Pacific forecast'!$P$25)/'AEO 2021 Pacific forecast'!$P$25</f>
        <v>-1.1624290073633851E-2</v>
      </c>
      <c r="C167" s="39">
        <f>('AEO 2021 Pacific forecast'!R25-'AEO 2021 Pacific forecast'!$P$25)/'AEO 2021 Pacific forecast'!$P$25</f>
        <v>-1.7475316818886307E-2</v>
      </c>
      <c r="D167" s="39">
        <f>('AEO 2021 Pacific forecast'!S25-'AEO 2021 Pacific forecast'!$P$25)/'AEO 2021 Pacific forecast'!$P$25</f>
        <v>-1.6630645221840219E-2</v>
      </c>
      <c r="E167" s="39">
        <f>('AEO 2021 Pacific forecast'!T25-'AEO 2021 Pacific forecast'!$P$25)/'AEO 2021 Pacific forecast'!$P$25</f>
        <v>-1.4855494119476759E-2</v>
      </c>
      <c r="F167" s="39">
        <f>('AEO 2021 Pacific forecast'!U25-'AEO 2021 Pacific forecast'!$P$25)/'AEO 2021 Pacific forecast'!$P$25</f>
        <v>-1.2192767465931493E-2</v>
      </c>
      <c r="G167" s="39">
        <f>('AEO 2021 Pacific forecast'!V25-'AEO 2021 Pacific forecast'!$P$25)/'AEO 2021 Pacific forecast'!$P$25</f>
        <v>-9.5809892579224645E-3</v>
      </c>
      <c r="H167" s="39">
        <f>('AEO 2021 Pacific forecast'!W25-'AEO 2021 Pacific forecast'!$P$25)/'AEO 2021 Pacific forecast'!$P$25</f>
        <v>-6.9477590728454297E-3</v>
      </c>
      <c r="I167" s="39">
        <f>('AEO 2021 Pacific forecast'!X25-'AEO 2021 Pacific forecast'!$P$25)/'AEO 2021 Pacific forecast'!$P$25</f>
        <v>-4.6926199835891679E-3</v>
      </c>
      <c r="J167" s="39">
        <f>('AEO 2021 Pacific forecast'!Y25-'AEO 2021 Pacific forecast'!$P$25)/'AEO 2021 Pacific forecast'!$P$25</f>
        <v>-2.4106659229980831E-3</v>
      </c>
      <c r="K167" s="39">
        <f>('AEO 2021 Pacific forecast'!Z25-'AEO 2021 Pacific forecast'!$P$25)/'AEO 2021 Pacific forecast'!$P$25</f>
        <v>-1.1262287960610549E-4</v>
      </c>
      <c r="L167" s="39">
        <f>('AEO 2021 Pacific forecast'!AA25-'AEO 2021 Pacific forecast'!$P$25)/'AEO 2021 Pacific forecast'!$P$25</f>
        <v>2.6385931793439996E-3</v>
      </c>
      <c r="M167" s="39">
        <f>('AEO 2021 Pacific forecast'!AB25-'AEO 2021 Pacific forecast'!$P$25)/'AEO 2021 Pacific forecast'!$P$25</f>
        <v>5.3790832497600275E-3</v>
      </c>
      <c r="N167" s="39">
        <f>('AEO 2021 Pacific forecast'!AC25-'AEO 2021 Pacific forecast'!$P$25)/'AEO 2021 Pacific forecast'!$P$25</f>
        <v>8.0042689434365408E-3</v>
      </c>
      <c r="O167" s="39">
        <f>('AEO 2021 Pacific forecast'!AD25-'AEO 2021 Pacific forecast'!$P$25)/'AEO 2021 Pacific forecast'!$P$25</f>
        <v>1.0653588111314321E-2</v>
      </c>
      <c r="P167" s="39">
        <f>('AEO 2021 Pacific forecast'!AE25-'AEO 2021 Pacific forecast'!$P$25)/'AEO 2021 Pacific forecast'!$P$25</f>
        <v>1.2860460252168051E-2</v>
      </c>
      <c r="Q167" s="39">
        <f>('AEO 2021 Pacific forecast'!AF25-'AEO 2021 Pacific forecast'!$P$25)/'AEO 2021 Pacific forecast'!$P$25</f>
        <v>1.518799976402826E-2</v>
      </c>
      <c r="R167" s="39">
        <f>('AEO 2021 Pacific forecast'!AG25-'AEO 2021 Pacific forecast'!$P$25)/'AEO 2021 Pacific forecast'!$P$25</f>
        <v>1.7153537162868885E-2</v>
      </c>
      <c r="S167" s="39">
        <f>('AEO 2021 Pacific forecast'!AH25-'AEO 2021 Pacific forecast'!$P$25)/'AEO 2021 Pacific forecast'!$P$25</f>
        <v>1.8858969339761809E-2</v>
      </c>
      <c r="T167" s="39">
        <f>('AEO 2021 Pacific forecast'!AI25-'AEO 2021 Pacific forecast'!$P$25)/'AEO 2021 Pacific forecast'!$P$25</f>
        <v>2.0095139518295859E-2</v>
      </c>
      <c r="U167" s="39">
        <f>('AEO 2021 Pacific forecast'!AJ25-'AEO 2021 Pacific forecast'!$P$25)/'AEO 2021 Pacific forecast'!$P$25</f>
        <v>2.1089974954816803E-2</v>
      </c>
    </row>
  </sheetData>
  <hyperlinks>
    <hyperlink ref="A2" r:id="rId1" location="/?id=2-AEO2021&amp;region=1-9&amp;cases=ref2021&amp;sourcekey=0" xr:uid="{AE24D8B8-D324-4A17-8F7A-82880DE179EF}"/>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13C18-CF1C-4320-BE3F-F0F9DBC10805}">
  <sheetPr filterMode="1">
    <tabColor indexed="43"/>
  </sheetPr>
  <dimension ref="A1:L247"/>
  <sheetViews>
    <sheetView topLeftCell="A19" workbookViewId="0">
      <selection activeCell="Q39" sqref="Q39"/>
    </sheetView>
  </sheetViews>
  <sheetFormatPr defaultColWidth="9.1796875" defaultRowHeight="13" x14ac:dyDescent="0.3"/>
  <cols>
    <col min="1" max="1" width="20" style="78" customWidth="1"/>
    <col min="2" max="2" width="8.7265625" style="78" customWidth="1"/>
    <col min="3" max="3" width="17.7265625" style="78" customWidth="1"/>
    <col min="4" max="4" width="16.1796875" style="78" customWidth="1"/>
    <col min="5" max="5" width="28.26953125" style="78" customWidth="1"/>
    <col min="6" max="8" width="16.1796875" style="78" customWidth="1"/>
    <col min="9" max="9" width="11.453125" style="78" customWidth="1"/>
    <col min="10" max="10" width="12.7265625" style="78" bestFit="1" customWidth="1"/>
    <col min="11" max="11" width="18.1796875" style="78" hidden="1" customWidth="1"/>
    <col min="12" max="12" width="27" style="78" customWidth="1"/>
    <col min="13" max="16384" width="9.1796875" style="78"/>
  </cols>
  <sheetData>
    <row r="1" spans="1:12" x14ac:dyDescent="0.3">
      <c r="A1" s="79" t="s">
        <v>997</v>
      </c>
      <c r="D1" s="80"/>
      <c r="I1" s="81" t="s">
        <v>541</v>
      </c>
      <c r="J1" s="82"/>
      <c r="K1" s="82"/>
      <c r="L1" s="82"/>
    </row>
    <row r="2" spans="1:12" ht="25.5" customHeight="1" x14ac:dyDescent="0.3">
      <c r="A2" s="83" t="s">
        <v>542</v>
      </c>
      <c r="B2" s="84" t="s">
        <v>543</v>
      </c>
      <c r="C2" s="85" t="s">
        <v>544</v>
      </c>
      <c r="D2" s="85" t="s">
        <v>545</v>
      </c>
      <c r="E2" s="85" t="s">
        <v>546</v>
      </c>
      <c r="F2" s="85" t="s">
        <v>547</v>
      </c>
      <c r="G2" s="85" t="s">
        <v>548</v>
      </c>
      <c r="H2" s="85" t="s">
        <v>549</v>
      </c>
      <c r="I2" s="86" t="s">
        <v>550</v>
      </c>
      <c r="J2" s="87">
        <v>2019</v>
      </c>
      <c r="K2" s="88" t="s">
        <v>551</v>
      </c>
      <c r="L2" s="95" t="s">
        <v>552</v>
      </c>
    </row>
    <row r="3" spans="1:12" ht="14.5" hidden="1" x14ac:dyDescent="0.35">
      <c r="A3" s="89" t="s">
        <v>553</v>
      </c>
      <c r="B3" s="89" t="s">
        <v>554</v>
      </c>
      <c r="C3" s="89" t="s">
        <v>555</v>
      </c>
      <c r="D3" s="89" t="s">
        <v>556</v>
      </c>
      <c r="E3" s="89" t="s">
        <v>557</v>
      </c>
      <c r="F3" s="89" t="s">
        <v>26</v>
      </c>
      <c r="G3" s="89" t="s">
        <v>558</v>
      </c>
      <c r="H3" s="89" t="s">
        <v>559</v>
      </c>
      <c r="I3" s="90" t="s">
        <v>560</v>
      </c>
      <c r="J3" s="91">
        <v>10981077800000</v>
      </c>
      <c r="K3" s="91" t="s">
        <v>561</v>
      </c>
      <c r="L3" s="96" t="str">
        <f>IFERROR(INDEX(Crosswalk!$F:$F,MATCH(H3,Crosswalk!$G:$G,0)),0)</f>
        <v>Natural gas</v>
      </c>
    </row>
    <row r="4" spans="1:12" ht="14.5" hidden="1" x14ac:dyDescent="0.35">
      <c r="A4" s="92" t="s">
        <v>553</v>
      </c>
      <c r="B4" s="92" t="s">
        <v>554</v>
      </c>
      <c r="C4" s="92" t="s">
        <v>555</v>
      </c>
      <c r="D4" s="92" t="s">
        <v>556</v>
      </c>
      <c r="E4" s="92" t="s">
        <v>562</v>
      </c>
      <c r="F4" s="92" t="s">
        <v>26</v>
      </c>
      <c r="G4" s="92" t="s">
        <v>558</v>
      </c>
      <c r="H4" s="92" t="s">
        <v>559</v>
      </c>
      <c r="I4" s="93" t="s">
        <v>560</v>
      </c>
      <c r="J4" s="94">
        <v>1578395000000</v>
      </c>
      <c r="K4" s="94" t="s">
        <v>563</v>
      </c>
      <c r="L4" s="94" t="str">
        <f>IFERROR(INDEX(Crosswalk!$F:$F,MATCH(H4,Crosswalk!$G:$G,0)),0)</f>
        <v>Natural gas</v>
      </c>
    </row>
    <row r="5" spans="1:12" ht="14.5" hidden="1" x14ac:dyDescent="0.35">
      <c r="A5" s="89" t="s">
        <v>553</v>
      </c>
      <c r="B5" s="89" t="s">
        <v>554</v>
      </c>
      <c r="C5" s="89" t="s">
        <v>555</v>
      </c>
      <c r="D5" s="89" t="s">
        <v>556</v>
      </c>
      <c r="E5" s="89" t="s">
        <v>564</v>
      </c>
      <c r="F5" s="89" t="s">
        <v>26</v>
      </c>
      <c r="G5" s="89" t="s">
        <v>558</v>
      </c>
      <c r="H5" s="89" t="s">
        <v>565</v>
      </c>
      <c r="I5" s="90" t="s">
        <v>560</v>
      </c>
      <c r="J5" s="91">
        <v>24956334000000</v>
      </c>
      <c r="K5" s="91" t="s">
        <v>566</v>
      </c>
      <c r="L5" s="96" t="str">
        <f>IFERROR(INDEX(Crosswalk!$F:$F,MATCH(H5,Crosswalk!$G:$G,0)),0)</f>
        <v>Distillate fuel oil</v>
      </c>
    </row>
    <row r="6" spans="1:12" ht="14.5" hidden="1" x14ac:dyDescent="0.35">
      <c r="A6" s="92" t="s">
        <v>553</v>
      </c>
      <c r="B6" s="92" t="s">
        <v>554</v>
      </c>
      <c r="C6" s="92" t="s">
        <v>555</v>
      </c>
      <c r="D6" s="92" t="s">
        <v>556</v>
      </c>
      <c r="E6" s="92" t="s">
        <v>564</v>
      </c>
      <c r="F6" s="92" t="s">
        <v>26</v>
      </c>
      <c r="G6" s="92" t="s">
        <v>558</v>
      </c>
      <c r="H6" s="92" t="s">
        <v>567</v>
      </c>
      <c r="I6" s="93" t="s">
        <v>560</v>
      </c>
      <c r="J6" s="94">
        <v>7204290767.3727493</v>
      </c>
      <c r="K6" s="94" t="s">
        <v>568</v>
      </c>
      <c r="L6" s="94" t="str">
        <f>IFERROR(INDEX(Crosswalk!$F:$F,MATCH(H6,Crosswalk!$G:$G,0)),0)</f>
        <v>Distillate fuel oil</v>
      </c>
    </row>
    <row r="7" spans="1:12" ht="14.5" hidden="1" x14ac:dyDescent="0.35">
      <c r="A7" s="89" t="s">
        <v>553</v>
      </c>
      <c r="B7" s="89" t="s">
        <v>554</v>
      </c>
      <c r="C7" s="89" t="s">
        <v>555</v>
      </c>
      <c r="D7" s="89" t="s">
        <v>556</v>
      </c>
      <c r="E7" s="89" t="s">
        <v>564</v>
      </c>
      <c r="F7" s="89" t="s">
        <v>26</v>
      </c>
      <c r="G7" s="89" t="s">
        <v>558</v>
      </c>
      <c r="H7" s="89" t="s">
        <v>569</v>
      </c>
      <c r="I7" s="90" t="s">
        <v>560</v>
      </c>
      <c r="J7" s="91">
        <v>96504614429.63295</v>
      </c>
      <c r="K7" s="91" t="s">
        <v>570</v>
      </c>
      <c r="L7" s="96" t="str">
        <f>IFERROR(INDEX(Crosswalk!$F:$F,MATCH(H7,Crosswalk!$G:$G,0)),0)</f>
        <v>Distillate fuel oil</v>
      </c>
    </row>
    <row r="8" spans="1:12" ht="14.5" hidden="1" x14ac:dyDescent="0.35">
      <c r="A8" s="92" t="s">
        <v>553</v>
      </c>
      <c r="B8" s="92" t="s">
        <v>554</v>
      </c>
      <c r="C8" s="92" t="s">
        <v>555</v>
      </c>
      <c r="D8" s="92" t="s">
        <v>556</v>
      </c>
      <c r="E8" s="92" t="s">
        <v>564</v>
      </c>
      <c r="F8" s="92" t="s">
        <v>26</v>
      </c>
      <c r="G8" s="92" t="s">
        <v>558</v>
      </c>
      <c r="H8" s="92" t="s">
        <v>20</v>
      </c>
      <c r="I8" s="93" t="s">
        <v>560</v>
      </c>
      <c r="J8" s="94">
        <v>2295000000</v>
      </c>
      <c r="K8" s="94" t="s">
        <v>571</v>
      </c>
      <c r="L8" s="94" t="str">
        <f>IFERROR(INDEX(Crosswalk!$F:$F,MATCH(H8,Crosswalk!$G:$G,0)),0)</f>
        <v>Distillate fuel oil</v>
      </c>
    </row>
    <row r="9" spans="1:12" ht="14.5" hidden="1" x14ac:dyDescent="0.35">
      <c r="A9" s="89" t="s">
        <v>553</v>
      </c>
      <c r="B9" s="89" t="s">
        <v>554</v>
      </c>
      <c r="C9" s="89" t="s">
        <v>555</v>
      </c>
      <c r="D9" s="89" t="s">
        <v>556</v>
      </c>
      <c r="E9" s="89" t="s">
        <v>564</v>
      </c>
      <c r="F9" s="89" t="s">
        <v>26</v>
      </c>
      <c r="G9" s="89" t="s">
        <v>558</v>
      </c>
      <c r="H9" s="89" t="s">
        <v>559</v>
      </c>
      <c r="I9" s="90" t="s">
        <v>560</v>
      </c>
      <c r="J9" s="91">
        <v>214006228480.71875</v>
      </c>
      <c r="K9" s="91" t="s">
        <v>572</v>
      </c>
      <c r="L9" s="96" t="str">
        <f>IFERROR(INDEX(Crosswalk!$F:$F,MATCH(H9,Crosswalk!$G:$G,0)),0)</f>
        <v>Natural gas</v>
      </c>
    </row>
    <row r="10" spans="1:12" ht="14.5" x14ac:dyDescent="0.35">
      <c r="A10" s="92" t="s">
        <v>553</v>
      </c>
      <c r="B10" s="92" t="s">
        <v>573</v>
      </c>
      <c r="C10" s="92" t="s">
        <v>78</v>
      </c>
      <c r="D10" s="92" t="s">
        <v>574</v>
      </c>
      <c r="E10" s="92" t="s">
        <v>575</v>
      </c>
      <c r="F10" s="92" t="s">
        <v>26</v>
      </c>
      <c r="G10" s="92" t="s">
        <v>558</v>
      </c>
      <c r="H10" s="92" t="s">
        <v>576</v>
      </c>
      <c r="I10" s="93" t="s">
        <v>560</v>
      </c>
      <c r="J10" s="94"/>
      <c r="K10" s="94" t="s">
        <v>577</v>
      </c>
      <c r="L10" s="94" t="str">
        <f>IFERROR(INDEX(Crosswalk!$F:$F,MATCH(H10,Crosswalk!$G:$G,0)),0)</f>
        <v>crude oil</v>
      </c>
    </row>
    <row r="11" spans="1:12" ht="14.5" x14ac:dyDescent="0.35">
      <c r="A11" s="89" t="s">
        <v>553</v>
      </c>
      <c r="B11" s="89" t="s">
        <v>573</v>
      </c>
      <c r="C11" s="89" t="s">
        <v>78</v>
      </c>
      <c r="D11" s="89" t="s">
        <v>574</v>
      </c>
      <c r="E11" s="89" t="s">
        <v>575</v>
      </c>
      <c r="F11" s="89" t="s">
        <v>26</v>
      </c>
      <c r="G11" s="89" t="s">
        <v>558</v>
      </c>
      <c r="H11" s="89" t="s">
        <v>578</v>
      </c>
      <c r="I11" s="90" t="s">
        <v>560</v>
      </c>
      <c r="J11" s="91">
        <v>1513005755535.4734</v>
      </c>
      <c r="K11" s="91" t="s">
        <v>579</v>
      </c>
      <c r="L11" s="96" t="str">
        <f>IFERROR(INDEX(Crosswalk!$F:$F,MATCH(H11,Crosswalk!$G:$G,0)),0)</f>
        <v>Natural gas</v>
      </c>
    </row>
    <row r="12" spans="1:12" ht="14.5" x14ac:dyDescent="0.35">
      <c r="A12" s="92" t="s">
        <v>553</v>
      </c>
      <c r="B12" s="92" t="s">
        <v>573</v>
      </c>
      <c r="C12" s="92" t="s">
        <v>78</v>
      </c>
      <c r="D12" s="92" t="s">
        <v>574</v>
      </c>
      <c r="E12" s="92" t="s">
        <v>575</v>
      </c>
      <c r="F12" s="92" t="s">
        <v>26</v>
      </c>
      <c r="G12" s="92" t="s">
        <v>558</v>
      </c>
      <c r="H12" s="92" t="s">
        <v>565</v>
      </c>
      <c r="I12" s="93" t="s">
        <v>560</v>
      </c>
      <c r="J12" s="94">
        <v>2958634104.1069894</v>
      </c>
      <c r="K12" s="94" t="s">
        <v>580</v>
      </c>
      <c r="L12" s="94" t="str">
        <f>IFERROR(INDEX(Crosswalk!$F:$F,MATCH(H12,Crosswalk!$G:$G,0)),0)</f>
        <v>Distillate fuel oil</v>
      </c>
    </row>
    <row r="13" spans="1:12" ht="14.5" x14ac:dyDescent="0.35">
      <c r="A13" s="89" t="s">
        <v>553</v>
      </c>
      <c r="B13" s="89" t="s">
        <v>573</v>
      </c>
      <c r="C13" s="89" t="s">
        <v>78</v>
      </c>
      <c r="D13" s="89" t="s">
        <v>574</v>
      </c>
      <c r="E13" s="89" t="s">
        <v>575</v>
      </c>
      <c r="F13" s="89" t="s">
        <v>26</v>
      </c>
      <c r="G13" s="89" t="s">
        <v>558</v>
      </c>
      <c r="H13" s="89" t="s">
        <v>581</v>
      </c>
      <c r="I13" s="90" t="s">
        <v>560</v>
      </c>
      <c r="J13" s="91"/>
      <c r="K13" s="91" t="s">
        <v>582</v>
      </c>
      <c r="L13" s="96" t="str">
        <f>IFERROR(INDEX(Crosswalk!$F:$F,MATCH(H13,Crosswalk!$G:$G,0)),0)</f>
        <v>jet fuel</v>
      </c>
    </row>
    <row r="14" spans="1:12" ht="14.5" x14ac:dyDescent="0.35">
      <c r="A14" s="92" t="s">
        <v>553</v>
      </c>
      <c r="B14" s="92" t="s">
        <v>573</v>
      </c>
      <c r="C14" s="92" t="s">
        <v>78</v>
      </c>
      <c r="D14" s="92" t="s">
        <v>574</v>
      </c>
      <c r="E14" s="92" t="s">
        <v>575</v>
      </c>
      <c r="F14" s="92" t="s">
        <v>26</v>
      </c>
      <c r="G14" s="92" t="s">
        <v>558</v>
      </c>
      <c r="H14" s="92" t="s">
        <v>20</v>
      </c>
      <c r="I14" s="93" t="s">
        <v>560</v>
      </c>
      <c r="J14" s="94"/>
      <c r="K14" s="94" t="s">
        <v>583</v>
      </c>
      <c r="L14" s="94" t="str">
        <f>IFERROR(INDEX(Crosswalk!$F:$F,MATCH(H14,Crosswalk!$G:$G,0)),0)</f>
        <v>Distillate fuel oil</v>
      </c>
    </row>
    <row r="15" spans="1:12" ht="14.5" x14ac:dyDescent="0.35">
      <c r="A15" s="89" t="s">
        <v>553</v>
      </c>
      <c r="B15" s="89" t="s">
        <v>573</v>
      </c>
      <c r="C15" s="89" t="s">
        <v>78</v>
      </c>
      <c r="D15" s="89" t="s">
        <v>574</v>
      </c>
      <c r="E15" s="89" t="s">
        <v>575</v>
      </c>
      <c r="F15" s="89" t="s">
        <v>26</v>
      </c>
      <c r="G15" s="89" t="s">
        <v>558</v>
      </c>
      <c r="H15" s="89" t="s">
        <v>584</v>
      </c>
      <c r="I15" s="90" t="s">
        <v>560</v>
      </c>
      <c r="J15" s="91"/>
      <c r="K15" s="91" t="s">
        <v>585</v>
      </c>
      <c r="L15" s="96" t="str">
        <f>IFERROR(INDEX(Crosswalk!$F:$F,MATCH(H15,Crosswalk!$G:$G,0)),0)</f>
        <v>biomass</v>
      </c>
    </row>
    <row r="16" spans="1:12" ht="14.5" x14ac:dyDescent="0.35">
      <c r="A16" s="92" t="s">
        <v>553</v>
      </c>
      <c r="B16" s="92" t="s">
        <v>573</v>
      </c>
      <c r="C16" s="92" t="s">
        <v>78</v>
      </c>
      <c r="D16" s="92" t="s">
        <v>574</v>
      </c>
      <c r="E16" s="92" t="s">
        <v>575</v>
      </c>
      <c r="F16" s="92" t="s">
        <v>26</v>
      </c>
      <c r="G16" s="92" t="s">
        <v>558</v>
      </c>
      <c r="H16" s="92" t="s">
        <v>559</v>
      </c>
      <c r="I16" s="93" t="s">
        <v>560</v>
      </c>
      <c r="J16" s="94">
        <v>9367844833824.6543</v>
      </c>
      <c r="K16" s="94" t="s">
        <v>586</v>
      </c>
      <c r="L16" s="94" t="str">
        <f>IFERROR(INDEX(Crosswalk!$F:$F,MATCH(H16,Crosswalk!$G:$G,0)),0)</f>
        <v>Natural gas</v>
      </c>
    </row>
    <row r="17" spans="1:12" ht="14.5" x14ac:dyDescent="0.35">
      <c r="A17" s="89" t="s">
        <v>553</v>
      </c>
      <c r="B17" s="89" t="s">
        <v>573</v>
      </c>
      <c r="C17" s="89" t="s">
        <v>78</v>
      </c>
      <c r="D17" s="89" t="s">
        <v>574</v>
      </c>
      <c r="E17" s="89" t="s">
        <v>575</v>
      </c>
      <c r="F17" s="89" t="s">
        <v>26</v>
      </c>
      <c r="G17" s="89" t="s">
        <v>558</v>
      </c>
      <c r="H17" s="89" t="s">
        <v>112</v>
      </c>
      <c r="I17" s="90" t="s">
        <v>560</v>
      </c>
      <c r="J17" s="91">
        <v>12775377.760407297</v>
      </c>
      <c r="K17" s="91" t="s">
        <v>587</v>
      </c>
      <c r="L17" s="96" t="str">
        <f>IFERROR(INDEX(Crosswalk!$F:$F,MATCH(H17,Crosswalk!$G:$G,0)),0)</f>
        <v>lpg propane or butane</v>
      </c>
    </row>
    <row r="18" spans="1:12" ht="14.5" x14ac:dyDescent="0.35">
      <c r="A18" s="92" t="s">
        <v>553</v>
      </c>
      <c r="B18" s="92" t="s">
        <v>588</v>
      </c>
      <c r="C18" s="92" t="s">
        <v>78</v>
      </c>
      <c r="D18" s="92" t="s">
        <v>589</v>
      </c>
      <c r="E18" s="92" t="s">
        <v>590</v>
      </c>
      <c r="F18" s="92" t="s">
        <v>26</v>
      </c>
      <c r="G18" s="92" t="s">
        <v>558</v>
      </c>
      <c r="H18" s="92" t="s">
        <v>559</v>
      </c>
      <c r="I18" s="93" t="s">
        <v>560</v>
      </c>
      <c r="J18" s="94">
        <v>1822766500000</v>
      </c>
      <c r="K18" s="94" t="s">
        <v>591</v>
      </c>
      <c r="L18" s="94" t="str">
        <f>IFERROR(INDEX(Crosswalk!$F:$F,MATCH(H18,Crosswalk!$G:$G,0)),0)</f>
        <v>Natural gas</v>
      </c>
    </row>
    <row r="19" spans="1:12" ht="14.5" x14ac:dyDescent="0.35">
      <c r="A19" s="89" t="s">
        <v>553</v>
      </c>
      <c r="B19" s="89" t="s">
        <v>588</v>
      </c>
      <c r="C19" s="89" t="s">
        <v>78</v>
      </c>
      <c r="D19" s="89" t="s">
        <v>589</v>
      </c>
      <c r="E19" s="89" t="s">
        <v>592</v>
      </c>
      <c r="F19" s="89" t="s">
        <v>26</v>
      </c>
      <c r="G19" s="89" t="s">
        <v>558</v>
      </c>
      <c r="H19" s="89" t="s">
        <v>559</v>
      </c>
      <c r="I19" s="90" t="s">
        <v>560</v>
      </c>
      <c r="J19" s="91">
        <v>107003600000.00003</v>
      </c>
      <c r="K19" s="91" t="s">
        <v>593</v>
      </c>
      <c r="L19" s="96" t="str">
        <f>IFERROR(INDEX(Crosswalk!$F:$F,MATCH(H19,Crosswalk!$G:$G,0)),0)</f>
        <v>Natural gas</v>
      </c>
    </row>
    <row r="20" spans="1:12" ht="14.5" x14ac:dyDescent="0.35">
      <c r="A20" s="92" t="s">
        <v>553</v>
      </c>
      <c r="B20" s="92" t="s">
        <v>588</v>
      </c>
      <c r="C20" s="92" t="s">
        <v>78</v>
      </c>
      <c r="D20" s="92" t="s">
        <v>589</v>
      </c>
      <c r="E20" s="92" t="s">
        <v>594</v>
      </c>
      <c r="F20" s="92" t="s">
        <v>26</v>
      </c>
      <c r="G20" s="92" t="s">
        <v>558</v>
      </c>
      <c r="H20" s="92" t="s">
        <v>559</v>
      </c>
      <c r="I20" s="93" t="s">
        <v>560</v>
      </c>
      <c r="J20" s="94">
        <v>159364482169.77582</v>
      </c>
      <c r="K20" s="94" t="s">
        <v>595</v>
      </c>
      <c r="L20" s="94" t="str">
        <f>IFERROR(INDEX(Crosswalk!$F:$F,MATCH(H20,Crosswalk!$G:$G,0)),0)</f>
        <v>Natural gas</v>
      </c>
    </row>
    <row r="21" spans="1:12" ht="14.5" x14ac:dyDescent="0.35">
      <c r="A21" s="89" t="s">
        <v>553</v>
      </c>
      <c r="B21" s="89" t="s">
        <v>588</v>
      </c>
      <c r="C21" s="89" t="s">
        <v>78</v>
      </c>
      <c r="D21" s="89" t="s">
        <v>589</v>
      </c>
      <c r="E21" s="89" t="s">
        <v>596</v>
      </c>
      <c r="F21" s="89" t="s">
        <v>26</v>
      </c>
      <c r="G21" s="89" t="s">
        <v>558</v>
      </c>
      <c r="H21" s="89" t="s">
        <v>559</v>
      </c>
      <c r="I21" s="90" t="s">
        <v>560</v>
      </c>
      <c r="J21" s="91">
        <v>195351600000</v>
      </c>
      <c r="K21" s="91" t="s">
        <v>597</v>
      </c>
      <c r="L21" s="96" t="str">
        <f>IFERROR(INDEX(Crosswalk!$F:$F,MATCH(H21,Crosswalk!$G:$G,0)),0)</f>
        <v>Natural gas</v>
      </c>
    </row>
    <row r="22" spans="1:12" ht="14.5" x14ac:dyDescent="0.35">
      <c r="A22" s="92" t="s">
        <v>553</v>
      </c>
      <c r="B22" s="92" t="s">
        <v>588</v>
      </c>
      <c r="C22" s="92" t="s">
        <v>78</v>
      </c>
      <c r="D22" s="92" t="s">
        <v>598</v>
      </c>
      <c r="E22" s="92" t="s">
        <v>599</v>
      </c>
      <c r="F22" s="92" t="s">
        <v>26</v>
      </c>
      <c r="G22" s="92" t="s">
        <v>558</v>
      </c>
      <c r="H22" s="92" t="s">
        <v>559</v>
      </c>
      <c r="I22" s="93" t="s">
        <v>560</v>
      </c>
      <c r="J22" s="94"/>
      <c r="K22" s="94" t="s">
        <v>600</v>
      </c>
      <c r="L22" s="94" t="str">
        <f>IFERROR(INDEX(Crosswalk!$F:$F,MATCH(H22,Crosswalk!$G:$G,0)),0)</f>
        <v>Natural gas</v>
      </c>
    </row>
    <row r="23" spans="1:12" ht="14.5" x14ac:dyDescent="0.35">
      <c r="A23" s="89" t="s">
        <v>553</v>
      </c>
      <c r="B23" s="89" t="s">
        <v>588</v>
      </c>
      <c r="C23" s="89" t="s">
        <v>78</v>
      </c>
      <c r="D23" s="89" t="s">
        <v>598</v>
      </c>
      <c r="E23" s="89" t="s">
        <v>601</v>
      </c>
      <c r="F23" s="89" t="s">
        <v>26</v>
      </c>
      <c r="G23" s="89" t="s">
        <v>558</v>
      </c>
      <c r="H23" s="89" t="s">
        <v>559</v>
      </c>
      <c r="I23" s="90" t="s">
        <v>560</v>
      </c>
      <c r="J23" s="91">
        <v>4737513745873.5928</v>
      </c>
      <c r="K23" s="91" t="s">
        <v>602</v>
      </c>
      <c r="L23" s="96" t="str">
        <f>IFERROR(INDEX(Crosswalk!$F:$F,MATCH(H23,Crosswalk!$G:$G,0)),0)</f>
        <v>Natural gas</v>
      </c>
    </row>
    <row r="24" spans="1:12" ht="14.5" x14ac:dyDescent="0.35">
      <c r="A24" s="92" t="s">
        <v>553</v>
      </c>
      <c r="B24" s="92" t="s">
        <v>588</v>
      </c>
      <c r="C24" s="92" t="s">
        <v>78</v>
      </c>
      <c r="D24" s="92" t="s">
        <v>603</v>
      </c>
      <c r="E24" s="92" t="s">
        <v>604</v>
      </c>
      <c r="F24" s="92" t="s">
        <v>26</v>
      </c>
      <c r="G24" s="92" t="s">
        <v>558</v>
      </c>
      <c r="H24" s="92" t="s">
        <v>559</v>
      </c>
      <c r="I24" s="93" t="s">
        <v>560</v>
      </c>
      <c r="J24" s="94">
        <v>10811456987580.563</v>
      </c>
      <c r="K24" s="94" t="s">
        <v>605</v>
      </c>
      <c r="L24" s="94" t="str">
        <f>IFERROR(INDEX(Crosswalk!$F:$F,MATCH(H24,Crosswalk!$G:$G,0)),0)</f>
        <v>Natural gas</v>
      </c>
    </row>
    <row r="25" spans="1:12" ht="14.5" x14ac:dyDescent="0.35">
      <c r="A25" s="89" t="s">
        <v>553</v>
      </c>
      <c r="B25" s="89" t="s">
        <v>588</v>
      </c>
      <c r="C25" s="89" t="s">
        <v>78</v>
      </c>
      <c r="D25" s="89" t="s">
        <v>603</v>
      </c>
      <c r="E25" s="89" t="s">
        <v>606</v>
      </c>
      <c r="F25" s="89" t="s">
        <v>26</v>
      </c>
      <c r="G25" s="89" t="s">
        <v>558</v>
      </c>
      <c r="H25" s="89" t="s">
        <v>559</v>
      </c>
      <c r="I25" s="90" t="s">
        <v>560</v>
      </c>
      <c r="J25" s="91">
        <v>8358732553072.8418</v>
      </c>
      <c r="K25" s="91" t="s">
        <v>607</v>
      </c>
      <c r="L25" s="96" t="str">
        <f>IFERROR(INDEX(Crosswalk!$F:$F,MATCH(H25,Crosswalk!$G:$G,0)),0)</f>
        <v>Natural gas</v>
      </c>
    </row>
    <row r="26" spans="1:12" ht="14.5" x14ac:dyDescent="0.35">
      <c r="A26" s="92" t="s">
        <v>553</v>
      </c>
      <c r="B26" s="92" t="s">
        <v>588</v>
      </c>
      <c r="C26" s="92" t="s">
        <v>78</v>
      </c>
      <c r="D26" s="92" t="s">
        <v>608</v>
      </c>
      <c r="E26" s="92" t="s">
        <v>609</v>
      </c>
      <c r="F26" s="92" t="s">
        <v>26</v>
      </c>
      <c r="G26" s="92" t="s">
        <v>558</v>
      </c>
      <c r="H26" s="92" t="s">
        <v>559</v>
      </c>
      <c r="I26" s="93" t="s">
        <v>560</v>
      </c>
      <c r="J26" s="94">
        <v>15248218766480.529</v>
      </c>
      <c r="K26" s="94" t="s">
        <v>610</v>
      </c>
      <c r="L26" s="94" t="str">
        <f>IFERROR(INDEX(Crosswalk!$F:$F,MATCH(H26,Crosswalk!$G:$G,0)),0)</f>
        <v>Natural gas</v>
      </c>
    </row>
    <row r="27" spans="1:12" ht="14.5" x14ac:dyDescent="0.35">
      <c r="A27" s="89" t="s">
        <v>553</v>
      </c>
      <c r="B27" s="89" t="s">
        <v>588</v>
      </c>
      <c r="C27" s="89" t="s">
        <v>78</v>
      </c>
      <c r="D27" s="89" t="s">
        <v>608</v>
      </c>
      <c r="E27" s="89" t="s">
        <v>611</v>
      </c>
      <c r="F27" s="89" t="s">
        <v>26</v>
      </c>
      <c r="G27" s="89" t="s">
        <v>558</v>
      </c>
      <c r="H27" s="89" t="s">
        <v>559</v>
      </c>
      <c r="I27" s="90" t="s">
        <v>560</v>
      </c>
      <c r="J27" s="91">
        <v>30505599725202.09</v>
      </c>
      <c r="K27" s="91" t="s">
        <v>612</v>
      </c>
      <c r="L27" s="96" t="str">
        <f>IFERROR(INDEX(Crosswalk!$F:$F,MATCH(H27,Crosswalk!$G:$G,0)),0)</f>
        <v>Natural gas</v>
      </c>
    </row>
    <row r="28" spans="1:12" ht="14.5" x14ac:dyDescent="0.35">
      <c r="A28" s="92" t="s">
        <v>553</v>
      </c>
      <c r="B28" s="92" t="s">
        <v>588</v>
      </c>
      <c r="C28" s="92" t="s">
        <v>78</v>
      </c>
      <c r="D28" s="92" t="s">
        <v>613</v>
      </c>
      <c r="E28" s="92" t="s">
        <v>564</v>
      </c>
      <c r="F28" s="92" t="s">
        <v>26</v>
      </c>
      <c r="G28" s="92" t="s">
        <v>558</v>
      </c>
      <c r="H28" s="92" t="s">
        <v>559</v>
      </c>
      <c r="I28" s="93" t="s">
        <v>560</v>
      </c>
      <c r="J28" s="94">
        <v>28851367752667.633</v>
      </c>
      <c r="K28" s="94" t="s">
        <v>614</v>
      </c>
      <c r="L28" s="94" t="str">
        <f>IFERROR(INDEX(Crosswalk!$F:$F,MATCH(H28,Crosswalk!$G:$G,0)),0)</f>
        <v>Natural gas</v>
      </c>
    </row>
    <row r="29" spans="1:12" ht="14.5" x14ac:dyDescent="0.35">
      <c r="A29" s="89" t="s">
        <v>553</v>
      </c>
      <c r="B29" s="89" t="s">
        <v>588</v>
      </c>
      <c r="C29" s="89" t="s">
        <v>78</v>
      </c>
      <c r="D29" s="89" t="s">
        <v>615</v>
      </c>
      <c r="E29" s="89" t="s">
        <v>564</v>
      </c>
      <c r="F29" s="89" t="s">
        <v>26</v>
      </c>
      <c r="G29" s="89" t="s">
        <v>558</v>
      </c>
      <c r="H29" s="89" t="s">
        <v>559</v>
      </c>
      <c r="I29" s="90" t="s">
        <v>560</v>
      </c>
      <c r="J29" s="91">
        <v>13937655281256.254</v>
      </c>
      <c r="K29" s="91" t="s">
        <v>616</v>
      </c>
      <c r="L29" s="96" t="str">
        <f>IFERROR(INDEX(Crosswalk!$F:$F,MATCH(H29,Crosswalk!$G:$G,0)),0)</f>
        <v>Natural gas</v>
      </c>
    </row>
    <row r="30" spans="1:12" ht="14.5" x14ac:dyDescent="0.35">
      <c r="A30" s="92" t="s">
        <v>553</v>
      </c>
      <c r="B30" s="92" t="s">
        <v>588</v>
      </c>
      <c r="C30" s="92" t="s">
        <v>78</v>
      </c>
      <c r="D30" s="92" t="s">
        <v>617</v>
      </c>
      <c r="E30" s="92" t="s">
        <v>564</v>
      </c>
      <c r="F30" s="92" t="s">
        <v>26</v>
      </c>
      <c r="G30" s="92" t="s">
        <v>558</v>
      </c>
      <c r="H30" s="92" t="s">
        <v>559</v>
      </c>
      <c r="I30" s="93" t="s">
        <v>560</v>
      </c>
      <c r="J30" s="94">
        <v>3057418700000.0005</v>
      </c>
      <c r="K30" s="94" t="s">
        <v>618</v>
      </c>
      <c r="L30" s="94" t="str">
        <f>IFERROR(INDEX(Crosswalk!$F:$F,MATCH(H30,Crosswalk!$G:$G,0)),0)</f>
        <v>Natural gas</v>
      </c>
    </row>
    <row r="31" spans="1:12" ht="14.5" x14ac:dyDescent="0.35">
      <c r="A31" s="89" t="s">
        <v>553</v>
      </c>
      <c r="B31" s="89" t="s">
        <v>588</v>
      </c>
      <c r="C31" s="89" t="s">
        <v>78</v>
      </c>
      <c r="D31" s="89" t="s">
        <v>564</v>
      </c>
      <c r="E31" s="89" t="s">
        <v>564</v>
      </c>
      <c r="F31" s="89" t="s">
        <v>26</v>
      </c>
      <c r="G31" s="89" t="s">
        <v>558</v>
      </c>
      <c r="H31" s="89" t="s">
        <v>158</v>
      </c>
      <c r="I31" s="90" t="s">
        <v>560</v>
      </c>
      <c r="J31" s="91"/>
      <c r="K31" s="91" t="s">
        <v>619</v>
      </c>
      <c r="L31" s="96" t="str">
        <f>IFERROR(INDEX(Crosswalk!$F:$F,MATCH(H31,Crosswalk!$G:$G,0)),0)</f>
        <v>coal</v>
      </c>
    </row>
    <row r="32" spans="1:12" ht="14.5" x14ac:dyDescent="0.35">
      <c r="A32" s="92" t="s">
        <v>553</v>
      </c>
      <c r="B32" s="92" t="s">
        <v>588</v>
      </c>
      <c r="C32" s="92" t="s">
        <v>78</v>
      </c>
      <c r="D32" s="92" t="s">
        <v>564</v>
      </c>
      <c r="E32" s="92" t="s">
        <v>564</v>
      </c>
      <c r="F32" s="92" t="s">
        <v>26</v>
      </c>
      <c r="G32" s="92" t="s">
        <v>558</v>
      </c>
      <c r="H32" s="92" t="s">
        <v>565</v>
      </c>
      <c r="I32" s="93" t="s">
        <v>560</v>
      </c>
      <c r="J32" s="94">
        <v>16499279999999.998</v>
      </c>
      <c r="K32" s="94" t="s">
        <v>620</v>
      </c>
      <c r="L32" s="94" t="str">
        <f>IFERROR(INDEX(Crosswalk!$F:$F,MATCH(H32,Crosswalk!$G:$G,0)),0)</f>
        <v>Distillate fuel oil</v>
      </c>
    </row>
    <row r="33" spans="1:12" ht="14.5" x14ac:dyDescent="0.35">
      <c r="A33" s="89" t="s">
        <v>553</v>
      </c>
      <c r="B33" s="89" t="s">
        <v>588</v>
      </c>
      <c r="C33" s="89" t="s">
        <v>78</v>
      </c>
      <c r="D33" s="89" t="s">
        <v>564</v>
      </c>
      <c r="E33" s="89" t="s">
        <v>564</v>
      </c>
      <c r="F33" s="89" t="s">
        <v>26</v>
      </c>
      <c r="G33" s="89" t="s">
        <v>558</v>
      </c>
      <c r="H33" s="89" t="s">
        <v>567</v>
      </c>
      <c r="I33" s="90" t="s">
        <v>560</v>
      </c>
      <c r="J33" s="91">
        <v>310553375681.29767</v>
      </c>
      <c r="K33" s="91" t="s">
        <v>621</v>
      </c>
      <c r="L33" s="96" t="str">
        <f>IFERROR(INDEX(Crosswalk!$F:$F,MATCH(H33,Crosswalk!$G:$G,0)),0)</f>
        <v>Distillate fuel oil</v>
      </c>
    </row>
    <row r="34" spans="1:12" ht="14.5" x14ac:dyDescent="0.35">
      <c r="A34" s="92" t="s">
        <v>553</v>
      </c>
      <c r="B34" s="92" t="s">
        <v>588</v>
      </c>
      <c r="C34" s="92" t="s">
        <v>78</v>
      </c>
      <c r="D34" s="92" t="s">
        <v>564</v>
      </c>
      <c r="E34" s="92" t="s">
        <v>564</v>
      </c>
      <c r="F34" s="92" t="s">
        <v>26</v>
      </c>
      <c r="G34" s="92" t="s">
        <v>558</v>
      </c>
      <c r="H34" s="92" t="s">
        <v>569</v>
      </c>
      <c r="I34" s="93" t="s">
        <v>560</v>
      </c>
      <c r="J34" s="94">
        <v>4184833612943.5498</v>
      </c>
      <c r="K34" s="94" t="s">
        <v>622</v>
      </c>
      <c r="L34" s="94" t="str">
        <f>IFERROR(INDEX(Crosswalk!$F:$F,MATCH(H34,Crosswalk!$G:$G,0)),0)</f>
        <v>Distillate fuel oil</v>
      </c>
    </row>
    <row r="35" spans="1:12" ht="14.5" x14ac:dyDescent="0.35">
      <c r="A35" s="89" t="s">
        <v>553</v>
      </c>
      <c r="B35" s="89" t="s">
        <v>588</v>
      </c>
      <c r="C35" s="89" t="s">
        <v>78</v>
      </c>
      <c r="D35" s="89" t="s">
        <v>564</v>
      </c>
      <c r="E35" s="89" t="s">
        <v>564</v>
      </c>
      <c r="F35" s="89" t="s">
        <v>26</v>
      </c>
      <c r="G35" s="89" t="s">
        <v>558</v>
      </c>
      <c r="H35" s="89" t="s">
        <v>20</v>
      </c>
      <c r="I35" s="90" t="s">
        <v>560</v>
      </c>
      <c r="J35" s="91">
        <v>47950484913.793106</v>
      </c>
      <c r="K35" s="91" t="s">
        <v>623</v>
      </c>
      <c r="L35" s="96" t="str">
        <f>IFERROR(INDEX(Crosswalk!$F:$F,MATCH(H35,Crosswalk!$G:$G,0)),0)</f>
        <v>Distillate fuel oil</v>
      </c>
    </row>
    <row r="36" spans="1:12" ht="14.5" x14ac:dyDescent="0.35">
      <c r="A36" s="92" t="s">
        <v>553</v>
      </c>
      <c r="B36" s="92" t="s">
        <v>588</v>
      </c>
      <c r="C36" s="92" t="s">
        <v>78</v>
      </c>
      <c r="D36" s="92" t="s">
        <v>564</v>
      </c>
      <c r="E36" s="92" t="s">
        <v>564</v>
      </c>
      <c r="F36" s="92" t="s">
        <v>26</v>
      </c>
      <c r="G36" s="92" t="s">
        <v>558</v>
      </c>
      <c r="H36" s="92" t="s">
        <v>19</v>
      </c>
      <c r="I36" s="93" t="s">
        <v>560</v>
      </c>
      <c r="J36" s="94">
        <v>13258378446053.045</v>
      </c>
      <c r="K36" s="94" t="s">
        <v>624</v>
      </c>
      <c r="L36" s="94" t="str">
        <f>IFERROR(INDEX(Crosswalk!$F:$F,MATCH(H36,Crosswalk!$G:$G,0)),0)</f>
        <v>lpg propane or butane</v>
      </c>
    </row>
    <row r="37" spans="1:12" ht="14.5" x14ac:dyDescent="0.35">
      <c r="A37" s="89" t="s">
        <v>553</v>
      </c>
      <c r="B37" s="89" t="s">
        <v>588</v>
      </c>
      <c r="C37" s="89" t="s">
        <v>78</v>
      </c>
      <c r="D37" s="89" t="s">
        <v>564</v>
      </c>
      <c r="E37" s="89" t="s">
        <v>564</v>
      </c>
      <c r="F37" s="89" t="s">
        <v>26</v>
      </c>
      <c r="G37" s="89" t="s">
        <v>558</v>
      </c>
      <c r="H37" s="89" t="s">
        <v>559</v>
      </c>
      <c r="I37" s="90" t="s">
        <v>560</v>
      </c>
      <c r="J37" s="91">
        <v>57025691800000.016</v>
      </c>
      <c r="K37" s="91" t="s">
        <v>625</v>
      </c>
      <c r="L37" s="96" t="str">
        <f>IFERROR(INDEX(Crosswalk!$F:$F,MATCH(H37,Crosswalk!$G:$G,0)),0)</f>
        <v>Natural gas</v>
      </c>
    </row>
    <row r="38" spans="1:12" ht="14.5" x14ac:dyDescent="0.35">
      <c r="A38" s="92" t="s">
        <v>553</v>
      </c>
      <c r="B38" s="92" t="s">
        <v>588</v>
      </c>
      <c r="C38" s="92" t="s">
        <v>78</v>
      </c>
      <c r="D38" s="92" t="s">
        <v>564</v>
      </c>
      <c r="E38" s="92" t="s">
        <v>564</v>
      </c>
      <c r="F38" s="92" t="s">
        <v>26</v>
      </c>
      <c r="G38" s="92" t="s">
        <v>558</v>
      </c>
      <c r="H38" s="92" t="s">
        <v>626</v>
      </c>
      <c r="I38" s="93" t="s">
        <v>560</v>
      </c>
      <c r="J38" s="94"/>
      <c r="K38" s="94" t="s">
        <v>627</v>
      </c>
      <c r="L38" s="94" t="str">
        <f>IFERROR(INDEX(Crosswalk!$F:$F,MATCH(H38,Crosswalk!$G:$G,0)),0)</f>
        <v>Residual fuel oil</v>
      </c>
    </row>
    <row r="39" spans="1:12" ht="14.5" x14ac:dyDescent="0.35">
      <c r="A39" s="89" t="s">
        <v>553</v>
      </c>
      <c r="B39" s="89" t="s">
        <v>588</v>
      </c>
      <c r="C39" s="89" t="s">
        <v>78</v>
      </c>
      <c r="D39" s="89" t="s">
        <v>564</v>
      </c>
      <c r="E39" s="89" t="s">
        <v>564</v>
      </c>
      <c r="F39" s="89" t="s">
        <v>26</v>
      </c>
      <c r="G39" s="89" t="s">
        <v>558</v>
      </c>
      <c r="H39" s="89" t="s">
        <v>628</v>
      </c>
      <c r="I39" s="90" t="s">
        <v>560</v>
      </c>
      <c r="J39" s="91">
        <v>3515191722399.2183</v>
      </c>
      <c r="K39" s="91" t="s">
        <v>629</v>
      </c>
      <c r="L39" s="96" t="str">
        <f>IFERROR(INDEX(Crosswalk!$F:$F,MATCH(H39,Crosswalk!$G:$G,0)),0)</f>
        <v>biomass</v>
      </c>
    </row>
    <row r="40" spans="1:12" ht="14.5" x14ac:dyDescent="0.35">
      <c r="A40" s="92" t="s">
        <v>553</v>
      </c>
      <c r="B40" s="92" t="s">
        <v>588</v>
      </c>
      <c r="C40" s="92" t="s">
        <v>78</v>
      </c>
      <c r="D40" s="92" t="s">
        <v>630</v>
      </c>
      <c r="E40" s="92" t="s">
        <v>564</v>
      </c>
      <c r="F40" s="92" t="s">
        <v>26</v>
      </c>
      <c r="G40" s="92" t="s">
        <v>558</v>
      </c>
      <c r="H40" s="92" t="s">
        <v>559</v>
      </c>
      <c r="I40" s="93" t="s">
        <v>560</v>
      </c>
      <c r="J40" s="94">
        <v>8776889364134.1602</v>
      </c>
      <c r="K40" s="94" t="s">
        <v>631</v>
      </c>
      <c r="L40" s="94" t="str">
        <f>IFERROR(INDEX(Crosswalk!$F:$F,MATCH(H40,Crosswalk!$G:$G,0)),0)</f>
        <v>Natural gas</v>
      </c>
    </row>
    <row r="41" spans="1:12" ht="14.5" x14ac:dyDescent="0.35">
      <c r="A41" s="89" t="s">
        <v>553</v>
      </c>
      <c r="B41" s="89" t="s">
        <v>588</v>
      </c>
      <c r="C41" s="89" t="s">
        <v>78</v>
      </c>
      <c r="D41" s="89" t="s">
        <v>632</v>
      </c>
      <c r="E41" s="89" t="s">
        <v>633</v>
      </c>
      <c r="F41" s="89" t="s">
        <v>26</v>
      </c>
      <c r="G41" s="89" t="s">
        <v>558</v>
      </c>
      <c r="H41" s="89" t="s">
        <v>559</v>
      </c>
      <c r="I41" s="90" t="s">
        <v>560</v>
      </c>
      <c r="J41" s="91">
        <v>2363924044493.6924</v>
      </c>
      <c r="K41" s="91" t="s">
        <v>634</v>
      </c>
      <c r="L41" s="96" t="str">
        <f>IFERROR(INDEX(Crosswalk!$F:$F,MATCH(H41,Crosswalk!$G:$G,0)),0)</f>
        <v>Natural gas</v>
      </c>
    </row>
    <row r="42" spans="1:12" ht="14.5" x14ac:dyDescent="0.35">
      <c r="A42" s="92" t="s">
        <v>553</v>
      </c>
      <c r="B42" s="92" t="s">
        <v>588</v>
      </c>
      <c r="C42" s="92" t="s">
        <v>78</v>
      </c>
      <c r="D42" s="92" t="s">
        <v>632</v>
      </c>
      <c r="E42" s="92" t="s">
        <v>635</v>
      </c>
      <c r="F42" s="92" t="s">
        <v>26</v>
      </c>
      <c r="G42" s="92" t="s">
        <v>558</v>
      </c>
      <c r="H42" s="92" t="s">
        <v>559</v>
      </c>
      <c r="I42" s="93" t="s">
        <v>560</v>
      </c>
      <c r="J42" s="94">
        <v>15286905879193.305</v>
      </c>
      <c r="K42" s="94" t="s">
        <v>636</v>
      </c>
      <c r="L42" s="94" t="str">
        <f>IFERROR(INDEX(Crosswalk!$F:$F,MATCH(H42,Crosswalk!$G:$G,0)),0)</f>
        <v>Natural gas</v>
      </c>
    </row>
    <row r="43" spans="1:12" ht="14.5" x14ac:dyDescent="0.35">
      <c r="A43" s="89" t="s">
        <v>553</v>
      </c>
      <c r="B43" s="89" t="s">
        <v>588</v>
      </c>
      <c r="C43" s="89" t="s">
        <v>78</v>
      </c>
      <c r="D43" s="89" t="s">
        <v>632</v>
      </c>
      <c r="E43" s="89" t="s">
        <v>637</v>
      </c>
      <c r="F43" s="89" t="s">
        <v>26</v>
      </c>
      <c r="G43" s="89" t="s">
        <v>558</v>
      </c>
      <c r="H43" s="89" t="s">
        <v>559</v>
      </c>
      <c r="I43" s="90" t="s">
        <v>560</v>
      </c>
      <c r="J43" s="91">
        <v>4853549887097.9268</v>
      </c>
      <c r="K43" s="91" t="s">
        <v>638</v>
      </c>
      <c r="L43" s="96" t="str">
        <f>IFERROR(INDEX(Crosswalk!$F:$F,MATCH(H43,Crosswalk!$G:$G,0)),0)</f>
        <v>Natural gas</v>
      </c>
    </row>
    <row r="44" spans="1:12" ht="14.5" x14ac:dyDescent="0.35">
      <c r="A44" s="92" t="s">
        <v>553</v>
      </c>
      <c r="B44" s="92" t="s">
        <v>588</v>
      </c>
      <c r="C44" s="92" t="s">
        <v>78</v>
      </c>
      <c r="D44" s="92" t="s">
        <v>639</v>
      </c>
      <c r="E44" s="92" t="s">
        <v>640</v>
      </c>
      <c r="F44" s="92" t="s">
        <v>26</v>
      </c>
      <c r="G44" s="92" t="s">
        <v>558</v>
      </c>
      <c r="H44" s="92" t="s">
        <v>559</v>
      </c>
      <c r="I44" s="93" t="s">
        <v>560</v>
      </c>
      <c r="J44" s="94">
        <v>1411855306281.2263</v>
      </c>
      <c r="K44" s="94" t="s">
        <v>641</v>
      </c>
      <c r="L44" s="94" t="str">
        <f>IFERROR(INDEX(Crosswalk!$F:$F,MATCH(H44,Crosswalk!$G:$G,0)),0)</f>
        <v>Natural gas</v>
      </c>
    </row>
    <row r="45" spans="1:12" ht="14.5" x14ac:dyDescent="0.35">
      <c r="A45" s="89" t="s">
        <v>553</v>
      </c>
      <c r="B45" s="89" t="s">
        <v>588</v>
      </c>
      <c r="C45" s="89" t="s">
        <v>78</v>
      </c>
      <c r="D45" s="89" t="s">
        <v>639</v>
      </c>
      <c r="E45" s="89" t="s">
        <v>231</v>
      </c>
      <c r="F45" s="89" t="s">
        <v>26</v>
      </c>
      <c r="G45" s="89" t="s">
        <v>558</v>
      </c>
      <c r="H45" s="89" t="s">
        <v>559</v>
      </c>
      <c r="I45" s="90" t="s">
        <v>560</v>
      </c>
      <c r="J45" s="91">
        <v>8137067156690.708</v>
      </c>
      <c r="K45" s="91" t="s">
        <v>642</v>
      </c>
      <c r="L45" s="96" t="str">
        <f>IFERROR(INDEX(Crosswalk!$F:$F,MATCH(H45,Crosswalk!$G:$G,0)),0)</f>
        <v>Natural gas</v>
      </c>
    </row>
    <row r="46" spans="1:12" ht="14.5" x14ac:dyDescent="0.35">
      <c r="A46" s="92" t="s">
        <v>553</v>
      </c>
      <c r="B46" s="92" t="s">
        <v>588</v>
      </c>
      <c r="C46" s="92" t="s">
        <v>78</v>
      </c>
      <c r="D46" s="92" t="s">
        <v>639</v>
      </c>
      <c r="E46" s="92" t="s">
        <v>643</v>
      </c>
      <c r="F46" s="92" t="s">
        <v>26</v>
      </c>
      <c r="G46" s="92" t="s">
        <v>558</v>
      </c>
      <c r="H46" s="92" t="s">
        <v>559</v>
      </c>
      <c r="I46" s="93" t="s">
        <v>560</v>
      </c>
      <c r="J46" s="94">
        <v>91846367433.429428</v>
      </c>
      <c r="K46" s="94" t="s">
        <v>644</v>
      </c>
      <c r="L46" s="94" t="str">
        <f>IFERROR(INDEX(Crosswalk!$F:$F,MATCH(H46,Crosswalk!$G:$G,0)),0)</f>
        <v>Natural gas</v>
      </c>
    </row>
    <row r="47" spans="1:12" ht="14.5" hidden="1" x14ac:dyDescent="0.35">
      <c r="A47" s="89" t="s">
        <v>553</v>
      </c>
      <c r="B47" s="89" t="s">
        <v>573</v>
      </c>
      <c r="C47" s="89" t="s">
        <v>645</v>
      </c>
      <c r="D47" s="89" t="s">
        <v>574</v>
      </c>
      <c r="E47" s="89" t="s">
        <v>564</v>
      </c>
      <c r="F47" s="89" t="s">
        <v>26</v>
      </c>
      <c r="G47" s="89" t="s">
        <v>558</v>
      </c>
      <c r="H47" s="89" t="s">
        <v>576</v>
      </c>
      <c r="I47" s="90" t="s">
        <v>560</v>
      </c>
      <c r="J47" s="91"/>
      <c r="K47" s="91" t="s">
        <v>646</v>
      </c>
      <c r="L47" s="96" t="str">
        <f>IFERROR(INDEX(Crosswalk!$F:$F,MATCH(H47,Crosswalk!$G:$G,0)),0)</f>
        <v>crude oil</v>
      </c>
    </row>
    <row r="48" spans="1:12" ht="14.5" hidden="1" x14ac:dyDescent="0.35">
      <c r="A48" s="92" t="s">
        <v>553</v>
      </c>
      <c r="B48" s="92" t="s">
        <v>573</v>
      </c>
      <c r="C48" s="92" t="s">
        <v>645</v>
      </c>
      <c r="D48" s="92" t="s">
        <v>574</v>
      </c>
      <c r="E48" s="92" t="s">
        <v>564</v>
      </c>
      <c r="F48" s="92" t="s">
        <v>26</v>
      </c>
      <c r="G48" s="92" t="s">
        <v>558</v>
      </c>
      <c r="H48" s="92" t="s">
        <v>578</v>
      </c>
      <c r="I48" s="93" t="s">
        <v>560</v>
      </c>
      <c r="J48" s="94">
        <v>7920239931187.8291</v>
      </c>
      <c r="K48" s="94" t="s">
        <v>647</v>
      </c>
      <c r="L48" s="94" t="str">
        <f>IFERROR(INDEX(Crosswalk!$F:$F,MATCH(H48,Crosswalk!$G:$G,0)),0)</f>
        <v>Natural gas</v>
      </c>
    </row>
    <row r="49" spans="1:12" ht="14.5" hidden="1" x14ac:dyDescent="0.35">
      <c r="A49" s="89" t="s">
        <v>553</v>
      </c>
      <c r="B49" s="89" t="s">
        <v>573</v>
      </c>
      <c r="C49" s="89" t="s">
        <v>645</v>
      </c>
      <c r="D49" s="89" t="s">
        <v>574</v>
      </c>
      <c r="E49" s="89" t="s">
        <v>564</v>
      </c>
      <c r="F49" s="89" t="s">
        <v>26</v>
      </c>
      <c r="G49" s="89" t="s">
        <v>558</v>
      </c>
      <c r="H49" s="89" t="s">
        <v>565</v>
      </c>
      <c r="I49" s="90" t="s">
        <v>560</v>
      </c>
      <c r="J49" s="91">
        <v>4742748355.893012</v>
      </c>
      <c r="K49" s="91" t="s">
        <v>648</v>
      </c>
      <c r="L49" s="96" t="str">
        <f>IFERROR(INDEX(Crosswalk!$F:$F,MATCH(H49,Crosswalk!$G:$G,0)),0)</f>
        <v>Distillate fuel oil</v>
      </c>
    </row>
    <row r="50" spans="1:12" ht="14.5" hidden="1" x14ac:dyDescent="0.35">
      <c r="A50" s="92" t="s">
        <v>553</v>
      </c>
      <c r="B50" s="92" t="s">
        <v>573</v>
      </c>
      <c r="C50" s="92" t="s">
        <v>645</v>
      </c>
      <c r="D50" s="92" t="s">
        <v>574</v>
      </c>
      <c r="E50" s="92" t="s">
        <v>564</v>
      </c>
      <c r="F50" s="92" t="s">
        <v>26</v>
      </c>
      <c r="G50" s="92" t="s">
        <v>558</v>
      </c>
      <c r="H50" s="92" t="s">
        <v>581</v>
      </c>
      <c r="I50" s="93" t="s">
        <v>560</v>
      </c>
      <c r="J50" s="94"/>
      <c r="K50" s="94" t="s">
        <v>649</v>
      </c>
      <c r="L50" s="94" t="str">
        <f>IFERROR(INDEX(Crosswalk!$F:$F,MATCH(H50,Crosswalk!$G:$G,0)),0)</f>
        <v>jet fuel</v>
      </c>
    </row>
    <row r="51" spans="1:12" ht="14.5" hidden="1" x14ac:dyDescent="0.35">
      <c r="A51" s="89" t="s">
        <v>553</v>
      </c>
      <c r="B51" s="89" t="s">
        <v>573</v>
      </c>
      <c r="C51" s="89" t="s">
        <v>645</v>
      </c>
      <c r="D51" s="89" t="s">
        <v>574</v>
      </c>
      <c r="E51" s="89" t="s">
        <v>564</v>
      </c>
      <c r="F51" s="89" t="s">
        <v>26</v>
      </c>
      <c r="G51" s="89" t="s">
        <v>558</v>
      </c>
      <c r="H51" s="89" t="s">
        <v>20</v>
      </c>
      <c r="I51" s="90" t="s">
        <v>560</v>
      </c>
      <c r="J51" s="91"/>
      <c r="K51" s="91" t="s">
        <v>650</v>
      </c>
      <c r="L51" s="96" t="str">
        <f>IFERROR(INDEX(Crosswalk!$F:$F,MATCH(H51,Crosswalk!$G:$G,0)),0)</f>
        <v>Distillate fuel oil</v>
      </c>
    </row>
    <row r="52" spans="1:12" ht="14.5" hidden="1" x14ac:dyDescent="0.35">
      <c r="A52" s="92" t="s">
        <v>553</v>
      </c>
      <c r="B52" s="92" t="s">
        <v>573</v>
      </c>
      <c r="C52" s="92" t="s">
        <v>645</v>
      </c>
      <c r="D52" s="92" t="s">
        <v>574</v>
      </c>
      <c r="E52" s="92" t="s">
        <v>564</v>
      </c>
      <c r="F52" s="92" t="s">
        <v>26</v>
      </c>
      <c r="G52" s="92" t="s">
        <v>558</v>
      </c>
      <c r="H52" s="92" t="s">
        <v>584</v>
      </c>
      <c r="I52" s="93" t="s">
        <v>560</v>
      </c>
      <c r="J52" s="94"/>
      <c r="K52" s="94" t="s">
        <v>651</v>
      </c>
      <c r="L52" s="94" t="str">
        <f>IFERROR(INDEX(Crosswalk!$F:$F,MATCH(H52,Crosswalk!$G:$G,0)),0)</f>
        <v>biomass</v>
      </c>
    </row>
    <row r="53" spans="1:12" ht="14.5" hidden="1" x14ac:dyDescent="0.35">
      <c r="A53" s="89" t="s">
        <v>553</v>
      </c>
      <c r="B53" s="89" t="s">
        <v>573</v>
      </c>
      <c r="C53" s="89" t="s">
        <v>645</v>
      </c>
      <c r="D53" s="89" t="s">
        <v>574</v>
      </c>
      <c r="E53" s="89" t="s">
        <v>564</v>
      </c>
      <c r="F53" s="89" t="s">
        <v>26</v>
      </c>
      <c r="G53" s="89" t="s">
        <v>558</v>
      </c>
      <c r="H53" s="89" t="s">
        <v>559</v>
      </c>
      <c r="I53" s="90" t="s">
        <v>560</v>
      </c>
      <c r="J53" s="91">
        <v>16739270710328.594</v>
      </c>
      <c r="K53" s="91" t="s">
        <v>652</v>
      </c>
      <c r="L53" s="96" t="str">
        <f>IFERROR(INDEX(Crosswalk!$F:$F,MATCH(H53,Crosswalk!$G:$G,0)),0)</f>
        <v>Natural gas</v>
      </c>
    </row>
    <row r="54" spans="1:12" ht="14.5" hidden="1" x14ac:dyDescent="0.35">
      <c r="A54" s="92" t="s">
        <v>553</v>
      </c>
      <c r="B54" s="92" t="s">
        <v>573</v>
      </c>
      <c r="C54" s="92" t="s">
        <v>645</v>
      </c>
      <c r="D54" s="92" t="s">
        <v>574</v>
      </c>
      <c r="E54" s="92" t="s">
        <v>564</v>
      </c>
      <c r="F54" s="92" t="s">
        <v>26</v>
      </c>
      <c r="G54" s="92" t="s">
        <v>558</v>
      </c>
      <c r="H54" s="92" t="s">
        <v>112</v>
      </c>
      <c r="I54" s="93" t="s">
        <v>560</v>
      </c>
      <c r="J54" s="94">
        <v>441579622.23959261</v>
      </c>
      <c r="K54" s="94" t="s">
        <v>653</v>
      </c>
      <c r="L54" s="94" t="str">
        <f>IFERROR(INDEX(Crosswalk!$F:$F,MATCH(H54,Crosswalk!$G:$G,0)),0)</f>
        <v>lpg propane or butane</v>
      </c>
    </row>
    <row r="55" spans="1:12" ht="14.5" hidden="1" x14ac:dyDescent="0.35">
      <c r="A55" s="89" t="s">
        <v>553</v>
      </c>
      <c r="B55" s="89" t="s">
        <v>573</v>
      </c>
      <c r="C55" s="89" t="s">
        <v>645</v>
      </c>
      <c r="D55" s="89" t="s">
        <v>654</v>
      </c>
      <c r="E55" s="89" t="s">
        <v>564</v>
      </c>
      <c r="F55" s="89" t="s">
        <v>26</v>
      </c>
      <c r="G55" s="89" t="s">
        <v>558</v>
      </c>
      <c r="H55" s="89" t="s">
        <v>655</v>
      </c>
      <c r="I55" s="90" t="s">
        <v>560</v>
      </c>
      <c r="J55" s="91">
        <v>22047661796808.285</v>
      </c>
      <c r="K55" s="91" t="s">
        <v>656</v>
      </c>
      <c r="L55" s="96" t="str">
        <f>IFERROR(INDEX(Crosswalk!$F:$F,MATCH(H55,Crosswalk!$G:$G,0)),0)</f>
        <v>Natural gas</v>
      </c>
    </row>
    <row r="56" spans="1:12" ht="14.5" hidden="1" x14ac:dyDescent="0.35">
      <c r="A56" s="92" t="s">
        <v>553</v>
      </c>
      <c r="B56" s="92" t="s">
        <v>573</v>
      </c>
      <c r="C56" s="92" t="s">
        <v>645</v>
      </c>
      <c r="D56" s="92" t="s">
        <v>654</v>
      </c>
      <c r="E56" s="92" t="s">
        <v>564</v>
      </c>
      <c r="F56" s="92" t="s">
        <v>26</v>
      </c>
      <c r="G56" s="92" t="s">
        <v>558</v>
      </c>
      <c r="H56" s="92" t="s">
        <v>657</v>
      </c>
      <c r="I56" s="93" t="s">
        <v>560</v>
      </c>
      <c r="J56" s="94">
        <v>17901057998065.699</v>
      </c>
      <c r="K56" s="94" t="s">
        <v>658</v>
      </c>
      <c r="L56" s="94" t="str">
        <f>IFERROR(INDEX(Crosswalk!$F:$F,MATCH(H56,Crosswalk!$G:$G,0)),0)</f>
        <v>biomass</v>
      </c>
    </row>
    <row r="57" spans="1:12" ht="14.5" hidden="1" x14ac:dyDescent="0.35">
      <c r="A57" s="89" t="s">
        <v>553</v>
      </c>
      <c r="B57" s="89" t="s">
        <v>573</v>
      </c>
      <c r="C57" s="89" t="s">
        <v>645</v>
      </c>
      <c r="D57" s="89" t="s">
        <v>654</v>
      </c>
      <c r="E57" s="89" t="s">
        <v>564</v>
      </c>
      <c r="F57" s="89" t="s">
        <v>26</v>
      </c>
      <c r="G57" s="89" t="s">
        <v>558</v>
      </c>
      <c r="H57" s="89" t="s">
        <v>659</v>
      </c>
      <c r="I57" s="90" t="s">
        <v>560</v>
      </c>
      <c r="J57" s="91"/>
      <c r="K57" s="91" t="s">
        <v>660</v>
      </c>
      <c r="L57" s="96" t="str">
        <f>IFERROR(INDEX(Crosswalk!$F:$F,MATCH(H57,Crosswalk!$G:$G,0)),0)</f>
        <v>biomass</v>
      </c>
    </row>
    <row r="58" spans="1:12" ht="14.5" hidden="1" x14ac:dyDescent="0.35">
      <c r="A58" s="92" t="s">
        <v>553</v>
      </c>
      <c r="B58" s="92" t="s">
        <v>573</v>
      </c>
      <c r="C58" s="92" t="s">
        <v>645</v>
      </c>
      <c r="D58" s="92" t="s">
        <v>654</v>
      </c>
      <c r="E58" s="92" t="s">
        <v>564</v>
      </c>
      <c r="F58" s="92" t="s">
        <v>26</v>
      </c>
      <c r="G58" s="92" t="s">
        <v>558</v>
      </c>
      <c r="H58" s="92" t="s">
        <v>158</v>
      </c>
      <c r="I58" s="93" t="s">
        <v>560</v>
      </c>
      <c r="J58" s="94">
        <v>2497935571946.9731</v>
      </c>
      <c r="K58" s="94" t="s">
        <v>661</v>
      </c>
      <c r="L58" s="94" t="str">
        <f>IFERROR(INDEX(Crosswalk!$F:$F,MATCH(H58,Crosswalk!$G:$G,0)),0)</f>
        <v>coal</v>
      </c>
    </row>
    <row r="59" spans="1:12" ht="14.5" hidden="1" x14ac:dyDescent="0.35">
      <c r="A59" s="89" t="s">
        <v>553</v>
      </c>
      <c r="B59" s="89" t="s">
        <v>573</v>
      </c>
      <c r="C59" s="89" t="s">
        <v>645</v>
      </c>
      <c r="D59" s="89" t="s">
        <v>654</v>
      </c>
      <c r="E59" s="89" t="s">
        <v>564</v>
      </c>
      <c r="F59" s="89" t="s">
        <v>26</v>
      </c>
      <c r="G59" s="89" t="s">
        <v>558</v>
      </c>
      <c r="H59" s="89" t="s">
        <v>576</v>
      </c>
      <c r="I59" s="90" t="s">
        <v>560</v>
      </c>
      <c r="J59" s="91"/>
      <c r="K59" s="91" t="s">
        <v>662</v>
      </c>
      <c r="L59" s="96" t="str">
        <f>IFERROR(INDEX(Crosswalk!$F:$F,MATCH(H59,Crosswalk!$G:$G,0)),0)</f>
        <v>crude oil</v>
      </c>
    </row>
    <row r="60" spans="1:12" ht="14.5" hidden="1" x14ac:dyDescent="0.35">
      <c r="A60" s="92" t="s">
        <v>553</v>
      </c>
      <c r="B60" s="92" t="s">
        <v>573</v>
      </c>
      <c r="C60" s="92" t="s">
        <v>645</v>
      </c>
      <c r="D60" s="92" t="s">
        <v>654</v>
      </c>
      <c r="E60" s="92" t="s">
        <v>564</v>
      </c>
      <c r="F60" s="92" t="s">
        <v>26</v>
      </c>
      <c r="G60" s="92" t="s">
        <v>558</v>
      </c>
      <c r="H60" s="92" t="s">
        <v>578</v>
      </c>
      <c r="I60" s="93" t="s">
        <v>560</v>
      </c>
      <c r="J60" s="94">
        <v>196405588558.89142</v>
      </c>
      <c r="K60" s="94" t="s">
        <v>663</v>
      </c>
      <c r="L60" s="94" t="str">
        <f>IFERROR(INDEX(Crosswalk!$F:$F,MATCH(H60,Crosswalk!$G:$G,0)),0)</f>
        <v>Natural gas</v>
      </c>
    </row>
    <row r="61" spans="1:12" ht="14.5" hidden="1" x14ac:dyDescent="0.35">
      <c r="A61" s="89" t="s">
        <v>553</v>
      </c>
      <c r="B61" s="89" t="s">
        <v>573</v>
      </c>
      <c r="C61" s="89" t="s">
        <v>645</v>
      </c>
      <c r="D61" s="89" t="s">
        <v>654</v>
      </c>
      <c r="E61" s="89" t="s">
        <v>564</v>
      </c>
      <c r="F61" s="89" t="s">
        <v>26</v>
      </c>
      <c r="G61" s="89" t="s">
        <v>558</v>
      </c>
      <c r="H61" s="89" t="s">
        <v>565</v>
      </c>
      <c r="I61" s="90" t="s">
        <v>560</v>
      </c>
      <c r="J61" s="91">
        <v>15411183740.531441</v>
      </c>
      <c r="K61" s="91" t="s">
        <v>664</v>
      </c>
      <c r="L61" s="96" t="str">
        <f>IFERROR(INDEX(Crosswalk!$F:$F,MATCH(H61,Crosswalk!$G:$G,0)),0)</f>
        <v>Distillate fuel oil</v>
      </c>
    </row>
    <row r="62" spans="1:12" ht="14.5" hidden="1" x14ac:dyDescent="0.35">
      <c r="A62" s="92" t="s">
        <v>553</v>
      </c>
      <c r="B62" s="92" t="s">
        <v>573</v>
      </c>
      <c r="C62" s="92" t="s">
        <v>645</v>
      </c>
      <c r="D62" s="92" t="s">
        <v>654</v>
      </c>
      <c r="E62" s="92" t="s">
        <v>564</v>
      </c>
      <c r="F62" s="92" t="s">
        <v>26</v>
      </c>
      <c r="G62" s="92" t="s">
        <v>558</v>
      </c>
      <c r="H62" s="92" t="s">
        <v>20</v>
      </c>
      <c r="I62" s="93" t="s">
        <v>560</v>
      </c>
      <c r="J62" s="94"/>
      <c r="K62" s="94" t="s">
        <v>665</v>
      </c>
      <c r="L62" s="94" t="str">
        <f>IFERROR(INDEX(Crosswalk!$F:$F,MATCH(H62,Crosswalk!$G:$G,0)),0)</f>
        <v>Distillate fuel oil</v>
      </c>
    </row>
    <row r="63" spans="1:12" ht="14.5" hidden="1" x14ac:dyDescent="0.35">
      <c r="A63" s="89" t="s">
        <v>553</v>
      </c>
      <c r="B63" s="89" t="s">
        <v>573</v>
      </c>
      <c r="C63" s="89" t="s">
        <v>645</v>
      </c>
      <c r="D63" s="89" t="s">
        <v>654</v>
      </c>
      <c r="E63" s="89" t="s">
        <v>564</v>
      </c>
      <c r="F63" s="89" t="s">
        <v>26</v>
      </c>
      <c r="G63" s="89" t="s">
        <v>558</v>
      </c>
      <c r="H63" s="89" t="s">
        <v>584</v>
      </c>
      <c r="I63" s="90" t="s">
        <v>560</v>
      </c>
      <c r="J63" s="91">
        <v>257131213696.33765</v>
      </c>
      <c r="K63" s="91" t="s">
        <v>666</v>
      </c>
      <c r="L63" s="96" t="str">
        <f>IFERROR(INDEX(Crosswalk!$F:$F,MATCH(H63,Crosswalk!$G:$G,0)),0)</f>
        <v>biomass</v>
      </c>
    </row>
    <row r="64" spans="1:12" ht="14.5" hidden="1" x14ac:dyDescent="0.35">
      <c r="A64" s="92" t="s">
        <v>553</v>
      </c>
      <c r="B64" s="92" t="s">
        <v>573</v>
      </c>
      <c r="C64" s="92" t="s">
        <v>645</v>
      </c>
      <c r="D64" s="92" t="s">
        <v>654</v>
      </c>
      <c r="E64" s="92" t="s">
        <v>564</v>
      </c>
      <c r="F64" s="92" t="s">
        <v>26</v>
      </c>
      <c r="G64" s="92" t="s">
        <v>558</v>
      </c>
      <c r="H64" s="92" t="s">
        <v>667</v>
      </c>
      <c r="I64" s="93" t="s">
        <v>560</v>
      </c>
      <c r="J64" s="94"/>
      <c r="K64" s="94" t="s">
        <v>668</v>
      </c>
      <c r="L64" s="94" t="str">
        <f>IFERROR(INDEX(Crosswalk!$F:$F,MATCH(H64,Crosswalk!$G:$G,0)),0)</f>
        <v>biomass</v>
      </c>
    </row>
    <row r="65" spans="1:12" ht="14.5" hidden="1" x14ac:dyDescent="0.35">
      <c r="A65" s="89" t="s">
        <v>553</v>
      </c>
      <c r="B65" s="89" t="s">
        <v>573</v>
      </c>
      <c r="C65" s="89" t="s">
        <v>645</v>
      </c>
      <c r="D65" s="89" t="s">
        <v>654</v>
      </c>
      <c r="E65" s="89" t="s">
        <v>564</v>
      </c>
      <c r="F65" s="89" t="s">
        <v>26</v>
      </c>
      <c r="G65" s="89" t="s">
        <v>558</v>
      </c>
      <c r="H65" s="89" t="s">
        <v>559</v>
      </c>
      <c r="I65" s="90" t="s">
        <v>560</v>
      </c>
      <c r="J65" s="91">
        <v>132403674827086.31</v>
      </c>
      <c r="K65" s="91" t="s">
        <v>669</v>
      </c>
      <c r="L65" s="96" t="str">
        <f>IFERROR(INDEX(Crosswalk!$F:$F,MATCH(H65,Crosswalk!$G:$G,0)),0)</f>
        <v>Natural gas</v>
      </c>
    </row>
    <row r="66" spans="1:12" ht="14.5" hidden="1" x14ac:dyDescent="0.35">
      <c r="A66" s="92" t="s">
        <v>553</v>
      </c>
      <c r="B66" s="92" t="s">
        <v>573</v>
      </c>
      <c r="C66" s="92" t="s">
        <v>645</v>
      </c>
      <c r="D66" s="92" t="s">
        <v>654</v>
      </c>
      <c r="E66" s="92" t="s">
        <v>564</v>
      </c>
      <c r="F66" s="92" t="s">
        <v>26</v>
      </c>
      <c r="G66" s="92" t="s">
        <v>558</v>
      </c>
      <c r="H66" s="92" t="s">
        <v>670</v>
      </c>
      <c r="I66" s="93" t="s">
        <v>560</v>
      </c>
      <c r="J66" s="94">
        <v>935572295975.1792</v>
      </c>
      <c r="K66" s="94" t="s">
        <v>671</v>
      </c>
      <c r="L66" s="94" t="str">
        <f>IFERROR(INDEX(Crosswalk!$F:$F,MATCH(H66,Crosswalk!$G:$G,0)),0)</f>
        <v>Distillate fuel oil</v>
      </c>
    </row>
    <row r="67" spans="1:12" ht="14.5" hidden="1" x14ac:dyDescent="0.35">
      <c r="A67" s="89" t="s">
        <v>553</v>
      </c>
      <c r="B67" s="89" t="s">
        <v>573</v>
      </c>
      <c r="C67" s="89" t="s">
        <v>645</v>
      </c>
      <c r="D67" s="89" t="s">
        <v>654</v>
      </c>
      <c r="E67" s="89" t="s">
        <v>564</v>
      </c>
      <c r="F67" s="89" t="s">
        <v>26</v>
      </c>
      <c r="G67" s="89" t="s">
        <v>558</v>
      </c>
      <c r="H67" s="89" t="s">
        <v>112</v>
      </c>
      <c r="I67" s="90" t="s">
        <v>560</v>
      </c>
      <c r="J67" s="91">
        <v>218468185371.97961</v>
      </c>
      <c r="K67" s="91" t="s">
        <v>672</v>
      </c>
      <c r="L67" s="96" t="str">
        <f>IFERROR(INDEX(Crosswalk!$F:$F,MATCH(H67,Crosswalk!$G:$G,0)),0)</f>
        <v>lpg propane or butane</v>
      </c>
    </row>
    <row r="68" spans="1:12" ht="14.5" hidden="1" x14ac:dyDescent="0.35">
      <c r="A68" s="92" t="s">
        <v>553</v>
      </c>
      <c r="B68" s="92" t="s">
        <v>573</v>
      </c>
      <c r="C68" s="92" t="s">
        <v>645</v>
      </c>
      <c r="D68" s="92" t="s">
        <v>654</v>
      </c>
      <c r="E68" s="92" t="s">
        <v>564</v>
      </c>
      <c r="F68" s="92" t="s">
        <v>26</v>
      </c>
      <c r="G68" s="92" t="s">
        <v>558</v>
      </c>
      <c r="H68" s="92" t="s">
        <v>673</v>
      </c>
      <c r="I68" s="93" t="s">
        <v>560</v>
      </c>
      <c r="J68" s="94">
        <v>18958236717769.086</v>
      </c>
      <c r="K68" s="94" t="s">
        <v>674</v>
      </c>
      <c r="L68" s="94" t="str">
        <f>IFERROR(INDEX(Crosswalk!$F:$F,MATCH(H68,Crosswalk!$G:$G,0)),0)</f>
        <v>Distillate fuel oil</v>
      </c>
    </row>
    <row r="69" spans="1:12" ht="14.5" hidden="1" x14ac:dyDescent="0.35">
      <c r="A69" s="89" t="s">
        <v>553</v>
      </c>
      <c r="B69" s="89" t="s">
        <v>573</v>
      </c>
      <c r="C69" s="89" t="s">
        <v>645</v>
      </c>
      <c r="D69" s="89" t="s">
        <v>654</v>
      </c>
      <c r="E69" s="89" t="s">
        <v>564</v>
      </c>
      <c r="F69" s="89" t="s">
        <v>26</v>
      </c>
      <c r="G69" s="89" t="s">
        <v>558</v>
      </c>
      <c r="H69" s="89" t="s">
        <v>626</v>
      </c>
      <c r="I69" s="90" t="s">
        <v>560</v>
      </c>
      <c r="J69" s="91"/>
      <c r="K69" s="91" t="s">
        <v>675</v>
      </c>
      <c r="L69" s="96" t="str">
        <f>IFERROR(INDEX(Crosswalk!$F:$F,MATCH(H69,Crosswalk!$G:$G,0)),0)</f>
        <v>Residual fuel oil</v>
      </c>
    </row>
    <row r="70" spans="1:12" ht="14.5" hidden="1" x14ac:dyDescent="0.35">
      <c r="A70" s="92" t="s">
        <v>553</v>
      </c>
      <c r="B70" s="92" t="s">
        <v>573</v>
      </c>
      <c r="C70" s="92" t="s">
        <v>645</v>
      </c>
      <c r="D70" s="92" t="s">
        <v>654</v>
      </c>
      <c r="E70" s="92" t="s">
        <v>564</v>
      </c>
      <c r="F70" s="92" t="s">
        <v>26</v>
      </c>
      <c r="G70" s="92" t="s">
        <v>558</v>
      </c>
      <c r="H70" s="92" t="s">
        <v>676</v>
      </c>
      <c r="I70" s="93" t="s">
        <v>560</v>
      </c>
      <c r="J70" s="94"/>
      <c r="K70" s="94" t="s">
        <v>677</v>
      </c>
      <c r="L70" s="94" t="str">
        <f>IFERROR(INDEX(Crosswalk!$F:$F,MATCH(H70,Crosswalk!$G:$G,0)),0)</f>
        <v>Distillate fuel oil</v>
      </c>
    </row>
    <row r="71" spans="1:12" ht="14.5" hidden="1" x14ac:dyDescent="0.35">
      <c r="A71" s="89" t="s">
        <v>553</v>
      </c>
      <c r="B71" s="89" t="s">
        <v>573</v>
      </c>
      <c r="C71" s="89" t="s">
        <v>645</v>
      </c>
      <c r="D71" s="89" t="s">
        <v>654</v>
      </c>
      <c r="E71" s="89" t="s">
        <v>564</v>
      </c>
      <c r="F71" s="89" t="s">
        <v>26</v>
      </c>
      <c r="G71" s="89" t="s">
        <v>558</v>
      </c>
      <c r="H71" s="89" t="s">
        <v>678</v>
      </c>
      <c r="I71" s="90" t="s">
        <v>560</v>
      </c>
      <c r="J71" s="91"/>
      <c r="K71" s="91" t="s">
        <v>679</v>
      </c>
      <c r="L71" s="96">
        <f>IFERROR(INDEX(Crosswalk!$F:$F,MATCH(H71,Crosswalk!$G:$G,0)),0)</f>
        <v>0</v>
      </c>
    </row>
    <row r="72" spans="1:12" ht="14.5" hidden="1" x14ac:dyDescent="0.35">
      <c r="A72" s="92" t="s">
        <v>553</v>
      </c>
      <c r="B72" s="92" t="s">
        <v>680</v>
      </c>
      <c r="C72" s="92" t="s">
        <v>645</v>
      </c>
      <c r="D72" s="92" t="s">
        <v>681</v>
      </c>
      <c r="E72" s="92" t="s">
        <v>564</v>
      </c>
      <c r="F72" s="92" t="s">
        <v>26</v>
      </c>
      <c r="G72" s="92" t="s">
        <v>558</v>
      </c>
      <c r="H72" s="92" t="s">
        <v>655</v>
      </c>
      <c r="I72" s="93" t="s">
        <v>560</v>
      </c>
      <c r="J72" s="94">
        <v>3563796277491.166</v>
      </c>
      <c r="K72" s="94" t="s">
        <v>682</v>
      </c>
      <c r="L72" s="94" t="str">
        <f>IFERROR(INDEX(Crosswalk!$F:$F,MATCH(H72,Crosswalk!$G:$G,0)),0)</f>
        <v>Natural gas</v>
      </c>
    </row>
    <row r="73" spans="1:12" ht="14.5" hidden="1" x14ac:dyDescent="0.35">
      <c r="A73" s="89" t="s">
        <v>553</v>
      </c>
      <c r="B73" s="89" t="s">
        <v>680</v>
      </c>
      <c r="C73" s="89" t="s">
        <v>645</v>
      </c>
      <c r="D73" s="89" t="s">
        <v>681</v>
      </c>
      <c r="E73" s="89" t="s">
        <v>564</v>
      </c>
      <c r="F73" s="89" t="s">
        <v>26</v>
      </c>
      <c r="G73" s="89" t="s">
        <v>558</v>
      </c>
      <c r="H73" s="89" t="s">
        <v>657</v>
      </c>
      <c r="I73" s="90" t="s">
        <v>560</v>
      </c>
      <c r="J73" s="91">
        <v>24854518681939.379</v>
      </c>
      <c r="K73" s="91" t="s">
        <v>683</v>
      </c>
      <c r="L73" s="96" t="str">
        <f>IFERROR(INDEX(Crosswalk!$F:$F,MATCH(H73,Crosswalk!$G:$G,0)),0)</f>
        <v>biomass</v>
      </c>
    </row>
    <row r="74" spans="1:12" ht="14.5" hidden="1" x14ac:dyDescent="0.35">
      <c r="A74" s="92" t="s">
        <v>553</v>
      </c>
      <c r="B74" s="92" t="s">
        <v>680</v>
      </c>
      <c r="C74" s="92" t="s">
        <v>645</v>
      </c>
      <c r="D74" s="92" t="s">
        <v>681</v>
      </c>
      <c r="E74" s="92" t="s">
        <v>564</v>
      </c>
      <c r="F74" s="92" t="s">
        <v>26</v>
      </c>
      <c r="G74" s="92" t="s">
        <v>558</v>
      </c>
      <c r="H74" s="92" t="s">
        <v>659</v>
      </c>
      <c r="I74" s="93" t="s">
        <v>560</v>
      </c>
      <c r="J74" s="94">
        <v>73915986715</v>
      </c>
      <c r="K74" s="94" t="s">
        <v>684</v>
      </c>
      <c r="L74" s="94" t="str">
        <f>IFERROR(INDEX(Crosswalk!$F:$F,MATCH(H74,Crosswalk!$G:$G,0)),0)</f>
        <v>biomass</v>
      </c>
    </row>
    <row r="75" spans="1:12" ht="14.5" hidden="1" x14ac:dyDescent="0.35">
      <c r="A75" s="89" t="s">
        <v>553</v>
      </c>
      <c r="B75" s="89" t="s">
        <v>680</v>
      </c>
      <c r="C75" s="89" t="s">
        <v>645</v>
      </c>
      <c r="D75" s="89" t="s">
        <v>681</v>
      </c>
      <c r="E75" s="89" t="s">
        <v>564</v>
      </c>
      <c r="F75" s="89" t="s">
        <v>26</v>
      </c>
      <c r="G75" s="89" t="s">
        <v>558</v>
      </c>
      <c r="H75" s="89" t="s">
        <v>576</v>
      </c>
      <c r="I75" s="90" t="s">
        <v>560</v>
      </c>
      <c r="J75" s="91"/>
      <c r="K75" s="91" t="s">
        <v>685</v>
      </c>
      <c r="L75" s="96" t="str">
        <f>IFERROR(INDEX(Crosswalk!$F:$F,MATCH(H75,Crosswalk!$G:$G,0)),0)</f>
        <v>crude oil</v>
      </c>
    </row>
    <row r="76" spans="1:12" ht="14.5" hidden="1" x14ac:dyDescent="0.35">
      <c r="A76" s="92" t="s">
        <v>553</v>
      </c>
      <c r="B76" s="92" t="s">
        <v>680</v>
      </c>
      <c r="C76" s="92" t="s">
        <v>645</v>
      </c>
      <c r="D76" s="92" t="s">
        <v>681</v>
      </c>
      <c r="E76" s="92" t="s">
        <v>564</v>
      </c>
      <c r="F76" s="92" t="s">
        <v>26</v>
      </c>
      <c r="G76" s="92" t="s">
        <v>558</v>
      </c>
      <c r="H76" s="92" t="s">
        <v>578</v>
      </c>
      <c r="I76" s="93" t="s">
        <v>560</v>
      </c>
      <c r="J76" s="94">
        <v>412427849671.46307</v>
      </c>
      <c r="K76" s="94" t="s">
        <v>686</v>
      </c>
      <c r="L76" s="94" t="str">
        <f>IFERROR(INDEX(Crosswalk!$F:$F,MATCH(H76,Crosswalk!$G:$G,0)),0)</f>
        <v>Natural gas</v>
      </c>
    </row>
    <row r="77" spans="1:12" ht="14.5" hidden="1" x14ac:dyDescent="0.35">
      <c r="A77" s="89" t="s">
        <v>553</v>
      </c>
      <c r="B77" s="89" t="s">
        <v>680</v>
      </c>
      <c r="C77" s="89" t="s">
        <v>645</v>
      </c>
      <c r="D77" s="89" t="s">
        <v>681</v>
      </c>
      <c r="E77" s="89" t="s">
        <v>564</v>
      </c>
      <c r="F77" s="89" t="s">
        <v>26</v>
      </c>
      <c r="G77" s="89" t="s">
        <v>558</v>
      </c>
      <c r="H77" s="89" t="s">
        <v>565</v>
      </c>
      <c r="I77" s="90" t="s">
        <v>560</v>
      </c>
      <c r="J77" s="91">
        <v>28563835575.298302</v>
      </c>
      <c r="K77" s="91" t="s">
        <v>687</v>
      </c>
      <c r="L77" s="96" t="str">
        <f>IFERROR(INDEX(Crosswalk!$F:$F,MATCH(H77,Crosswalk!$G:$G,0)),0)</f>
        <v>Distillate fuel oil</v>
      </c>
    </row>
    <row r="78" spans="1:12" ht="14.5" hidden="1" x14ac:dyDescent="0.35">
      <c r="A78" s="92" t="s">
        <v>553</v>
      </c>
      <c r="B78" s="92" t="s">
        <v>680</v>
      </c>
      <c r="C78" s="92" t="s">
        <v>645</v>
      </c>
      <c r="D78" s="92" t="s">
        <v>681</v>
      </c>
      <c r="E78" s="92" t="s">
        <v>564</v>
      </c>
      <c r="F78" s="92" t="s">
        <v>26</v>
      </c>
      <c r="G78" s="92" t="s">
        <v>558</v>
      </c>
      <c r="H78" s="92" t="s">
        <v>581</v>
      </c>
      <c r="I78" s="93" t="s">
        <v>560</v>
      </c>
      <c r="J78" s="94">
        <v>65901405140.578392</v>
      </c>
      <c r="K78" s="94" t="s">
        <v>688</v>
      </c>
      <c r="L78" s="94" t="str">
        <f>IFERROR(INDEX(Crosswalk!$F:$F,MATCH(H78,Crosswalk!$G:$G,0)),0)</f>
        <v>jet fuel</v>
      </c>
    </row>
    <row r="79" spans="1:12" ht="14.5" hidden="1" x14ac:dyDescent="0.35">
      <c r="A79" s="89" t="s">
        <v>553</v>
      </c>
      <c r="B79" s="89" t="s">
        <v>680</v>
      </c>
      <c r="C79" s="89" t="s">
        <v>645</v>
      </c>
      <c r="D79" s="89" t="s">
        <v>681</v>
      </c>
      <c r="E79" s="89" t="s">
        <v>564</v>
      </c>
      <c r="F79" s="89" t="s">
        <v>26</v>
      </c>
      <c r="G79" s="89" t="s">
        <v>558</v>
      </c>
      <c r="H79" s="89" t="s">
        <v>20</v>
      </c>
      <c r="I79" s="90" t="s">
        <v>560</v>
      </c>
      <c r="J79" s="91"/>
      <c r="K79" s="91" t="s">
        <v>689</v>
      </c>
      <c r="L79" s="96" t="str">
        <f>IFERROR(INDEX(Crosswalk!$F:$F,MATCH(H79,Crosswalk!$G:$G,0)),0)</f>
        <v>Distillate fuel oil</v>
      </c>
    </row>
    <row r="80" spans="1:12" ht="14.5" hidden="1" x14ac:dyDescent="0.35">
      <c r="A80" s="92" t="s">
        <v>553</v>
      </c>
      <c r="B80" s="92" t="s">
        <v>680</v>
      </c>
      <c r="C80" s="92" t="s">
        <v>645</v>
      </c>
      <c r="D80" s="92" t="s">
        <v>681</v>
      </c>
      <c r="E80" s="92" t="s">
        <v>564</v>
      </c>
      <c r="F80" s="92" t="s">
        <v>26</v>
      </c>
      <c r="G80" s="92" t="s">
        <v>558</v>
      </c>
      <c r="H80" s="92" t="s">
        <v>584</v>
      </c>
      <c r="I80" s="93" t="s">
        <v>560</v>
      </c>
      <c r="J80" s="94">
        <v>20365984037383.543</v>
      </c>
      <c r="K80" s="94" t="s">
        <v>690</v>
      </c>
      <c r="L80" s="94" t="str">
        <f>IFERROR(INDEX(Crosswalk!$F:$F,MATCH(H80,Crosswalk!$G:$G,0)),0)</f>
        <v>biomass</v>
      </c>
    </row>
    <row r="81" spans="1:12" ht="14.5" hidden="1" x14ac:dyDescent="0.35">
      <c r="A81" s="89" t="s">
        <v>553</v>
      </c>
      <c r="B81" s="89" t="s">
        <v>680</v>
      </c>
      <c r="C81" s="89" t="s">
        <v>645</v>
      </c>
      <c r="D81" s="89" t="s">
        <v>681</v>
      </c>
      <c r="E81" s="89" t="s">
        <v>564</v>
      </c>
      <c r="F81" s="89" t="s">
        <v>26</v>
      </c>
      <c r="G81" s="89" t="s">
        <v>558</v>
      </c>
      <c r="H81" s="89" t="s">
        <v>667</v>
      </c>
      <c r="I81" s="90" t="s">
        <v>560</v>
      </c>
      <c r="J81" s="91">
        <v>7238865148251.8799</v>
      </c>
      <c r="K81" s="91" t="s">
        <v>691</v>
      </c>
      <c r="L81" s="96" t="str">
        <f>IFERROR(INDEX(Crosswalk!$F:$F,MATCH(H81,Crosswalk!$G:$G,0)),0)</f>
        <v>biomass</v>
      </c>
    </row>
    <row r="82" spans="1:12" ht="14.5" hidden="1" x14ac:dyDescent="0.35">
      <c r="A82" s="92" t="s">
        <v>553</v>
      </c>
      <c r="B82" s="92" t="s">
        <v>680</v>
      </c>
      <c r="C82" s="92" t="s">
        <v>645</v>
      </c>
      <c r="D82" s="92" t="s">
        <v>681</v>
      </c>
      <c r="E82" s="92" t="s">
        <v>564</v>
      </c>
      <c r="F82" s="92" t="s">
        <v>26</v>
      </c>
      <c r="G82" s="92" t="s">
        <v>558</v>
      </c>
      <c r="H82" s="92" t="s">
        <v>559</v>
      </c>
      <c r="I82" s="93" t="s">
        <v>560</v>
      </c>
      <c r="J82" s="94">
        <v>271479094310270.84</v>
      </c>
      <c r="K82" s="94" t="s">
        <v>692</v>
      </c>
      <c r="L82" s="94" t="str">
        <f>IFERROR(INDEX(Crosswalk!$F:$F,MATCH(H82,Crosswalk!$G:$G,0)),0)</f>
        <v>Natural gas</v>
      </c>
    </row>
    <row r="83" spans="1:12" ht="14.5" hidden="1" x14ac:dyDescent="0.35">
      <c r="A83" s="89" t="s">
        <v>553</v>
      </c>
      <c r="B83" s="89" t="s">
        <v>680</v>
      </c>
      <c r="C83" s="89" t="s">
        <v>645</v>
      </c>
      <c r="D83" s="89" t="s">
        <v>681</v>
      </c>
      <c r="E83" s="89" t="s">
        <v>564</v>
      </c>
      <c r="F83" s="89" t="s">
        <v>26</v>
      </c>
      <c r="G83" s="89" t="s">
        <v>558</v>
      </c>
      <c r="H83" s="89" t="s">
        <v>670</v>
      </c>
      <c r="I83" s="90" t="s">
        <v>560</v>
      </c>
      <c r="J83" s="91"/>
      <c r="K83" s="91" t="s">
        <v>693</v>
      </c>
      <c r="L83" s="96" t="str">
        <f>IFERROR(INDEX(Crosswalk!$F:$F,MATCH(H83,Crosswalk!$G:$G,0)),0)</f>
        <v>Distillate fuel oil</v>
      </c>
    </row>
    <row r="84" spans="1:12" ht="14.5" hidden="1" x14ac:dyDescent="0.35">
      <c r="A84" s="92" t="s">
        <v>553</v>
      </c>
      <c r="B84" s="92" t="s">
        <v>680</v>
      </c>
      <c r="C84" s="92" t="s">
        <v>645</v>
      </c>
      <c r="D84" s="92" t="s">
        <v>681</v>
      </c>
      <c r="E84" s="92" t="s">
        <v>564</v>
      </c>
      <c r="F84" s="92" t="s">
        <v>26</v>
      </c>
      <c r="G84" s="92" t="s">
        <v>558</v>
      </c>
      <c r="H84" s="92" t="s">
        <v>112</v>
      </c>
      <c r="I84" s="93" t="s">
        <v>560</v>
      </c>
      <c r="J84" s="94">
        <v>80926192292.262878</v>
      </c>
      <c r="K84" s="94" t="s">
        <v>694</v>
      </c>
      <c r="L84" s="94" t="str">
        <f>IFERROR(INDEX(Crosswalk!$F:$F,MATCH(H84,Crosswalk!$G:$G,0)),0)</f>
        <v>lpg propane or butane</v>
      </c>
    </row>
    <row r="85" spans="1:12" ht="14.5" hidden="1" x14ac:dyDescent="0.35">
      <c r="A85" s="89" t="s">
        <v>553</v>
      </c>
      <c r="B85" s="89" t="s">
        <v>680</v>
      </c>
      <c r="C85" s="89" t="s">
        <v>645</v>
      </c>
      <c r="D85" s="89" t="s">
        <v>681</v>
      </c>
      <c r="E85" s="89" t="s">
        <v>564</v>
      </c>
      <c r="F85" s="89" t="s">
        <v>26</v>
      </c>
      <c r="G85" s="89" t="s">
        <v>558</v>
      </c>
      <c r="H85" s="89" t="s">
        <v>673</v>
      </c>
      <c r="I85" s="90" t="s">
        <v>560</v>
      </c>
      <c r="J85" s="91">
        <v>173504791686.39999</v>
      </c>
      <c r="K85" s="91" t="s">
        <v>695</v>
      </c>
      <c r="L85" s="96" t="str">
        <f>IFERROR(INDEX(Crosswalk!$F:$F,MATCH(H85,Crosswalk!$G:$G,0)),0)</f>
        <v>Distillate fuel oil</v>
      </c>
    </row>
    <row r="86" spans="1:12" ht="14.5" hidden="1" x14ac:dyDescent="0.35">
      <c r="A86" s="92" t="s">
        <v>553</v>
      </c>
      <c r="B86" s="92" t="s">
        <v>680</v>
      </c>
      <c r="C86" s="92" t="s">
        <v>645</v>
      </c>
      <c r="D86" s="92" t="s">
        <v>681</v>
      </c>
      <c r="E86" s="92" t="s">
        <v>564</v>
      </c>
      <c r="F86" s="92" t="s">
        <v>26</v>
      </c>
      <c r="G86" s="92" t="s">
        <v>558</v>
      </c>
      <c r="H86" s="92" t="s">
        <v>626</v>
      </c>
      <c r="I86" s="93" t="s">
        <v>560</v>
      </c>
      <c r="J86" s="94"/>
      <c r="K86" s="94" t="s">
        <v>696</v>
      </c>
      <c r="L86" s="94" t="str">
        <f>IFERROR(INDEX(Crosswalk!$F:$F,MATCH(H86,Crosswalk!$G:$G,0)),0)</f>
        <v>Residual fuel oil</v>
      </c>
    </row>
    <row r="87" spans="1:12" ht="14.5" hidden="1" x14ac:dyDescent="0.35">
      <c r="A87" s="89" t="s">
        <v>553</v>
      </c>
      <c r="B87" s="89" t="s">
        <v>680</v>
      </c>
      <c r="C87" s="89" t="s">
        <v>645</v>
      </c>
      <c r="D87" s="89" t="s">
        <v>681</v>
      </c>
      <c r="E87" s="89" t="s">
        <v>564</v>
      </c>
      <c r="F87" s="89" t="s">
        <v>26</v>
      </c>
      <c r="G87" s="89" t="s">
        <v>558</v>
      </c>
      <c r="H87" s="89" t="s">
        <v>678</v>
      </c>
      <c r="I87" s="90" t="s">
        <v>560</v>
      </c>
      <c r="J87" s="91"/>
      <c r="K87" s="91" t="s">
        <v>697</v>
      </c>
      <c r="L87" s="96">
        <f>IFERROR(INDEX(Crosswalk!$F:$F,MATCH(H87,Crosswalk!$G:$G,0)),0)</f>
        <v>0</v>
      </c>
    </row>
    <row r="88" spans="1:12" ht="14.5" hidden="1" x14ac:dyDescent="0.35">
      <c r="A88" s="92" t="s">
        <v>553</v>
      </c>
      <c r="B88" s="92" t="s">
        <v>680</v>
      </c>
      <c r="C88" s="92" t="s">
        <v>645</v>
      </c>
      <c r="D88" s="92" t="s">
        <v>698</v>
      </c>
      <c r="E88" s="92" t="s">
        <v>564</v>
      </c>
      <c r="F88" s="92" t="s">
        <v>26</v>
      </c>
      <c r="G88" s="92" t="s">
        <v>558</v>
      </c>
      <c r="H88" s="92" t="s">
        <v>657</v>
      </c>
      <c r="I88" s="93" t="s">
        <v>560</v>
      </c>
      <c r="J88" s="94"/>
      <c r="K88" s="94" t="s">
        <v>699</v>
      </c>
      <c r="L88" s="94" t="str">
        <f>IFERROR(INDEX(Crosswalk!$F:$F,MATCH(H88,Crosswalk!$G:$G,0)),0)</f>
        <v>biomass</v>
      </c>
    </row>
    <row r="89" spans="1:12" ht="14.5" hidden="1" x14ac:dyDescent="0.35">
      <c r="A89" s="89" t="s">
        <v>553</v>
      </c>
      <c r="B89" s="89" t="s">
        <v>680</v>
      </c>
      <c r="C89" s="89" t="s">
        <v>645</v>
      </c>
      <c r="D89" s="89" t="s">
        <v>698</v>
      </c>
      <c r="E89" s="89" t="s">
        <v>564</v>
      </c>
      <c r="F89" s="89" t="s">
        <v>26</v>
      </c>
      <c r="G89" s="89" t="s">
        <v>558</v>
      </c>
      <c r="H89" s="89" t="s">
        <v>659</v>
      </c>
      <c r="I89" s="90" t="s">
        <v>560</v>
      </c>
      <c r="J89" s="91">
        <v>805615161327.68091</v>
      </c>
      <c r="K89" s="91" t="s">
        <v>700</v>
      </c>
      <c r="L89" s="96" t="str">
        <f>IFERROR(INDEX(Crosswalk!$F:$F,MATCH(H89,Crosswalk!$G:$G,0)),0)</f>
        <v>biomass</v>
      </c>
    </row>
    <row r="90" spans="1:12" ht="14.5" hidden="1" x14ac:dyDescent="0.35">
      <c r="A90" s="92" t="s">
        <v>553</v>
      </c>
      <c r="B90" s="92" t="s">
        <v>680</v>
      </c>
      <c r="C90" s="92" t="s">
        <v>645</v>
      </c>
      <c r="D90" s="92" t="s">
        <v>698</v>
      </c>
      <c r="E90" s="92" t="s">
        <v>564</v>
      </c>
      <c r="F90" s="92" t="s">
        <v>26</v>
      </c>
      <c r="G90" s="92" t="s">
        <v>558</v>
      </c>
      <c r="H90" s="92" t="s">
        <v>578</v>
      </c>
      <c r="I90" s="93" t="s">
        <v>560</v>
      </c>
      <c r="J90" s="94">
        <v>402102077368.12708</v>
      </c>
      <c r="K90" s="94" t="s">
        <v>701</v>
      </c>
      <c r="L90" s="94" t="str">
        <f>IFERROR(INDEX(Crosswalk!$F:$F,MATCH(H90,Crosswalk!$G:$G,0)),0)</f>
        <v>Natural gas</v>
      </c>
    </row>
    <row r="91" spans="1:12" ht="14.5" hidden="1" x14ac:dyDescent="0.35">
      <c r="A91" s="89" t="s">
        <v>553</v>
      </c>
      <c r="B91" s="89" t="s">
        <v>680</v>
      </c>
      <c r="C91" s="89" t="s">
        <v>645</v>
      </c>
      <c r="D91" s="89" t="s">
        <v>698</v>
      </c>
      <c r="E91" s="89" t="s">
        <v>564</v>
      </c>
      <c r="F91" s="89" t="s">
        <v>26</v>
      </c>
      <c r="G91" s="89" t="s">
        <v>558</v>
      </c>
      <c r="H91" s="89" t="s">
        <v>565</v>
      </c>
      <c r="I91" s="90" t="s">
        <v>560</v>
      </c>
      <c r="J91" s="91">
        <v>370706993542.3678</v>
      </c>
      <c r="K91" s="91" t="s">
        <v>702</v>
      </c>
      <c r="L91" s="96" t="str">
        <f>IFERROR(INDEX(Crosswalk!$F:$F,MATCH(H91,Crosswalk!$G:$G,0)),0)</f>
        <v>Distillate fuel oil</v>
      </c>
    </row>
    <row r="92" spans="1:12" ht="14.5" hidden="1" x14ac:dyDescent="0.35">
      <c r="A92" s="92" t="s">
        <v>553</v>
      </c>
      <c r="B92" s="92" t="s">
        <v>680</v>
      </c>
      <c r="C92" s="92" t="s">
        <v>645</v>
      </c>
      <c r="D92" s="92" t="s">
        <v>698</v>
      </c>
      <c r="E92" s="92" t="s">
        <v>564</v>
      </c>
      <c r="F92" s="92" t="s">
        <v>26</v>
      </c>
      <c r="G92" s="92" t="s">
        <v>558</v>
      </c>
      <c r="H92" s="92" t="s">
        <v>584</v>
      </c>
      <c r="I92" s="93" t="s">
        <v>560</v>
      </c>
      <c r="J92" s="94">
        <v>274809441173.16437</v>
      </c>
      <c r="K92" s="94" t="s">
        <v>703</v>
      </c>
      <c r="L92" s="94" t="str">
        <f>IFERROR(INDEX(Crosswalk!$F:$F,MATCH(H92,Crosswalk!$G:$G,0)),0)</f>
        <v>biomass</v>
      </c>
    </row>
    <row r="93" spans="1:12" ht="14.5" hidden="1" x14ac:dyDescent="0.35">
      <c r="A93" s="89" t="s">
        <v>553</v>
      </c>
      <c r="B93" s="89" t="s">
        <v>680</v>
      </c>
      <c r="C93" s="89" t="s">
        <v>645</v>
      </c>
      <c r="D93" s="89" t="s">
        <v>698</v>
      </c>
      <c r="E93" s="89" t="s">
        <v>564</v>
      </c>
      <c r="F93" s="89" t="s">
        <v>26</v>
      </c>
      <c r="G93" s="89" t="s">
        <v>558</v>
      </c>
      <c r="H93" s="89" t="s">
        <v>559</v>
      </c>
      <c r="I93" s="90" t="s">
        <v>560</v>
      </c>
      <c r="J93" s="91">
        <v>9109674717317.0742</v>
      </c>
      <c r="K93" s="91" t="s">
        <v>704</v>
      </c>
      <c r="L93" s="96" t="str">
        <f>IFERROR(INDEX(Crosswalk!$F:$F,MATCH(H93,Crosswalk!$G:$G,0)),0)</f>
        <v>Natural gas</v>
      </c>
    </row>
    <row r="94" spans="1:12" ht="14.5" hidden="1" x14ac:dyDescent="0.35">
      <c r="A94" s="92" t="s">
        <v>553</v>
      </c>
      <c r="B94" s="92" t="s">
        <v>680</v>
      </c>
      <c r="C94" s="92" t="s">
        <v>645</v>
      </c>
      <c r="D94" s="92" t="s">
        <v>698</v>
      </c>
      <c r="E94" s="92" t="s">
        <v>564</v>
      </c>
      <c r="F94" s="92" t="s">
        <v>26</v>
      </c>
      <c r="G94" s="92" t="s">
        <v>558</v>
      </c>
      <c r="H94" s="92" t="s">
        <v>112</v>
      </c>
      <c r="I94" s="93" t="s">
        <v>560</v>
      </c>
      <c r="J94" s="94">
        <v>505882056</v>
      </c>
      <c r="K94" s="94" t="s">
        <v>705</v>
      </c>
      <c r="L94" s="94" t="str">
        <f>IFERROR(INDEX(Crosswalk!$F:$F,MATCH(H94,Crosswalk!$G:$G,0)),0)</f>
        <v>lpg propane or butane</v>
      </c>
    </row>
    <row r="95" spans="1:12" ht="14.5" hidden="1" x14ac:dyDescent="0.35">
      <c r="A95" s="89" t="s">
        <v>553</v>
      </c>
      <c r="B95" s="89" t="s">
        <v>680</v>
      </c>
      <c r="C95" s="89" t="s">
        <v>645</v>
      </c>
      <c r="D95" s="89" t="s">
        <v>698</v>
      </c>
      <c r="E95" s="89" t="s">
        <v>564</v>
      </c>
      <c r="F95" s="89" t="s">
        <v>26</v>
      </c>
      <c r="G95" s="89" t="s">
        <v>558</v>
      </c>
      <c r="H95" s="89" t="s">
        <v>673</v>
      </c>
      <c r="I95" s="90" t="s">
        <v>560</v>
      </c>
      <c r="J95" s="91"/>
      <c r="K95" s="91" t="s">
        <v>706</v>
      </c>
      <c r="L95" s="96" t="str">
        <f>IFERROR(INDEX(Crosswalk!$F:$F,MATCH(H95,Crosswalk!$G:$G,0)),0)</f>
        <v>Distillate fuel oil</v>
      </c>
    </row>
    <row r="96" spans="1:12" ht="14.5" hidden="1" x14ac:dyDescent="0.35">
      <c r="A96" s="92" t="s">
        <v>553</v>
      </c>
      <c r="B96" s="92" t="s">
        <v>680</v>
      </c>
      <c r="C96" s="92" t="s">
        <v>645</v>
      </c>
      <c r="D96" s="92" t="s">
        <v>698</v>
      </c>
      <c r="E96" s="92" t="s">
        <v>564</v>
      </c>
      <c r="F96" s="92" t="s">
        <v>26</v>
      </c>
      <c r="G96" s="92" t="s">
        <v>558</v>
      </c>
      <c r="H96" s="92" t="s">
        <v>626</v>
      </c>
      <c r="I96" s="93" t="s">
        <v>560</v>
      </c>
      <c r="J96" s="94"/>
      <c r="K96" s="94" t="s">
        <v>707</v>
      </c>
      <c r="L96" s="94" t="str">
        <f>IFERROR(INDEX(Crosswalk!$F:$F,MATCH(H96,Crosswalk!$G:$G,0)),0)</f>
        <v>Residual fuel oil</v>
      </c>
    </row>
    <row r="97" spans="1:12" ht="14.5" hidden="1" x14ac:dyDescent="0.35">
      <c r="A97" s="89" t="s">
        <v>553</v>
      </c>
      <c r="B97" s="89" t="s">
        <v>573</v>
      </c>
      <c r="C97" s="89" t="s">
        <v>79</v>
      </c>
      <c r="D97" s="89" t="s">
        <v>654</v>
      </c>
      <c r="E97" s="89" t="s">
        <v>575</v>
      </c>
      <c r="F97" s="89" t="s">
        <v>26</v>
      </c>
      <c r="G97" s="89" t="s">
        <v>558</v>
      </c>
      <c r="H97" s="89" t="s">
        <v>655</v>
      </c>
      <c r="I97" s="90" t="s">
        <v>560</v>
      </c>
      <c r="J97" s="91">
        <v>694866529955.13892</v>
      </c>
      <c r="K97" s="91" t="s">
        <v>708</v>
      </c>
      <c r="L97" s="96" t="str">
        <f>IFERROR(INDEX(Crosswalk!$F:$F,MATCH(H97,Crosswalk!$G:$G,0)),0)</f>
        <v>Natural gas</v>
      </c>
    </row>
    <row r="98" spans="1:12" ht="14.5" hidden="1" x14ac:dyDescent="0.35">
      <c r="A98" s="92" t="s">
        <v>553</v>
      </c>
      <c r="B98" s="92" t="s">
        <v>573</v>
      </c>
      <c r="C98" s="92" t="s">
        <v>79</v>
      </c>
      <c r="D98" s="92" t="s">
        <v>654</v>
      </c>
      <c r="E98" s="92" t="s">
        <v>575</v>
      </c>
      <c r="F98" s="92" t="s">
        <v>26</v>
      </c>
      <c r="G98" s="92" t="s">
        <v>558</v>
      </c>
      <c r="H98" s="92" t="s">
        <v>657</v>
      </c>
      <c r="I98" s="93" t="s">
        <v>560</v>
      </c>
      <c r="J98" s="94">
        <v>6710903298872.3545</v>
      </c>
      <c r="K98" s="94" t="s">
        <v>709</v>
      </c>
      <c r="L98" s="94" t="str">
        <f>IFERROR(INDEX(Crosswalk!$F:$F,MATCH(H98,Crosswalk!$G:$G,0)),0)</f>
        <v>biomass</v>
      </c>
    </row>
    <row r="99" spans="1:12" ht="14.5" hidden="1" x14ac:dyDescent="0.35">
      <c r="A99" s="89" t="s">
        <v>710</v>
      </c>
      <c r="B99" s="89" t="s">
        <v>573</v>
      </c>
      <c r="C99" s="89" t="s">
        <v>79</v>
      </c>
      <c r="D99" s="89" t="s">
        <v>654</v>
      </c>
      <c r="E99" s="89" t="s">
        <v>575</v>
      </c>
      <c r="F99" s="89" t="s">
        <v>26</v>
      </c>
      <c r="G99" s="89" t="s">
        <v>558</v>
      </c>
      <c r="H99" s="89" t="s">
        <v>659</v>
      </c>
      <c r="I99" s="90" t="s">
        <v>560</v>
      </c>
      <c r="J99" s="91">
        <v>48314729385.670403</v>
      </c>
      <c r="K99" s="91" t="s">
        <v>711</v>
      </c>
      <c r="L99" s="96" t="str">
        <f>IFERROR(INDEX(Crosswalk!$F:$F,MATCH(H99,Crosswalk!$G:$G,0)),0)</f>
        <v>biomass</v>
      </c>
    </row>
    <row r="100" spans="1:12" ht="14.5" hidden="1" x14ac:dyDescent="0.35">
      <c r="A100" s="92" t="s">
        <v>553</v>
      </c>
      <c r="B100" s="92" t="s">
        <v>573</v>
      </c>
      <c r="C100" s="92" t="s">
        <v>79</v>
      </c>
      <c r="D100" s="92" t="s">
        <v>654</v>
      </c>
      <c r="E100" s="92" t="s">
        <v>575</v>
      </c>
      <c r="F100" s="92" t="s">
        <v>26</v>
      </c>
      <c r="G100" s="92" t="s">
        <v>558</v>
      </c>
      <c r="H100" s="92" t="s">
        <v>158</v>
      </c>
      <c r="I100" s="93" t="s">
        <v>560</v>
      </c>
      <c r="J100" s="94">
        <v>9669548064053.0273</v>
      </c>
      <c r="K100" s="94" t="s">
        <v>712</v>
      </c>
      <c r="L100" s="94" t="str">
        <f>IFERROR(INDEX(Crosswalk!$F:$F,MATCH(H100,Crosswalk!$G:$G,0)),0)</f>
        <v>coal</v>
      </c>
    </row>
    <row r="101" spans="1:12" ht="14.5" hidden="1" x14ac:dyDescent="0.35">
      <c r="A101" s="89" t="s">
        <v>553</v>
      </c>
      <c r="B101" s="89" t="s">
        <v>573</v>
      </c>
      <c r="C101" s="89" t="s">
        <v>79</v>
      </c>
      <c r="D101" s="89" t="s">
        <v>654</v>
      </c>
      <c r="E101" s="89" t="s">
        <v>575</v>
      </c>
      <c r="F101" s="89" t="s">
        <v>26</v>
      </c>
      <c r="G101" s="89" t="s">
        <v>558</v>
      </c>
      <c r="H101" s="89" t="s">
        <v>576</v>
      </c>
      <c r="I101" s="90" t="s">
        <v>560</v>
      </c>
      <c r="J101" s="91"/>
      <c r="K101" s="91" t="s">
        <v>713</v>
      </c>
      <c r="L101" s="96" t="str">
        <f>IFERROR(INDEX(Crosswalk!$F:$F,MATCH(H101,Crosswalk!$G:$G,0)),0)</f>
        <v>crude oil</v>
      </c>
    </row>
    <row r="102" spans="1:12" ht="14.5" hidden="1" x14ac:dyDescent="0.35">
      <c r="A102" s="92" t="s">
        <v>553</v>
      </c>
      <c r="B102" s="92" t="s">
        <v>573</v>
      </c>
      <c r="C102" s="92" t="s">
        <v>79</v>
      </c>
      <c r="D102" s="92" t="s">
        <v>654</v>
      </c>
      <c r="E102" s="92" t="s">
        <v>575</v>
      </c>
      <c r="F102" s="92" t="s">
        <v>26</v>
      </c>
      <c r="G102" s="92" t="s">
        <v>558</v>
      </c>
      <c r="H102" s="92" t="s">
        <v>578</v>
      </c>
      <c r="I102" s="93" t="s">
        <v>560</v>
      </c>
      <c r="J102" s="94">
        <v>66677286741.175079</v>
      </c>
      <c r="K102" s="94" t="s">
        <v>714</v>
      </c>
      <c r="L102" s="94" t="str">
        <f>IFERROR(INDEX(Crosswalk!$F:$F,MATCH(H102,Crosswalk!$G:$G,0)),0)</f>
        <v>Natural gas</v>
      </c>
    </row>
    <row r="103" spans="1:12" ht="14.5" hidden="1" x14ac:dyDescent="0.35">
      <c r="A103" s="89" t="s">
        <v>553</v>
      </c>
      <c r="B103" s="89" t="s">
        <v>573</v>
      </c>
      <c r="C103" s="89" t="s">
        <v>79</v>
      </c>
      <c r="D103" s="89" t="s">
        <v>654</v>
      </c>
      <c r="E103" s="89" t="s">
        <v>575</v>
      </c>
      <c r="F103" s="89" t="s">
        <v>26</v>
      </c>
      <c r="G103" s="89" t="s">
        <v>558</v>
      </c>
      <c r="H103" s="89" t="s">
        <v>565</v>
      </c>
      <c r="I103" s="90" t="s">
        <v>560</v>
      </c>
      <c r="J103" s="91">
        <v>10779638246.614231</v>
      </c>
      <c r="K103" s="91" t="s">
        <v>715</v>
      </c>
      <c r="L103" s="96" t="str">
        <f>IFERROR(INDEX(Crosswalk!$F:$F,MATCH(H103,Crosswalk!$G:$G,0)),0)</f>
        <v>Distillate fuel oil</v>
      </c>
    </row>
    <row r="104" spans="1:12" ht="14.5" hidden="1" x14ac:dyDescent="0.35">
      <c r="A104" s="92" t="s">
        <v>553</v>
      </c>
      <c r="B104" s="92" t="s">
        <v>573</v>
      </c>
      <c r="C104" s="92" t="s">
        <v>79</v>
      </c>
      <c r="D104" s="92" t="s">
        <v>654</v>
      </c>
      <c r="E104" s="92" t="s">
        <v>575</v>
      </c>
      <c r="F104" s="92" t="s">
        <v>26</v>
      </c>
      <c r="G104" s="92" t="s">
        <v>558</v>
      </c>
      <c r="H104" s="92" t="s">
        <v>20</v>
      </c>
      <c r="I104" s="93" t="s">
        <v>560</v>
      </c>
      <c r="J104" s="94"/>
      <c r="K104" s="94" t="s">
        <v>716</v>
      </c>
      <c r="L104" s="94" t="str">
        <f>IFERROR(INDEX(Crosswalk!$F:$F,MATCH(H104,Crosswalk!$G:$G,0)),0)</f>
        <v>Distillate fuel oil</v>
      </c>
    </row>
    <row r="105" spans="1:12" ht="14.5" hidden="1" x14ac:dyDescent="0.35">
      <c r="A105" s="89" t="s">
        <v>553</v>
      </c>
      <c r="B105" s="89" t="s">
        <v>573</v>
      </c>
      <c r="C105" s="89" t="s">
        <v>79</v>
      </c>
      <c r="D105" s="89" t="s">
        <v>654</v>
      </c>
      <c r="E105" s="89" t="s">
        <v>575</v>
      </c>
      <c r="F105" s="89" t="s">
        <v>26</v>
      </c>
      <c r="G105" s="89" t="s">
        <v>558</v>
      </c>
      <c r="H105" s="89" t="s">
        <v>584</v>
      </c>
      <c r="I105" s="90" t="s">
        <v>560</v>
      </c>
      <c r="J105" s="91">
        <v>97822889169.151718</v>
      </c>
      <c r="K105" s="91" t="s">
        <v>717</v>
      </c>
      <c r="L105" s="96" t="str">
        <f>IFERROR(INDEX(Crosswalk!$F:$F,MATCH(H105,Crosswalk!$G:$G,0)),0)</f>
        <v>biomass</v>
      </c>
    </row>
    <row r="106" spans="1:12" ht="14.5" hidden="1" x14ac:dyDescent="0.35">
      <c r="A106" s="92" t="s">
        <v>553</v>
      </c>
      <c r="B106" s="92" t="s">
        <v>573</v>
      </c>
      <c r="C106" s="92" t="s">
        <v>79</v>
      </c>
      <c r="D106" s="92" t="s">
        <v>654</v>
      </c>
      <c r="E106" s="92" t="s">
        <v>575</v>
      </c>
      <c r="F106" s="92" t="s">
        <v>26</v>
      </c>
      <c r="G106" s="92" t="s">
        <v>558</v>
      </c>
      <c r="H106" s="92" t="s">
        <v>667</v>
      </c>
      <c r="I106" s="93" t="s">
        <v>560</v>
      </c>
      <c r="J106" s="94"/>
      <c r="K106" s="94" t="s">
        <v>718</v>
      </c>
      <c r="L106" s="94" t="str">
        <f>IFERROR(INDEX(Crosswalk!$F:$F,MATCH(H106,Crosswalk!$G:$G,0)),0)</f>
        <v>biomass</v>
      </c>
    </row>
    <row r="107" spans="1:12" ht="14.5" hidden="1" x14ac:dyDescent="0.35">
      <c r="A107" s="89" t="s">
        <v>553</v>
      </c>
      <c r="B107" s="89" t="s">
        <v>573</v>
      </c>
      <c r="C107" s="89" t="s">
        <v>79</v>
      </c>
      <c r="D107" s="89" t="s">
        <v>654</v>
      </c>
      <c r="E107" s="89" t="s">
        <v>575</v>
      </c>
      <c r="F107" s="89" t="s">
        <v>26</v>
      </c>
      <c r="G107" s="89" t="s">
        <v>558</v>
      </c>
      <c r="H107" s="89" t="s">
        <v>559</v>
      </c>
      <c r="I107" s="90" t="s">
        <v>560</v>
      </c>
      <c r="J107" s="91">
        <v>76488640995836.484</v>
      </c>
      <c r="K107" s="91" t="s">
        <v>719</v>
      </c>
      <c r="L107" s="96" t="str">
        <f>IFERROR(INDEX(Crosswalk!$F:$F,MATCH(H107,Crosswalk!$G:$G,0)),0)</f>
        <v>Natural gas</v>
      </c>
    </row>
    <row r="108" spans="1:12" ht="14.5" hidden="1" x14ac:dyDescent="0.35">
      <c r="A108" s="92" t="s">
        <v>553</v>
      </c>
      <c r="B108" s="92" t="s">
        <v>573</v>
      </c>
      <c r="C108" s="92" t="s">
        <v>79</v>
      </c>
      <c r="D108" s="92" t="s">
        <v>654</v>
      </c>
      <c r="E108" s="92" t="s">
        <v>575</v>
      </c>
      <c r="F108" s="92" t="s">
        <v>26</v>
      </c>
      <c r="G108" s="92" t="s">
        <v>558</v>
      </c>
      <c r="H108" s="92" t="s">
        <v>670</v>
      </c>
      <c r="I108" s="93" t="s">
        <v>560</v>
      </c>
      <c r="J108" s="94"/>
      <c r="K108" s="94" t="s">
        <v>720</v>
      </c>
      <c r="L108" s="94" t="str">
        <f>IFERROR(INDEX(Crosswalk!$F:$F,MATCH(H108,Crosswalk!$G:$G,0)),0)</f>
        <v>Distillate fuel oil</v>
      </c>
    </row>
    <row r="109" spans="1:12" ht="14.5" hidden="1" x14ac:dyDescent="0.35">
      <c r="A109" s="89" t="s">
        <v>553</v>
      </c>
      <c r="B109" s="89" t="s">
        <v>573</v>
      </c>
      <c r="C109" s="89" t="s">
        <v>79</v>
      </c>
      <c r="D109" s="89" t="s">
        <v>654</v>
      </c>
      <c r="E109" s="89" t="s">
        <v>575</v>
      </c>
      <c r="F109" s="89" t="s">
        <v>26</v>
      </c>
      <c r="G109" s="89" t="s">
        <v>558</v>
      </c>
      <c r="H109" s="89" t="s">
        <v>112</v>
      </c>
      <c r="I109" s="90" t="s">
        <v>560</v>
      </c>
      <c r="J109" s="91">
        <v>53542982063.762512</v>
      </c>
      <c r="K109" s="91" t="s">
        <v>721</v>
      </c>
      <c r="L109" s="96" t="str">
        <f>IFERROR(INDEX(Crosswalk!$F:$F,MATCH(H109,Crosswalk!$G:$G,0)),0)</f>
        <v>lpg propane or butane</v>
      </c>
    </row>
    <row r="110" spans="1:12" ht="14.5" hidden="1" x14ac:dyDescent="0.35">
      <c r="A110" s="92" t="s">
        <v>553</v>
      </c>
      <c r="B110" s="92" t="s">
        <v>573</v>
      </c>
      <c r="C110" s="92" t="s">
        <v>79</v>
      </c>
      <c r="D110" s="92" t="s">
        <v>654</v>
      </c>
      <c r="E110" s="92" t="s">
        <v>575</v>
      </c>
      <c r="F110" s="92" t="s">
        <v>26</v>
      </c>
      <c r="G110" s="92" t="s">
        <v>558</v>
      </c>
      <c r="H110" s="92" t="s">
        <v>673</v>
      </c>
      <c r="I110" s="93" t="s">
        <v>560</v>
      </c>
      <c r="J110" s="94">
        <v>13974185659148.068</v>
      </c>
      <c r="K110" s="94" t="s">
        <v>722</v>
      </c>
      <c r="L110" s="94" t="str">
        <f>IFERROR(INDEX(Crosswalk!$F:$F,MATCH(H110,Crosswalk!$G:$G,0)),0)</f>
        <v>Distillate fuel oil</v>
      </c>
    </row>
    <row r="111" spans="1:12" ht="14.5" hidden="1" x14ac:dyDescent="0.35">
      <c r="A111" s="89" t="s">
        <v>553</v>
      </c>
      <c r="B111" s="89" t="s">
        <v>573</v>
      </c>
      <c r="C111" s="89" t="s">
        <v>79</v>
      </c>
      <c r="D111" s="89" t="s">
        <v>654</v>
      </c>
      <c r="E111" s="89" t="s">
        <v>575</v>
      </c>
      <c r="F111" s="89" t="s">
        <v>26</v>
      </c>
      <c r="G111" s="89" t="s">
        <v>558</v>
      </c>
      <c r="H111" s="89" t="s">
        <v>626</v>
      </c>
      <c r="I111" s="90" t="s">
        <v>560</v>
      </c>
      <c r="J111" s="91"/>
      <c r="K111" s="91" t="s">
        <v>723</v>
      </c>
      <c r="L111" s="96" t="str">
        <f>IFERROR(INDEX(Crosswalk!$F:$F,MATCH(H111,Crosswalk!$G:$G,0)),0)</f>
        <v>Residual fuel oil</v>
      </c>
    </row>
    <row r="112" spans="1:12" ht="14.5" hidden="1" x14ac:dyDescent="0.35">
      <c r="A112" s="92" t="s">
        <v>553</v>
      </c>
      <c r="B112" s="92" t="s">
        <v>573</v>
      </c>
      <c r="C112" s="92" t="s">
        <v>79</v>
      </c>
      <c r="D112" s="92" t="s">
        <v>654</v>
      </c>
      <c r="E112" s="92" t="s">
        <v>575</v>
      </c>
      <c r="F112" s="92" t="s">
        <v>26</v>
      </c>
      <c r="G112" s="92" t="s">
        <v>558</v>
      </c>
      <c r="H112" s="92" t="s">
        <v>676</v>
      </c>
      <c r="I112" s="93" t="s">
        <v>560</v>
      </c>
      <c r="J112" s="94"/>
      <c r="K112" s="94" t="s">
        <v>724</v>
      </c>
      <c r="L112" s="94" t="str">
        <f>IFERROR(INDEX(Crosswalk!$F:$F,MATCH(H112,Crosswalk!$G:$G,0)),0)</f>
        <v>Distillate fuel oil</v>
      </c>
    </row>
    <row r="113" spans="1:12" ht="14.5" hidden="1" x14ac:dyDescent="0.35">
      <c r="A113" s="89" t="s">
        <v>553</v>
      </c>
      <c r="B113" s="89" t="s">
        <v>573</v>
      </c>
      <c r="C113" s="89" t="s">
        <v>79</v>
      </c>
      <c r="D113" s="89" t="s">
        <v>654</v>
      </c>
      <c r="E113" s="89" t="s">
        <v>575</v>
      </c>
      <c r="F113" s="89" t="s">
        <v>26</v>
      </c>
      <c r="G113" s="89" t="s">
        <v>558</v>
      </c>
      <c r="H113" s="89" t="s">
        <v>678</v>
      </c>
      <c r="I113" s="90" t="s">
        <v>560</v>
      </c>
      <c r="J113" s="91"/>
      <c r="K113" s="91" t="s">
        <v>725</v>
      </c>
      <c r="L113" s="96">
        <f>IFERROR(INDEX(Crosswalk!$F:$F,MATCH(H113,Crosswalk!$G:$G,0)),0)</f>
        <v>0</v>
      </c>
    </row>
    <row r="114" spans="1:12" ht="14.5" hidden="1" x14ac:dyDescent="0.35">
      <c r="A114" s="92" t="s">
        <v>553</v>
      </c>
      <c r="B114" s="92" t="s">
        <v>726</v>
      </c>
      <c r="C114" s="92" t="s">
        <v>79</v>
      </c>
      <c r="D114" s="92" t="s">
        <v>727</v>
      </c>
      <c r="E114" s="92" t="s">
        <v>728</v>
      </c>
      <c r="F114" s="92" t="s">
        <v>729</v>
      </c>
      <c r="G114" s="92" t="s">
        <v>558</v>
      </c>
      <c r="H114" s="92" t="s">
        <v>559</v>
      </c>
      <c r="I114" s="93" t="s">
        <v>560</v>
      </c>
      <c r="J114" s="94">
        <v>142124347569581.97</v>
      </c>
      <c r="K114" s="94" t="s">
        <v>730</v>
      </c>
      <c r="L114" s="94" t="str">
        <f>IFERROR(INDEX(Crosswalk!$F:$F,MATCH(H114,Crosswalk!$G:$G,0)),0)</f>
        <v>Natural gas</v>
      </c>
    </row>
    <row r="115" spans="1:12" ht="14.5" hidden="1" x14ac:dyDescent="0.35">
      <c r="A115" s="89" t="s">
        <v>553</v>
      </c>
      <c r="B115" s="89" t="s">
        <v>731</v>
      </c>
      <c r="C115" s="89" t="s">
        <v>79</v>
      </c>
      <c r="D115" s="89" t="s">
        <v>727</v>
      </c>
      <c r="E115" s="89" t="s">
        <v>732</v>
      </c>
      <c r="F115" s="89" t="s">
        <v>26</v>
      </c>
      <c r="G115" s="89" t="s">
        <v>558</v>
      </c>
      <c r="H115" s="89" t="s">
        <v>567</v>
      </c>
      <c r="I115" s="90" t="s">
        <v>560</v>
      </c>
      <c r="J115" s="91">
        <v>20517347628.05505</v>
      </c>
      <c r="K115" s="91" t="s">
        <v>733</v>
      </c>
      <c r="L115" s="96" t="str">
        <f>IFERROR(INDEX(Crosswalk!$F:$F,MATCH(H115,Crosswalk!$G:$G,0)),0)</f>
        <v>Distillate fuel oil</v>
      </c>
    </row>
    <row r="116" spans="1:12" ht="14.5" hidden="1" x14ac:dyDescent="0.35">
      <c r="A116" s="92" t="s">
        <v>553</v>
      </c>
      <c r="B116" s="92" t="s">
        <v>731</v>
      </c>
      <c r="C116" s="92" t="s">
        <v>79</v>
      </c>
      <c r="D116" s="92" t="s">
        <v>727</v>
      </c>
      <c r="E116" s="92" t="s">
        <v>732</v>
      </c>
      <c r="F116" s="92" t="s">
        <v>26</v>
      </c>
      <c r="G116" s="92" t="s">
        <v>558</v>
      </c>
      <c r="H116" s="92" t="s">
        <v>569</v>
      </c>
      <c r="I116" s="93" t="s">
        <v>560</v>
      </c>
      <c r="J116" s="94">
        <v>274838812854.61591</v>
      </c>
      <c r="K116" s="94" t="s">
        <v>734</v>
      </c>
      <c r="L116" s="94" t="str">
        <f>IFERROR(INDEX(Crosswalk!$F:$F,MATCH(H116,Crosswalk!$G:$G,0)),0)</f>
        <v>Distillate fuel oil</v>
      </c>
    </row>
    <row r="117" spans="1:12" ht="14.5" hidden="1" x14ac:dyDescent="0.35">
      <c r="A117" s="89" t="s">
        <v>553</v>
      </c>
      <c r="B117" s="89" t="s">
        <v>731</v>
      </c>
      <c r="C117" s="89" t="s">
        <v>79</v>
      </c>
      <c r="D117" s="89" t="s">
        <v>727</v>
      </c>
      <c r="E117" s="89" t="s">
        <v>732</v>
      </c>
      <c r="F117" s="89" t="s">
        <v>26</v>
      </c>
      <c r="G117" s="89" t="s">
        <v>558</v>
      </c>
      <c r="H117" s="89" t="s">
        <v>559</v>
      </c>
      <c r="I117" s="90" t="s">
        <v>560</v>
      </c>
      <c r="J117" s="91">
        <v>1995404299999.9993</v>
      </c>
      <c r="K117" s="91" t="s">
        <v>735</v>
      </c>
      <c r="L117" s="96" t="str">
        <f>IFERROR(INDEX(Crosswalk!$F:$F,MATCH(H117,Crosswalk!$G:$G,0)),0)</f>
        <v>Natural gas</v>
      </c>
    </row>
    <row r="118" spans="1:12" ht="14.5" hidden="1" x14ac:dyDescent="0.35">
      <c r="A118" s="92" t="s">
        <v>553</v>
      </c>
      <c r="B118" s="92" t="s">
        <v>736</v>
      </c>
      <c r="C118" s="92" t="s">
        <v>79</v>
      </c>
      <c r="D118" s="92" t="s">
        <v>727</v>
      </c>
      <c r="E118" s="92" t="s">
        <v>737</v>
      </c>
      <c r="F118" s="92" t="s">
        <v>26</v>
      </c>
      <c r="G118" s="92" t="s">
        <v>558</v>
      </c>
      <c r="H118" s="92" t="s">
        <v>559</v>
      </c>
      <c r="I118" s="93" t="s">
        <v>560</v>
      </c>
      <c r="J118" s="94">
        <v>448159700000</v>
      </c>
      <c r="K118" s="94" t="s">
        <v>738</v>
      </c>
      <c r="L118" s="94" t="str">
        <f>IFERROR(INDEX(Crosswalk!$F:$F,MATCH(H118,Crosswalk!$G:$G,0)),0)</f>
        <v>Natural gas</v>
      </c>
    </row>
    <row r="119" spans="1:12" ht="14.5" hidden="1" x14ac:dyDescent="0.35">
      <c r="A119" s="89" t="s">
        <v>553</v>
      </c>
      <c r="B119" s="89" t="s">
        <v>739</v>
      </c>
      <c r="C119" s="89" t="s">
        <v>79</v>
      </c>
      <c r="D119" s="89" t="s">
        <v>727</v>
      </c>
      <c r="E119" s="89" t="s">
        <v>740</v>
      </c>
      <c r="F119" s="89" t="s">
        <v>741</v>
      </c>
      <c r="G119" s="89" t="s">
        <v>558</v>
      </c>
      <c r="H119" s="89" t="s">
        <v>559</v>
      </c>
      <c r="I119" s="90" t="s">
        <v>560</v>
      </c>
      <c r="J119" s="91">
        <v>55592374500000.008</v>
      </c>
      <c r="K119" s="91" t="s">
        <v>742</v>
      </c>
      <c r="L119" s="96" t="str">
        <f>IFERROR(INDEX(Crosswalk!$F:$F,MATCH(H119,Crosswalk!$G:$G,0)),0)</f>
        <v>Natural gas</v>
      </c>
    </row>
    <row r="120" spans="1:12" ht="14.5" hidden="1" x14ac:dyDescent="0.35">
      <c r="A120" s="92" t="s">
        <v>553</v>
      </c>
      <c r="B120" s="92" t="s">
        <v>739</v>
      </c>
      <c r="C120" s="92" t="s">
        <v>79</v>
      </c>
      <c r="D120" s="92" t="s">
        <v>727</v>
      </c>
      <c r="E120" s="92" t="s">
        <v>740</v>
      </c>
      <c r="F120" s="92" t="s">
        <v>26</v>
      </c>
      <c r="G120" s="92" t="s">
        <v>558</v>
      </c>
      <c r="H120" s="92" t="s">
        <v>559</v>
      </c>
      <c r="I120" s="93" t="s">
        <v>560</v>
      </c>
      <c r="J120" s="94">
        <v>4271049200000</v>
      </c>
      <c r="K120" s="94" t="s">
        <v>743</v>
      </c>
      <c r="L120" s="94" t="str">
        <f>IFERROR(INDEX(Crosswalk!$F:$F,MATCH(H120,Crosswalk!$G:$G,0)),0)</f>
        <v>Natural gas</v>
      </c>
    </row>
    <row r="121" spans="1:12" ht="14.5" hidden="1" x14ac:dyDescent="0.35">
      <c r="A121" s="89" t="s">
        <v>553</v>
      </c>
      <c r="B121" s="89" t="s">
        <v>739</v>
      </c>
      <c r="C121" s="89" t="s">
        <v>79</v>
      </c>
      <c r="D121" s="89" t="s">
        <v>727</v>
      </c>
      <c r="E121" s="89" t="s">
        <v>740</v>
      </c>
      <c r="F121" s="89" t="s">
        <v>744</v>
      </c>
      <c r="G121" s="89" t="s">
        <v>558</v>
      </c>
      <c r="H121" s="89" t="s">
        <v>559</v>
      </c>
      <c r="I121" s="90" t="s">
        <v>560</v>
      </c>
      <c r="J121" s="91">
        <v>1972846699999.9998</v>
      </c>
      <c r="K121" s="91" t="s">
        <v>745</v>
      </c>
      <c r="L121" s="96" t="str">
        <f>IFERROR(INDEX(Crosswalk!$F:$F,MATCH(H121,Crosswalk!$G:$G,0)),0)</f>
        <v>Natural gas</v>
      </c>
    </row>
    <row r="122" spans="1:12" ht="14.5" hidden="1" x14ac:dyDescent="0.35">
      <c r="A122" s="92" t="s">
        <v>553</v>
      </c>
      <c r="B122" s="92" t="s">
        <v>736</v>
      </c>
      <c r="C122" s="92" t="s">
        <v>79</v>
      </c>
      <c r="D122" s="92" t="s">
        <v>727</v>
      </c>
      <c r="E122" s="92" t="s">
        <v>746</v>
      </c>
      <c r="F122" s="92" t="s">
        <v>747</v>
      </c>
      <c r="G122" s="92" t="s">
        <v>558</v>
      </c>
      <c r="H122" s="92" t="s">
        <v>559</v>
      </c>
      <c r="I122" s="93" t="s">
        <v>560</v>
      </c>
      <c r="J122" s="94">
        <v>3200644800000.0005</v>
      </c>
      <c r="K122" s="94" t="s">
        <v>748</v>
      </c>
      <c r="L122" s="94" t="str">
        <f>IFERROR(INDEX(Crosswalk!$F:$F,MATCH(H122,Crosswalk!$G:$G,0)),0)</f>
        <v>Natural gas</v>
      </c>
    </row>
    <row r="123" spans="1:12" ht="14.5" hidden="1" x14ac:dyDescent="0.35">
      <c r="A123" s="89" t="s">
        <v>553</v>
      </c>
      <c r="B123" s="89" t="s">
        <v>736</v>
      </c>
      <c r="C123" s="89" t="s">
        <v>79</v>
      </c>
      <c r="D123" s="89" t="s">
        <v>727</v>
      </c>
      <c r="E123" s="89" t="s">
        <v>746</v>
      </c>
      <c r="F123" s="89" t="s">
        <v>749</v>
      </c>
      <c r="G123" s="89" t="s">
        <v>558</v>
      </c>
      <c r="H123" s="89" t="s">
        <v>559</v>
      </c>
      <c r="I123" s="90" t="s">
        <v>560</v>
      </c>
      <c r="J123" s="91">
        <v>8686384099999.999</v>
      </c>
      <c r="K123" s="91" t="s">
        <v>750</v>
      </c>
      <c r="L123" s="96" t="str">
        <f>IFERROR(INDEX(Crosswalk!$F:$F,MATCH(H123,Crosswalk!$G:$G,0)),0)</f>
        <v>Natural gas</v>
      </c>
    </row>
    <row r="124" spans="1:12" ht="14.5" hidden="1" x14ac:dyDescent="0.35">
      <c r="A124" s="92" t="s">
        <v>553</v>
      </c>
      <c r="B124" s="92" t="s">
        <v>736</v>
      </c>
      <c r="C124" s="92" t="s">
        <v>79</v>
      </c>
      <c r="D124" s="92" t="s">
        <v>727</v>
      </c>
      <c r="E124" s="92" t="s">
        <v>746</v>
      </c>
      <c r="F124" s="92" t="s">
        <v>751</v>
      </c>
      <c r="G124" s="92" t="s">
        <v>558</v>
      </c>
      <c r="H124" s="92" t="s">
        <v>559</v>
      </c>
      <c r="I124" s="93" t="s">
        <v>560</v>
      </c>
      <c r="J124" s="94">
        <v>1743129992901.8904</v>
      </c>
      <c r="K124" s="94" t="s">
        <v>752</v>
      </c>
      <c r="L124" s="94" t="str">
        <f>IFERROR(INDEX(Crosswalk!$F:$F,MATCH(H124,Crosswalk!$G:$G,0)),0)</f>
        <v>Natural gas</v>
      </c>
    </row>
    <row r="125" spans="1:12" ht="14.5" hidden="1" x14ac:dyDescent="0.35">
      <c r="A125" s="89" t="s">
        <v>553</v>
      </c>
      <c r="B125" s="89" t="s">
        <v>753</v>
      </c>
      <c r="C125" s="89" t="s">
        <v>79</v>
      </c>
      <c r="D125" s="89" t="s">
        <v>727</v>
      </c>
      <c r="E125" s="89" t="s">
        <v>564</v>
      </c>
      <c r="F125" s="89" t="s">
        <v>26</v>
      </c>
      <c r="G125" s="89" t="s">
        <v>558</v>
      </c>
      <c r="H125" s="89" t="s">
        <v>158</v>
      </c>
      <c r="I125" s="90" t="s">
        <v>560</v>
      </c>
      <c r="J125" s="91">
        <v>83714039500.000015</v>
      </c>
      <c r="K125" s="91" t="s">
        <v>754</v>
      </c>
      <c r="L125" s="96" t="str">
        <f>IFERROR(INDEX(Crosswalk!$F:$F,MATCH(H125,Crosswalk!$G:$G,0)),0)</f>
        <v>coal</v>
      </c>
    </row>
    <row r="126" spans="1:12" ht="14.5" hidden="1" x14ac:dyDescent="0.35">
      <c r="A126" s="92" t="s">
        <v>553</v>
      </c>
      <c r="B126" s="92" t="s">
        <v>753</v>
      </c>
      <c r="C126" s="92" t="s">
        <v>79</v>
      </c>
      <c r="D126" s="92" t="s">
        <v>727</v>
      </c>
      <c r="E126" s="92" t="s">
        <v>564</v>
      </c>
      <c r="F126" s="92" t="s">
        <v>26</v>
      </c>
      <c r="G126" s="92" t="s">
        <v>558</v>
      </c>
      <c r="H126" s="92" t="s">
        <v>565</v>
      </c>
      <c r="I126" s="93" t="s">
        <v>560</v>
      </c>
      <c r="J126" s="94">
        <v>7022820000000</v>
      </c>
      <c r="K126" s="94" t="s">
        <v>755</v>
      </c>
      <c r="L126" s="94" t="str">
        <f>IFERROR(INDEX(Crosswalk!$F:$F,MATCH(H126,Crosswalk!$G:$G,0)),0)</f>
        <v>Distillate fuel oil</v>
      </c>
    </row>
    <row r="127" spans="1:12" ht="14.5" hidden="1" x14ac:dyDescent="0.35">
      <c r="A127" s="89" t="s">
        <v>553</v>
      </c>
      <c r="B127" s="89" t="s">
        <v>753</v>
      </c>
      <c r="C127" s="89" t="s">
        <v>79</v>
      </c>
      <c r="D127" s="89" t="s">
        <v>727</v>
      </c>
      <c r="E127" s="89" t="s">
        <v>564</v>
      </c>
      <c r="F127" s="89" t="s">
        <v>26</v>
      </c>
      <c r="G127" s="89" t="s">
        <v>558</v>
      </c>
      <c r="H127" s="89" t="s">
        <v>567</v>
      </c>
      <c r="I127" s="90" t="s">
        <v>560</v>
      </c>
      <c r="J127" s="91">
        <v>105075448856.17993</v>
      </c>
      <c r="K127" s="91" t="s">
        <v>756</v>
      </c>
      <c r="L127" s="96" t="str">
        <f>IFERROR(INDEX(Crosswalk!$F:$F,MATCH(H127,Crosswalk!$G:$G,0)),0)</f>
        <v>Distillate fuel oil</v>
      </c>
    </row>
    <row r="128" spans="1:12" ht="14.5" hidden="1" x14ac:dyDescent="0.35">
      <c r="A128" s="92" t="s">
        <v>553</v>
      </c>
      <c r="B128" s="92" t="s">
        <v>753</v>
      </c>
      <c r="C128" s="92" t="s">
        <v>79</v>
      </c>
      <c r="D128" s="92" t="s">
        <v>727</v>
      </c>
      <c r="E128" s="92" t="s">
        <v>564</v>
      </c>
      <c r="F128" s="92" t="s">
        <v>26</v>
      </c>
      <c r="G128" s="92" t="s">
        <v>558</v>
      </c>
      <c r="H128" s="92" t="s">
        <v>569</v>
      </c>
      <c r="I128" s="93" t="s">
        <v>560</v>
      </c>
      <c r="J128" s="94">
        <v>1407531428882.6516</v>
      </c>
      <c r="K128" s="94" t="s">
        <v>757</v>
      </c>
      <c r="L128" s="94" t="str">
        <f>IFERROR(INDEX(Crosswalk!$F:$F,MATCH(H128,Crosswalk!$G:$G,0)),0)</f>
        <v>Distillate fuel oil</v>
      </c>
    </row>
    <row r="129" spans="1:12" ht="14.5" hidden="1" x14ac:dyDescent="0.35">
      <c r="A129" s="89" t="s">
        <v>553</v>
      </c>
      <c r="B129" s="89" t="s">
        <v>753</v>
      </c>
      <c r="C129" s="89" t="s">
        <v>79</v>
      </c>
      <c r="D129" s="89" t="s">
        <v>727</v>
      </c>
      <c r="E129" s="89" t="s">
        <v>564</v>
      </c>
      <c r="F129" s="89" t="s">
        <v>26</v>
      </c>
      <c r="G129" s="89" t="s">
        <v>558</v>
      </c>
      <c r="H129" s="89" t="s">
        <v>20</v>
      </c>
      <c r="I129" s="90" t="s">
        <v>560</v>
      </c>
      <c r="J129" s="91">
        <v>1215000000</v>
      </c>
      <c r="K129" s="91" t="s">
        <v>758</v>
      </c>
      <c r="L129" s="96" t="str">
        <f>IFERROR(INDEX(Crosswalk!$F:$F,MATCH(H129,Crosswalk!$G:$G,0)),0)</f>
        <v>Distillate fuel oil</v>
      </c>
    </row>
    <row r="130" spans="1:12" ht="14.5" hidden="1" x14ac:dyDescent="0.35">
      <c r="A130" s="92" t="s">
        <v>553</v>
      </c>
      <c r="B130" s="92" t="s">
        <v>753</v>
      </c>
      <c r="C130" s="92" t="s">
        <v>79</v>
      </c>
      <c r="D130" s="92" t="s">
        <v>727</v>
      </c>
      <c r="E130" s="92" t="s">
        <v>564</v>
      </c>
      <c r="F130" s="92" t="s">
        <v>26</v>
      </c>
      <c r="G130" s="92" t="s">
        <v>558</v>
      </c>
      <c r="H130" s="92" t="s">
        <v>19</v>
      </c>
      <c r="I130" s="93" t="s">
        <v>560</v>
      </c>
      <c r="J130" s="94">
        <v>21779000000000</v>
      </c>
      <c r="K130" s="94" t="s">
        <v>759</v>
      </c>
      <c r="L130" s="94" t="str">
        <f>IFERROR(INDEX(Crosswalk!$F:$F,MATCH(H130,Crosswalk!$G:$G,0)),0)</f>
        <v>lpg propane or butane</v>
      </c>
    </row>
    <row r="131" spans="1:12" ht="14.5" hidden="1" x14ac:dyDescent="0.35">
      <c r="A131" s="89" t="s">
        <v>553</v>
      </c>
      <c r="B131" s="89" t="s">
        <v>753</v>
      </c>
      <c r="C131" s="89" t="s">
        <v>79</v>
      </c>
      <c r="D131" s="89" t="s">
        <v>727</v>
      </c>
      <c r="E131" s="89" t="s">
        <v>564</v>
      </c>
      <c r="F131" s="89" t="s">
        <v>26</v>
      </c>
      <c r="G131" s="89" t="s">
        <v>558</v>
      </c>
      <c r="H131" s="89" t="s">
        <v>559</v>
      </c>
      <c r="I131" s="90" t="s">
        <v>560</v>
      </c>
      <c r="J131" s="91">
        <v>31705114700000.004</v>
      </c>
      <c r="K131" s="91" t="s">
        <v>760</v>
      </c>
      <c r="L131" s="96" t="str">
        <f>IFERROR(INDEX(Crosswalk!$F:$F,MATCH(H131,Crosswalk!$G:$G,0)),0)</f>
        <v>Natural gas</v>
      </c>
    </row>
    <row r="132" spans="1:12" ht="14.5" hidden="1" x14ac:dyDescent="0.35">
      <c r="A132" s="92" t="s">
        <v>553</v>
      </c>
      <c r="B132" s="92" t="s">
        <v>753</v>
      </c>
      <c r="C132" s="92" t="s">
        <v>79</v>
      </c>
      <c r="D132" s="92" t="s">
        <v>727</v>
      </c>
      <c r="E132" s="92" t="s">
        <v>564</v>
      </c>
      <c r="F132" s="92" t="s">
        <v>26</v>
      </c>
      <c r="G132" s="92" t="s">
        <v>558</v>
      </c>
      <c r="H132" s="92" t="s">
        <v>670</v>
      </c>
      <c r="I132" s="93" t="s">
        <v>560</v>
      </c>
      <c r="J132" s="94">
        <v>314205088000.00012</v>
      </c>
      <c r="K132" s="94" t="s">
        <v>761</v>
      </c>
      <c r="L132" s="94" t="str">
        <f>IFERROR(INDEX(Crosswalk!$F:$F,MATCH(H132,Crosswalk!$G:$G,0)),0)</f>
        <v>Distillate fuel oil</v>
      </c>
    </row>
    <row r="133" spans="1:12" ht="14.5" hidden="1" x14ac:dyDescent="0.35">
      <c r="A133" s="89" t="s">
        <v>553</v>
      </c>
      <c r="B133" s="89" t="s">
        <v>753</v>
      </c>
      <c r="C133" s="89" t="s">
        <v>79</v>
      </c>
      <c r="D133" s="89" t="s">
        <v>727</v>
      </c>
      <c r="E133" s="89" t="s">
        <v>564</v>
      </c>
      <c r="F133" s="89" t="s">
        <v>26</v>
      </c>
      <c r="G133" s="89" t="s">
        <v>558</v>
      </c>
      <c r="H133" s="89" t="s">
        <v>626</v>
      </c>
      <c r="I133" s="90" t="s">
        <v>560</v>
      </c>
      <c r="J133" s="91">
        <v>68250000000</v>
      </c>
      <c r="K133" s="91" t="s">
        <v>762</v>
      </c>
      <c r="L133" s="96" t="str">
        <f>IFERROR(INDEX(Crosswalk!$F:$F,MATCH(H133,Crosswalk!$G:$G,0)),0)</f>
        <v>Residual fuel oil</v>
      </c>
    </row>
    <row r="134" spans="1:12" ht="14.5" hidden="1" x14ac:dyDescent="0.35">
      <c r="A134" s="92" t="s">
        <v>553</v>
      </c>
      <c r="B134" s="92" t="s">
        <v>753</v>
      </c>
      <c r="C134" s="92" t="s">
        <v>79</v>
      </c>
      <c r="D134" s="92" t="s">
        <v>727</v>
      </c>
      <c r="E134" s="92" t="s">
        <v>763</v>
      </c>
      <c r="F134" s="92" t="s">
        <v>26</v>
      </c>
      <c r="G134" s="92" t="s">
        <v>558</v>
      </c>
      <c r="H134" s="92" t="s">
        <v>559</v>
      </c>
      <c r="I134" s="93" t="s">
        <v>560</v>
      </c>
      <c r="J134" s="94">
        <v>208855399999.99988</v>
      </c>
      <c r="K134" s="94" t="s">
        <v>764</v>
      </c>
      <c r="L134" s="94" t="str">
        <f>IFERROR(INDEX(Crosswalk!$F:$F,MATCH(H134,Crosswalk!$G:$G,0)),0)</f>
        <v>Natural gas</v>
      </c>
    </row>
    <row r="135" spans="1:12" ht="14.5" hidden="1" x14ac:dyDescent="0.35">
      <c r="A135" s="89" t="s">
        <v>553</v>
      </c>
      <c r="B135" s="89" t="s">
        <v>753</v>
      </c>
      <c r="C135" s="89" t="s">
        <v>79</v>
      </c>
      <c r="D135" s="89" t="s">
        <v>727</v>
      </c>
      <c r="E135" s="89" t="s">
        <v>763</v>
      </c>
      <c r="F135" s="89" t="s">
        <v>765</v>
      </c>
      <c r="G135" s="89" t="s">
        <v>558</v>
      </c>
      <c r="H135" s="89" t="s">
        <v>559</v>
      </c>
      <c r="I135" s="90" t="s">
        <v>560</v>
      </c>
      <c r="J135" s="91">
        <v>1626829000000.0002</v>
      </c>
      <c r="K135" s="91" t="s">
        <v>766</v>
      </c>
      <c r="L135" s="96" t="str">
        <f>IFERROR(INDEX(Crosswalk!$F:$F,MATCH(H135,Crosswalk!$G:$G,0)),0)</f>
        <v>Natural gas</v>
      </c>
    </row>
    <row r="136" spans="1:12" ht="14.5" hidden="1" x14ac:dyDescent="0.35">
      <c r="A136" s="92" t="s">
        <v>553</v>
      </c>
      <c r="B136" s="92" t="s">
        <v>767</v>
      </c>
      <c r="C136" s="92" t="s">
        <v>79</v>
      </c>
      <c r="D136" s="92" t="s">
        <v>727</v>
      </c>
      <c r="E136" s="92" t="s">
        <v>768</v>
      </c>
      <c r="F136" s="92" t="s">
        <v>26</v>
      </c>
      <c r="G136" s="92" t="s">
        <v>558</v>
      </c>
      <c r="H136" s="92" t="s">
        <v>559</v>
      </c>
      <c r="I136" s="93" t="s">
        <v>560</v>
      </c>
      <c r="J136" s="94">
        <v>8351389100000</v>
      </c>
      <c r="K136" s="94" t="s">
        <v>769</v>
      </c>
      <c r="L136" s="94" t="str">
        <f>IFERROR(INDEX(Crosswalk!$F:$F,MATCH(H136,Crosswalk!$G:$G,0)),0)</f>
        <v>Natural gas</v>
      </c>
    </row>
    <row r="137" spans="1:12" ht="14.5" hidden="1" x14ac:dyDescent="0.35">
      <c r="A137" s="89" t="s">
        <v>553</v>
      </c>
      <c r="B137" s="89" t="s">
        <v>770</v>
      </c>
      <c r="C137" s="89" t="s">
        <v>79</v>
      </c>
      <c r="D137" s="89" t="s">
        <v>727</v>
      </c>
      <c r="E137" s="89" t="s">
        <v>771</v>
      </c>
      <c r="F137" s="89" t="s">
        <v>26</v>
      </c>
      <c r="G137" s="89" t="s">
        <v>558</v>
      </c>
      <c r="H137" s="89" t="s">
        <v>559</v>
      </c>
      <c r="I137" s="90" t="s">
        <v>560</v>
      </c>
      <c r="J137" s="91">
        <v>843984400000.00012</v>
      </c>
      <c r="K137" s="91" t="s">
        <v>772</v>
      </c>
      <c r="L137" s="96" t="str">
        <f>IFERROR(INDEX(Crosswalk!$F:$F,MATCH(H137,Crosswalk!$G:$G,0)),0)</f>
        <v>Natural gas</v>
      </c>
    </row>
    <row r="138" spans="1:12" ht="14.5" hidden="1" x14ac:dyDescent="0.35">
      <c r="A138" s="92" t="s">
        <v>553</v>
      </c>
      <c r="B138" s="92" t="s">
        <v>770</v>
      </c>
      <c r="C138" s="92" t="s">
        <v>79</v>
      </c>
      <c r="D138" s="92" t="s">
        <v>727</v>
      </c>
      <c r="E138" s="92" t="s">
        <v>773</v>
      </c>
      <c r="F138" s="92" t="s">
        <v>26</v>
      </c>
      <c r="G138" s="92" t="s">
        <v>558</v>
      </c>
      <c r="H138" s="92" t="s">
        <v>559</v>
      </c>
      <c r="I138" s="93" t="s">
        <v>560</v>
      </c>
      <c r="J138" s="94">
        <v>6311159999999.9971</v>
      </c>
      <c r="K138" s="94" t="s">
        <v>774</v>
      </c>
      <c r="L138" s="94" t="str">
        <f>IFERROR(INDEX(Crosswalk!$F:$F,MATCH(H138,Crosswalk!$G:$G,0)),0)</f>
        <v>Natural gas</v>
      </c>
    </row>
    <row r="139" spans="1:12" ht="14.5" hidden="1" x14ac:dyDescent="0.35">
      <c r="A139" s="89" t="s">
        <v>553</v>
      </c>
      <c r="B139" s="89" t="s">
        <v>775</v>
      </c>
      <c r="C139" s="89" t="s">
        <v>79</v>
      </c>
      <c r="D139" s="89" t="s">
        <v>727</v>
      </c>
      <c r="E139" s="89" t="s">
        <v>776</v>
      </c>
      <c r="F139" s="89" t="s">
        <v>777</v>
      </c>
      <c r="G139" s="89" t="s">
        <v>558</v>
      </c>
      <c r="H139" s="89" t="s">
        <v>778</v>
      </c>
      <c r="I139" s="90" t="s">
        <v>560</v>
      </c>
      <c r="J139" s="91">
        <v>1251192527080</v>
      </c>
      <c r="K139" s="91" t="s">
        <v>779</v>
      </c>
      <c r="L139" s="96" t="str">
        <f>IFERROR(INDEX(Crosswalk!$F:$F,MATCH(H139,Crosswalk!$G:$G,0)),0)</f>
        <v>biomass</v>
      </c>
    </row>
    <row r="140" spans="1:12" ht="14.5" hidden="1" x14ac:dyDescent="0.35">
      <c r="A140" s="92" t="s">
        <v>553</v>
      </c>
      <c r="B140" s="92" t="s">
        <v>775</v>
      </c>
      <c r="C140" s="92" t="s">
        <v>79</v>
      </c>
      <c r="D140" s="92" t="s">
        <v>727</v>
      </c>
      <c r="E140" s="92" t="s">
        <v>776</v>
      </c>
      <c r="F140" s="92" t="s">
        <v>777</v>
      </c>
      <c r="G140" s="92" t="s">
        <v>558</v>
      </c>
      <c r="H140" s="92" t="s">
        <v>158</v>
      </c>
      <c r="I140" s="93" t="s">
        <v>560</v>
      </c>
      <c r="J140" s="94">
        <v>20135613169289.898</v>
      </c>
      <c r="K140" s="94" t="s">
        <v>780</v>
      </c>
      <c r="L140" s="94" t="str">
        <f>IFERROR(INDEX(Crosswalk!$F:$F,MATCH(H140,Crosswalk!$G:$G,0)),0)</f>
        <v>coal</v>
      </c>
    </row>
    <row r="141" spans="1:12" ht="14.5" hidden="1" x14ac:dyDescent="0.35">
      <c r="A141" s="89" t="s">
        <v>553</v>
      </c>
      <c r="B141" s="89" t="s">
        <v>775</v>
      </c>
      <c r="C141" s="89" t="s">
        <v>79</v>
      </c>
      <c r="D141" s="89" t="s">
        <v>727</v>
      </c>
      <c r="E141" s="89" t="s">
        <v>776</v>
      </c>
      <c r="F141" s="89" t="s">
        <v>777</v>
      </c>
      <c r="G141" s="89" t="s">
        <v>558</v>
      </c>
      <c r="H141" s="89" t="s">
        <v>565</v>
      </c>
      <c r="I141" s="90" t="s">
        <v>560</v>
      </c>
      <c r="J141" s="91"/>
      <c r="K141" s="91" t="s">
        <v>781</v>
      </c>
      <c r="L141" s="96" t="str">
        <f>IFERROR(INDEX(Crosswalk!$F:$F,MATCH(H141,Crosswalk!$G:$G,0)),0)</f>
        <v>Distillate fuel oil</v>
      </c>
    </row>
    <row r="142" spans="1:12" ht="14.5" hidden="1" x14ac:dyDescent="0.35">
      <c r="A142" s="92" t="s">
        <v>553</v>
      </c>
      <c r="B142" s="92" t="s">
        <v>775</v>
      </c>
      <c r="C142" s="92" t="s">
        <v>79</v>
      </c>
      <c r="D142" s="92" t="s">
        <v>727</v>
      </c>
      <c r="E142" s="92" t="s">
        <v>776</v>
      </c>
      <c r="F142" s="92" t="s">
        <v>777</v>
      </c>
      <c r="G142" s="92" t="s">
        <v>558</v>
      </c>
      <c r="H142" s="92" t="s">
        <v>19</v>
      </c>
      <c r="I142" s="93" t="s">
        <v>560</v>
      </c>
      <c r="J142" s="94">
        <v>562988102.68472004</v>
      </c>
      <c r="K142" s="94" t="s">
        <v>782</v>
      </c>
      <c r="L142" s="94" t="str">
        <f>IFERROR(INDEX(Crosswalk!$F:$F,MATCH(H142,Crosswalk!$G:$G,0)),0)</f>
        <v>lpg propane or butane</v>
      </c>
    </row>
    <row r="143" spans="1:12" ht="14.5" hidden="1" x14ac:dyDescent="0.35">
      <c r="A143" s="89" t="s">
        <v>553</v>
      </c>
      <c r="B143" s="89" t="s">
        <v>775</v>
      </c>
      <c r="C143" s="89" t="s">
        <v>79</v>
      </c>
      <c r="D143" s="89" t="s">
        <v>727</v>
      </c>
      <c r="E143" s="89" t="s">
        <v>776</v>
      </c>
      <c r="F143" s="89" t="s">
        <v>777</v>
      </c>
      <c r="G143" s="89" t="s">
        <v>558</v>
      </c>
      <c r="H143" s="89" t="s">
        <v>667</v>
      </c>
      <c r="I143" s="90" t="s">
        <v>560</v>
      </c>
      <c r="J143" s="91">
        <v>253633763936.79443</v>
      </c>
      <c r="K143" s="91" t="s">
        <v>783</v>
      </c>
      <c r="L143" s="96" t="str">
        <f>IFERROR(INDEX(Crosswalk!$F:$F,MATCH(H143,Crosswalk!$G:$G,0)),0)</f>
        <v>biomass</v>
      </c>
    </row>
    <row r="144" spans="1:12" ht="14.5" hidden="1" x14ac:dyDescent="0.35">
      <c r="A144" s="92" t="s">
        <v>553</v>
      </c>
      <c r="B144" s="92" t="s">
        <v>775</v>
      </c>
      <c r="C144" s="92" t="s">
        <v>79</v>
      </c>
      <c r="D144" s="92" t="s">
        <v>727</v>
      </c>
      <c r="E144" s="92" t="s">
        <v>776</v>
      </c>
      <c r="F144" s="92" t="s">
        <v>777</v>
      </c>
      <c r="G144" s="92" t="s">
        <v>558</v>
      </c>
      <c r="H144" s="92" t="s">
        <v>559</v>
      </c>
      <c r="I144" s="93" t="s">
        <v>560</v>
      </c>
      <c r="J144" s="94">
        <v>5218541953652.0664</v>
      </c>
      <c r="K144" s="94" t="s">
        <v>784</v>
      </c>
      <c r="L144" s="94" t="str">
        <f>IFERROR(INDEX(Crosswalk!$F:$F,MATCH(H144,Crosswalk!$G:$G,0)),0)</f>
        <v>Natural gas</v>
      </c>
    </row>
    <row r="145" spans="1:12" ht="14.5" hidden="1" x14ac:dyDescent="0.35">
      <c r="A145" s="89" t="s">
        <v>553</v>
      </c>
      <c r="B145" s="89" t="s">
        <v>775</v>
      </c>
      <c r="C145" s="89" t="s">
        <v>79</v>
      </c>
      <c r="D145" s="89" t="s">
        <v>727</v>
      </c>
      <c r="E145" s="89" t="s">
        <v>776</v>
      </c>
      <c r="F145" s="89" t="s">
        <v>777</v>
      </c>
      <c r="G145" s="89" t="s">
        <v>558</v>
      </c>
      <c r="H145" s="89" t="s">
        <v>670</v>
      </c>
      <c r="I145" s="90" t="s">
        <v>560</v>
      </c>
      <c r="J145" s="91">
        <v>4853114683917.2988</v>
      </c>
      <c r="K145" s="91" t="s">
        <v>785</v>
      </c>
      <c r="L145" s="96" t="str">
        <f>IFERROR(INDEX(Crosswalk!$F:$F,MATCH(H145,Crosswalk!$G:$G,0)),0)</f>
        <v>Distillate fuel oil</v>
      </c>
    </row>
    <row r="146" spans="1:12" ht="14.5" hidden="1" x14ac:dyDescent="0.35">
      <c r="A146" s="92" t="s">
        <v>553</v>
      </c>
      <c r="B146" s="92" t="s">
        <v>775</v>
      </c>
      <c r="C146" s="92" t="s">
        <v>79</v>
      </c>
      <c r="D146" s="92" t="s">
        <v>727</v>
      </c>
      <c r="E146" s="92" t="s">
        <v>776</v>
      </c>
      <c r="F146" s="92" t="s">
        <v>777</v>
      </c>
      <c r="G146" s="92" t="s">
        <v>558</v>
      </c>
      <c r="H146" s="92" t="s">
        <v>626</v>
      </c>
      <c r="I146" s="93" t="s">
        <v>560</v>
      </c>
      <c r="J146" s="94"/>
      <c r="K146" s="94" t="s">
        <v>786</v>
      </c>
      <c r="L146" s="94" t="str">
        <f>IFERROR(INDEX(Crosswalk!$F:$F,MATCH(H146,Crosswalk!$G:$G,0)),0)</f>
        <v>Residual fuel oil</v>
      </c>
    </row>
    <row r="147" spans="1:12" ht="14.5" hidden="1" x14ac:dyDescent="0.35">
      <c r="A147" s="89" t="s">
        <v>553</v>
      </c>
      <c r="B147" s="89" t="s">
        <v>775</v>
      </c>
      <c r="C147" s="89" t="s">
        <v>79</v>
      </c>
      <c r="D147" s="89" t="s">
        <v>727</v>
      </c>
      <c r="E147" s="89" t="s">
        <v>776</v>
      </c>
      <c r="F147" s="89" t="s">
        <v>777</v>
      </c>
      <c r="G147" s="89" t="s">
        <v>558</v>
      </c>
      <c r="H147" s="89" t="s">
        <v>676</v>
      </c>
      <c r="I147" s="90" t="s">
        <v>560</v>
      </c>
      <c r="J147" s="91">
        <v>2040374235858.9934</v>
      </c>
      <c r="K147" s="91" t="s">
        <v>787</v>
      </c>
      <c r="L147" s="96" t="str">
        <f>IFERROR(INDEX(Crosswalk!$F:$F,MATCH(H147,Crosswalk!$G:$G,0)),0)</f>
        <v>Distillate fuel oil</v>
      </c>
    </row>
    <row r="148" spans="1:12" ht="14.5" hidden="1" x14ac:dyDescent="0.35">
      <c r="A148" s="92" t="s">
        <v>553</v>
      </c>
      <c r="B148" s="92" t="s">
        <v>775</v>
      </c>
      <c r="C148" s="92" t="s">
        <v>79</v>
      </c>
      <c r="D148" s="92" t="s">
        <v>727</v>
      </c>
      <c r="E148" s="92" t="s">
        <v>776</v>
      </c>
      <c r="F148" s="92" t="s">
        <v>788</v>
      </c>
      <c r="G148" s="92" t="s">
        <v>558</v>
      </c>
      <c r="H148" s="92" t="s">
        <v>559</v>
      </c>
      <c r="I148" s="93" t="s">
        <v>560</v>
      </c>
      <c r="J148" s="94">
        <v>9009100000</v>
      </c>
      <c r="K148" s="94" t="s">
        <v>789</v>
      </c>
      <c r="L148" s="94" t="str">
        <f>IFERROR(INDEX(Crosswalk!$F:$F,MATCH(H148,Crosswalk!$G:$G,0)),0)</f>
        <v>Natural gas</v>
      </c>
    </row>
    <row r="149" spans="1:12" ht="14.5" hidden="1" x14ac:dyDescent="0.35">
      <c r="A149" s="89" t="s">
        <v>553</v>
      </c>
      <c r="B149" s="89" t="s">
        <v>775</v>
      </c>
      <c r="C149" s="89" t="s">
        <v>79</v>
      </c>
      <c r="D149" s="89" t="s">
        <v>727</v>
      </c>
      <c r="E149" s="89" t="s">
        <v>776</v>
      </c>
      <c r="F149" s="89" t="s">
        <v>790</v>
      </c>
      <c r="G149" s="89" t="s">
        <v>558</v>
      </c>
      <c r="H149" s="89" t="s">
        <v>559</v>
      </c>
      <c r="I149" s="90" t="s">
        <v>560</v>
      </c>
      <c r="J149" s="91">
        <v>6881541600000</v>
      </c>
      <c r="K149" s="91" t="s">
        <v>791</v>
      </c>
      <c r="L149" s="96" t="str">
        <f>IFERROR(INDEX(Crosswalk!$F:$F,MATCH(H149,Crosswalk!$G:$G,0)),0)</f>
        <v>Natural gas</v>
      </c>
    </row>
    <row r="150" spans="1:12" ht="14.5" hidden="1" x14ac:dyDescent="0.35">
      <c r="A150" s="92" t="s">
        <v>553</v>
      </c>
      <c r="B150" s="92" t="s">
        <v>775</v>
      </c>
      <c r="C150" s="92" t="s">
        <v>79</v>
      </c>
      <c r="D150" s="92" t="s">
        <v>727</v>
      </c>
      <c r="E150" s="92" t="s">
        <v>776</v>
      </c>
      <c r="F150" s="92" t="s">
        <v>26</v>
      </c>
      <c r="G150" s="92" t="s">
        <v>558</v>
      </c>
      <c r="H150" s="92" t="s">
        <v>559</v>
      </c>
      <c r="I150" s="93" t="s">
        <v>560</v>
      </c>
      <c r="J150" s="94">
        <v>8449362681767.002</v>
      </c>
      <c r="K150" s="94" t="s">
        <v>792</v>
      </c>
      <c r="L150" s="94" t="str">
        <f>IFERROR(INDEX(Crosswalk!$F:$F,MATCH(H150,Crosswalk!$G:$G,0)),0)</f>
        <v>Natural gas</v>
      </c>
    </row>
    <row r="151" spans="1:12" ht="14.5" hidden="1" x14ac:dyDescent="0.35">
      <c r="A151" s="89" t="s">
        <v>553</v>
      </c>
      <c r="B151" s="89" t="s">
        <v>793</v>
      </c>
      <c r="C151" s="89" t="s">
        <v>79</v>
      </c>
      <c r="D151" s="89" t="s">
        <v>727</v>
      </c>
      <c r="E151" s="89" t="s">
        <v>794</v>
      </c>
      <c r="F151" s="89" t="s">
        <v>795</v>
      </c>
      <c r="G151" s="89" t="s">
        <v>558</v>
      </c>
      <c r="H151" s="89" t="s">
        <v>559</v>
      </c>
      <c r="I151" s="90" t="s">
        <v>560</v>
      </c>
      <c r="J151" s="91">
        <v>101262700000</v>
      </c>
      <c r="K151" s="91" t="s">
        <v>796</v>
      </c>
      <c r="L151" s="96" t="str">
        <f>IFERROR(INDEX(Crosswalk!$F:$F,MATCH(H151,Crosswalk!$G:$G,0)),0)</f>
        <v>Natural gas</v>
      </c>
    </row>
    <row r="152" spans="1:12" ht="14.5" hidden="1" x14ac:dyDescent="0.35">
      <c r="A152" s="92" t="s">
        <v>553</v>
      </c>
      <c r="B152" s="92" t="s">
        <v>793</v>
      </c>
      <c r="C152" s="92" t="s">
        <v>79</v>
      </c>
      <c r="D152" s="92" t="s">
        <v>727</v>
      </c>
      <c r="E152" s="92" t="s">
        <v>794</v>
      </c>
      <c r="F152" s="92" t="s">
        <v>797</v>
      </c>
      <c r="G152" s="92" t="s">
        <v>558</v>
      </c>
      <c r="H152" s="92" t="s">
        <v>559</v>
      </c>
      <c r="I152" s="93" t="s">
        <v>560</v>
      </c>
      <c r="J152" s="94">
        <v>16032800000.000002</v>
      </c>
      <c r="K152" s="94" t="s">
        <v>798</v>
      </c>
      <c r="L152" s="94" t="str">
        <f>IFERROR(INDEX(Crosswalk!$F:$F,MATCH(H152,Crosswalk!$G:$G,0)),0)</f>
        <v>Natural gas</v>
      </c>
    </row>
    <row r="153" spans="1:12" ht="14.5" hidden="1" x14ac:dyDescent="0.35">
      <c r="A153" s="89" t="s">
        <v>553</v>
      </c>
      <c r="B153" s="89" t="s">
        <v>793</v>
      </c>
      <c r="C153" s="89" t="s">
        <v>79</v>
      </c>
      <c r="D153" s="89" t="s">
        <v>727</v>
      </c>
      <c r="E153" s="89" t="s">
        <v>794</v>
      </c>
      <c r="F153" s="89" t="s">
        <v>799</v>
      </c>
      <c r="G153" s="89" t="s">
        <v>558</v>
      </c>
      <c r="H153" s="89" t="s">
        <v>559</v>
      </c>
      <c r="I153" s="90" t="s">
        <v>560</v>
      </c>
      <c r="J153" s="91">
        <v>3381247000000</v>
      </c>
      <c r="K153" s="91" t="s">
        <v>800</v>
      </c>
      <c r="L153" s="96" t="str">
        <f>IFERROR(INDEX(Crosswalk!$F:$F,MATCH(H153,Crosswalk!$G:$G,0)),0)</f>
        <v>Natural gas</v>
      </c>
    </row>
    <row r="154" spans="1:12" ht="14.5" hidden="1" x14ac:dyDescent="0.35">
      <c r="A154" s="92" t="s">
        <v>553</v>
      </c>
      <c r="B154" s="92" t="s">
        <v>739</v>
      </c>
      <c r="C154" s="92" t="s">
        <v>79</v>
      </c>
      <c r="D154" s="92" t="s">
        <v>727</v>
      </c>
      <c r="E154" s="92" t="s">
        <v>801</v>
      </c>
      <c r="F154" s="92" t="s">
        <v>26</v>
      </c>
      <c r="G154" s="92" t="s">
        <v>558</v>
      </c>
      <c r="H154" s="92" t="s">
        <v>559</v>
      </c>
      <c r="I154" s="93" t="s">
        <v>560</v>
      </c>
      <c r="J154" s="94">
        <v>703400000</v>
      </c>
      <c r="K154" s="94" t="s">
        <v>802</v>
      </c>
      <c r="L154" s="94" t="str">
        <f>IFERROR(INDEX(Crosswalk!$F:$F,MATCH(H154,Crosswalk!$G:$G,0)),0)</f>
        <v>Natural gas</v>
      </c>
    </row>
    <row r="155" spans="1:12" ht="14.5" hidden="1" x14ac:dyDescent="0.35">
      <c r="A155" s="89" t="s">
        <v>553</v>
      </c>
      <c r="B155" s="89" t="s">
        <v>803</v>
      </c>
      <c r="C155" s="89" t="s">
        <v>79</v>
      </c>
      <c r="D155" s="89" t="s">
        <v>727</v>
      </c>
      <c r="E155" s="89" t="s">
        <v>804</v>
      </c>
      <c r="F155" s="89" t="s">
        <v>26</v>
      </c>
      <c r="G155" s="89" t="s">
        <v>558</v>
      </c>
      <c r="H155" s="89" t="s">
        <v>559</v>
      </c>
      <c r="I155" s="90" t="s">
        <v>560</v>
      </c>
      <c r="J155" s="91">
        <v>3975708600000</v>
      </c>
      <c r="K155" s="91" t="s">
        <v>805</v>
      </c>
      <c r="L155" s="96" t="str">
        <f>IFERROR(INDEX(Crosswalk!$F:$F,MATCH(H155,Crosswalk!$G:$G,0)),0)</f>
        <v>Natural gas</v>
      </c>
    </row>
    <row r="156" spans="1:12" ht="14.5" hidden="1" x14ac:dyDescent="0.35">
      <c r="A156" s="92" t="s">
        <v>553</v>
      </c>
      <c r="B156" s="92" t="s">
        <v>806</v>
      </c>
      <c r="C156" s="92" t="s">
        <v>79</v>
      </c>
      <c r="D156" s="92" t="s">
        <v>727</v>
      </c>
      <c r="E156" s="92" t="s">
        <v>807</v>
      </c>
      <c r="F156" s="92" t="s">
        <v>808</v>
      </c>
      <c r="G156" s="92" t="s">
        <v>558</v>
      </c>
      <c r="H156" s="92" t="s">
        <v>559</v>
      </c>
      <c r="I156" s="93" t="s">
        <v>560</v>
      </c>
      <c r="J156" s="94">
        <v>256708100000</v>
      </c>
      <c r="K156" s="94" t="s">
        <v>809</v>
      </c>
      <c r="L156" s="94" t="str">
        <f>IFERROR(INDEX(Crosswalk!$F:$F,MATCH(H156,Crosswalk!$G:$G,0)),0)</f>
        <v>Natural gas</v>
      </c>
    </row>
    <row r="157" spans="1:12" ht="14.5" hidden="1" x14ac:dyDescent="0.35">
      <c r="A157" s="89" t="s">
        <v>553</v>
      </c>
      <c r="B157" s="89" t="s">
        <v>806</v>
      </c>
      <c r="C157" s="89" t="s">
        <v>79</v>
      </c>
      <c r="D157" s="89" t="s">
        <v>727</v>
      </c>
      <c r="E157" s="89" t="s">
        <v>807</v>
      </c>
      <c r="F157" s="89" t="s">
        <v>810</v>
      </c>
      <c r="G157" s="89" t="s">
        <v>558</v>
      </c>
      <c r="H157" s="89" t="s">
        <v>559</v>
      </c>
      <c r="I157" s="90" t="s">
        <v>560</v>
      </c>
      <c r="J157" s="91">
        <v>471589289618.66693</v>
      </c>
      <c r="K157" s="91" t="s">
        <v>811</v>
      </c>
      <c r="L157" s="96" t="str">
        <f>IFERROR(INDEX(Crosswalk!$F:$F,MATCH(H157,Crosswalk!$G:$G,0)),0)</f>
        <v>Natural gas</v>
      </c>
    </row>
    <row r="158" spans="1:12" ht="14.5" hidden="1" x14ac:dyDescent="0.35">
      <c r="A158" s="92" t="s">
        <v>553</v>
      </c>
      <c r="B158" s="92" t="s">
        <v>812</v>
      </c>
      <c r="C158" s="92" t="s">
        <v>79</v>
      </c>
      <c r="D158" s="92" t="s">
        <v>80</v>
      </c>
      <c r="E158" s="92" t="s">
        <v>158</v>
      </c>
      <c r="F158" s="92" t="s">
        <v>26</v>
      </c>
      <c r="G158" s="92" t="s">
        <v>558</v>
      </c>
      <c r="H158" s="92" t="s">
        <v>559</v>
      </c>
      <c r="I158" s="93" t="s">
        <v>560</v>
      </c>
      <c r="J158" s="94">
        <v>33400000.000000007</v>
      </c>
      <c r="K158" s="94" t="s">
        <v>813</v>
      </c>
      <c r="L158" s="94" t="str">
        <f>IFERROR(INDEX(Crosswalk!$F:$F,MATCH(H158,Crosswalk!$G:$G,0)),0)</f>
        <v>Natural gas</v>
      </c>
    </row>
    <row r="159" spans="1:12" ht="14.5" hidden="1" x14ac:dyDescent="0.35">
      <c r="A159" s="89" t="s">
        <v>553</v>
      </c>
      <c r="B159" s="89" t="s">
        <v>812</v>
      </c>
      <c r="C159" s="89" t="s">
        <v>79</v>
      </c>
      <c r="D159" s="89" t="s">
        <v>80</v>
      </c>
      <c r="E159" s="89" t="s">
        <v>814</v>
      </c>
      <c r="F159" s="89" t="s">
        <v>26</v>
      </c>
      <c r="G159" s="89" t="s">
        <v>558</v>
      </c>
      <c r="H159" s="89" t="s">
        <v>559</v>
      </c>
      <c r="I159" s="90" t="s">
        <v>560</v>
      </c>
      <c r="J159" s="91">
        <v>445395898191.09302</v>
      </c>
      <c r="K159" s="91" t="s">
        <v>815</v>
      </c>
      <c r="L159" s="96" t="str">
        <f>IFERROR(INDEX(Crosswalk!$F:$F,MATCH(H159,Crosswalk!$G:$G,0)),0)</f>
        <v>Natural gas</v>
      </c>
    </row>
    <row r="160" spans="1:12" ht="14.5" hidden="1" x14ac:dyDescent="0.35">
      <c r="A160" s="92" t="s">
        <v>553</v>
      </c>
      <c r="B160" s="92" t="s">
        <v>812</v>
      </c>
      <c r="C160" s="92" t="s">
        <v>79</v>
      </c>
      <c r="D160" s="92" t="s">
        <v>80</v>
      </c>
      <c r="E160" s="92" t="s">
        <v>816</v>
      </c>
      <c r="F160" s="92" t="s">
        <v>26</v>
      </c>
      <c r="G160" s="92" t="s">
        <v>558</v>
      </c>
      <c r="H160" s="92" t="s">
        <v>559</v>
      </c>
      <c r="I160" s="93" t="s">
        <v>560</v>
      </c>
      <c r="J160" s="94">
        <v>2477876200000</v>
      </c>
      <c r="K160" s="94" t="s">
        <v>817</v>
      </c>
      <c r="L160" s="94" t="str">
        <f>IFERROR(INDEX(Crosswalk!$F:$F,MATCH(H160,Crosswalk!$G:$G,0)),0)</f>
        <v>Natural gas</v>
      </c>
    </row>
    <row r="161" spans="1:12" ht="14.5" hidden="1" x14ac:dyDescent="0.35">
      <c r="A161" s="89" t="s">
        <v>553</v>
      </c>
      <c r="B161" s="89" t="s">
        <v>753</v>
      </c>
      <c r="C161" s="89" t="s">
        <v>79</v>
      </c>
      <c r="D161" s="89" t="s">
        <v>564</v>
      </c>
      <c r="E161" s="89" t="s">
        <v>564</v>
      </c>
      <c r="F161" s="89" t="s">
        <v>26</v>
      </c>
      <c r="G161" s="89" t="s">
        <v>558</v>
      </c>
      <c r="H161" s="89" t="s">
        <v>818</v>
      </c>
      <c r="I161" s="90" t="s">
        <v>560</v>
      </c>
      <c r="J161" s="91">
        <v>3224000000000</v>
      </c>
      <c r="K161" s="91" t="s">
        <v>819</v>
      </c>
      <c r="L161" s="96" t="str">
        <f>IFERROR(INDEX(Crosswalk!$F:$F,MATCH(H161,Crosswalk!$G:$G,0)),0)</f>
        <v>Distillate fuel oil</v>
      </c>
    </row>
    <row r="162" spans="1:12" ht="14.5" hidden="1" x14ac:dyDescent="0.35">
      <c r="A162" s="92" t="s">
        <v>553</v>
      </c>
      <c r="B162" s="92" t="s">
        <v>753</v>
      </c>
      <c r="C162" s="92" t="s">
        <v>79</v>
      </c>
      <c r="D162" s="92" t="s">
        <v>564</v>
      </c>
      <c r="E162" s="92" t="s">
        <v>564</v>
      </c>
      <c r="F162" s="92" t="s">
        <v>26</v>
      </c>
      <c r="G162" s="92" t="s">
        <v>558</v>
      </c>
      <c r="H162" s="92" t="s">
        <v>628</v>
      </c>
      <c r="I162" s="93" t="s">
        <v>560</v>
      </c>
      <c r="J162" s="94">
        <v>25991000000000</v>
      </c>
      <c r="K162" s="94" t="s">
        <v>820</v>
      </c>
      <c r="L162" s="94" t="str">
        <f>IFERROR(INDEX(Crosswalk!$F:$F,MATCH(H162,Crosswalk!$G:$G,0)),0)</f>
        <v>biomass</v>
      </c>
    </row>
    <row r="163" spans="1:12" ht="14.5" hidden="1" x14ac:dyDescent="0.35">
      <c r="A163" s="89" t="s">
        <v>553</v>
      </c>
      <c r="B163" s="89" t="s">
        <v>821</v>
      </c>
      <c r="C163" s="89" t="s">
        <v>79</v>
      </c>
      <c r="D163" s="89" t="s">
        <v>564</v>
      </c>
      <c r="E163" s="89" t="s">
        <v>564</v>
      </c>
      <c r="F163" s="89" t="s">
        <v>26</v>
      </c>
      <c r="G163" s="89" t="s">
        <v>822</v>
      </c>
      <c r="H163" s="89" t="s">
        <v>823</v>
      </c>
      <c r="I163" s="90" t="s">
        <v>560</v>
      </c>
      <c r="J163" s="91">
        <v>9806000000000</v>
      </c>
      <c r="K163" s="91" t="s">
        <v>824</v>
      </c>
      <c r="L163" s="96">
        <f>IFERROR(INDEX(Crosswalk!$F:$F,MATCH(H163,Crosswalk!$G:$G,0)),0)</f>
        <v>0</v>
      </c>
    </row>
    <row r="164" spans="1:12" ht="14.5" hidden="1" x14ac:dyDescent="0.35">
      <c r="A164" s="92" t="s">
        <v>553</v>
      </c>
      <c r="B164" s="92" t="s">
        <v>825</v>
      </c>
      <c r="C164" s="92" t="s">
        <v>79</v>
      </c>
      <c r="D164" s="92" t="s">
        <v>826</v>
      </c>
      <c r="E164" s="92" t="s">
        <v>564</v>
      </c>
      <c r="F164" s="92" t="s">
        <v>26</v>
      </c>
      <c r="G164" s="92" t="s">
        <v>558</v>
      </c>
      <c r="H164" s="92" t="s">
        <v>655</v>
      </c>
      <c r="I164" s="93" t="s">
        <v>560</v>
      </c>
      <c r="J164" s="94">
        <v>29566233383999.996</v>
      </c>
      <c r="K164" s="94" t="s">
        <v>827</v>
      </c>
      <c r="L164" s="94" t="str">
        <f>IFERROR(INDEX(Crosswalk!$F:$F,MATCH(H164,Crosswalk!$G:$G,0)),0)</f>
        <v>Natural gas</v>
      </c>
    </row>
    <row r="165" spans="1:12" ht="14.5" hidden="1" x14ac:dyDescent="0.35">
      <c r="A165" s="89" t="s">
        <v>553</v>
      </c>
      <c r="B165" s="89" t="s">
        <v>825</v>
      </c>
      <c r="C165" s="89" t="s">
        <v>79</v>
      </c>
      <c r="D165" s="89" t="s">
        <v>826</v>
      </c>
      <c r="E165" s="89" t="s">
        <v>564</v>
      </c>
      <c r="F165" s="89" t="s">
        <v>26</v>
      </c>
      <c r="G165" s="89" t="s">
        <v>558</v>
      </c>
      <c r="H165" s="89" t="s">
        <v>565</v>
      </c>
      <c r="I165" s="90" t="s">
        <v>560</v>
      </c>
      <c r="J165" s="91">
        <v>590364000000</v>
      </c>
      <c r="K165" s="91" t="s">
        <v>828</v>
      </c>
      <c r="L165" s="96" t="str">
        <f>IFERROR(INDEX(Crosswalk!$F:$F,MATCH(H165,Crosswalk!$G:$G,0)),0)</f>
        <v>Distillate fuel oil</v>
      </c>
    </row>
    <row r="166" spans="1:12" ht="14.5" hidden="1" x14ac:dyDescent="0.35">
      <c r="A166" s="92" t="s">
        <v>553</v>
      </c>
      <c r="B166" s="92" t="s">
        <v>825</v>
      </c>
      <c r="C166" s="92" t="s">
        <v>79</v>
      </c>
      <c r="D166" s="92" t="s">
        <v>826</v>
      </c>
      <c r="E166" s="92" t="s">
        <v>564</v>
      </c>
      <c r="F166" s="92" t="s">
        <v>26</v>
      </c>
      <c r="G166" s="92" t="s">
        <v>558</v>
      </c>
      <c r="H166" s="92" t="s">
        <v>559</v>
      </c>
      <c r="I166" s="93" t="s">
        <v>560</v>
      </c>
      <c r="J166" s="94">
        <v>232422779121227.5</v>
      </c>
      <c r="K166" s="94" t="s">
        <v>829</v>
      </c>
      <c r="L166" s="94" t="str">
        <f>IFERROR(INDEX(Crosswalk!$F:$F,MATCH(H166,Crosswalk!$G:$G,0)),0)</f>
        <v>Natural gas</v>
      </c>
    </row>
    <row r="167" spans="1:12" ht="14.5" hidden="1" x14ac:dyDescent="0.35">
      <c r="A167" s="89" t="s">
        <v>553</v>
      </c>
      <c r="B167" s="89" t="s">
        <v>825</v>
      </c>
      <c r="C167" s="89" t="s">
        <v>79</v>
      </c>
      <c r="D167" s="89" t="s">
        <v>826</v>
      </c>
      <c r="E167" s="89" t="s">
        <v>564</v>
      </c>
      <c r="F167" s="89" t="s">
        <v>26</v>
      </c>
      <c r="G167" s="89" t="s">
        <v>558</v>
      </c>
      <c r="H167" s="89" t="s">
        <v>626</v>
      </c>
      <c r="I167" s="90" t="s">
        <v>560</v>
      </c>
      <c r="J167" s="91"/>
      <c r="K167" s="91" t="s">
        <v>830</v>
      </c>
      <c r="L167" s="96" t="str">
        <f>IFERROR(INDEX(Crosswalk!$F:$F,MATCH(H167,Crosswalk!$G:$G,0)),0)</f>
        <v>Residual fuel oil</v>
      </c>
    </row>
    <row r="168" spans="1:12" ht="14.5" hidden="1" x14ac:dyDescent="0.35">
      <c r="A168" s="92" t="s">
        <v>553</v>
      </c>
      <c r="B168" s="92" t="s">
        <v>831</v>
      </c>
      <c r="C168" s="92" t="s">
        <v>79</v>
      </c>
      <c r="D168" s="92" t="s">
        <v>832</v>
      </c>
      <c r="E168" s="92" t="s">
        <v>564</v>
      </c>
      <c r="F168" s="92" t="s">
        <v>26</v>
      </c>
      <c r="G168" s="92" t="s">
        <v>558</v>
      </c>
      <c r="H168" s="92" t="s">
        <v>655</v>
      </c>
      <c r="I168" s="93" t="s">
        <v>560</v>
      </c>
      <c r="J168" s="94">
        <v>110196776252.33713</v>
      </c>
      <c r="K168" s="94" t="s">
        <v>833</v>
      </c>
      <c r="L168" s="94" t="str">
        <f>IFERROR(INDEX(Crosswalk!$F:$F,MATCH(H168,Crosswalk!$G:$G,0)),0)</f>
        <v>Natural gas</v>
      </c>
    </row>
    <row r="169" spans="1:12" ht="14.5" hidden="1" x14ac:dyDescent="0.35">
      <c r="A169" s="89" t="s">
        <v>553</v>
      </c>
      <c r="B169" s="89" t="s">
        <v>831</v>
      </c>
      <c r="C169" s="89" t="s">
        <v>79</v>
      </c>
      <c r="D169" s="89" t="s">
        <v>832</v>
      </c>
      <c r="E169" s="89" t="s">
        <v>564</v>
      </c>
      <c r="F169" s="89" t="s">
        <v>26</v>
      </c>
      <c r="G169" s="89" t="s">
        <v>558</v>
      </c>
      <c r="H169" s="89" t="s">
        <v>834</v>
      </c>
      <c r="I169" s="90" t="s">
        <v>560</v>
      </c>
      <c r="J169" s="91">
        <v>51647383150094.086</v>
      </c>
      <c r="K169" s="91" t="s">
        <v>835</v>
      </c>
      <c r="L169" s="96" t="str">
        <f>IFERROR(INDEX(Crosswalk!$F:$F,MATCH(H169,Crosswalk!$G:$G,0)),0)</f>
        <v>Distillate fuel oil</v>
      </c>
    </row>
    <row r="170" spans="1:12" ht="14.5" hidden="1" x14ac:dyDescent="0.35">
      <c r="A170" s="92" t="s">
        <v>553</v>
      </c>
      <c r="B170" s="92" t="s">
        <v>831</v>
      </c>
      <c r="C170" s="92" t="s">
        <v>79</v>
      </c>
      <c r="D170" s="92" t="s">
        <v>832</v>
      </c>
      <c r="E170" s="92" t="s">
        <v>564</v>
      </c>
      <c r="F170" s="92" t="s">
        <v>26</v>
      </c>
      <c r="G170" s="92" t="s">
        <v>558</v>
      </c>
      <c r="H170" s="92" t="s">
        <v>578</v>
      </c>
      <c r="I170" s="93" t="s">
        <v>560</v>
      </c>
      <c r="J170" s="94"/>
      <c r="K170" s="94" t="s">
        <v>836</v>
      </c>
      <c r="L170" s="94" t="str">
        <f>IFERROR(INDEX(Crosswalk!$F:$F,MATCH(H170,Crosswalk!$G:$G,0)),0)</f>
        <v>Natural gas</v>
      </c>
    </row>
    <row r="171" spans="1:12" ht="14.5" hidden="1" x14ac:dyDescent="0.35">
      <c r="A171" s="89" t="s">
        <v>553</v>
      </c>
      <c r="B171" s="89" t="s">
        <v>831</v>
      </c>
      <c r="C171" s="89" t="s">
        <v>79</v>
      </c>
      <c r="D171" s="89" t="s">
        <v>832</v>
      </c>
      <c r="E171" s="89" t="s">
        <v>564</v>
      </c>
      <c r="F171" s="89" t="s">
        <v>26</v>
      </c>
      <c r="G171" s="89" t="s">
        <v>558</v>
      </c>
      <c r="H171" s="89" t="s">
        <v>565</v>
      </c>
      <c r="I171" s="90" t="s">
        <v>560</v>
      </c>
      <c r="J171" s="91">
        <v>58073628442.946564</v>
      </c>
      <c r="K171" s="91" t="s">
        <v>837</v>
      </c>
      <c r="L171" s="96" t="str">
        <f>IFERROR(INDEX(Crosswalk!$F:$F,MATCH(H171,Crosswalk!$G:$G,0)),0)</f>
        <v>Distillate fuel oil</v>
      </c>
    </row>
    <row r="172" spans="1:12" ht="14.5" hidden="1" x14ac:dyDescent="0.35">
      <c r="A172" s="92" t="s">
        <v>553</v>
      </c>
      <c r="B172" s="92" t="s">
        <v>831</v>
      </c>
      <c r="C172" s="92" t="s">
        <v>79</v>
      </c>
      <c r="D172" s="92" t="s">
        <v>832</v>
      </c>
      <c r="E172" s="92" t="s">
        <v>564</v>
      </c>
      <c r="F172" s="92" t="s">
        <v>26</v>
      </c>
      <c r="G172" s="92" t="s">
        <v>558</v>
      </c>
      <c r="H172" s="92" t="s">
        <v>567</v>
      </c>
      <c r="I172" s="93" t="s">
        <v>560</v>
      </c>
      <c r="J172" s="94"/>
      <c r="K172" s="94" t="s">
        <v>838</v>
      </c>
      <c r="L172" s="94" t="str">
        <f>IFERROR(INDEX(Crosswalk!$F:$F,MATCH(H172,Crosswalk!$G:$G,0)),0)</f>
        <v>Distillate fuel oil</v>
      </c>
    </row>
    <row r="173" spans="1:12" ht="14.5" hidden="1" x14ac:dyDescent="0.35">
      <c r="A173" s="89" t="s">
        <v>553</v>
      </c>
      <c r="B173" s="89" t="s">
        <v>831</v>
      </c>
      <c r="C173" s="89" t="s">
        <v>79</v>
      </c>
      <c r="D173" s="89" t="s">
        <v>832</v>
      </c>
      <c r="E173" s="89" t="s">
        <v>564</v>
      </c>
      <c r="F173" s="89" t="s">
        <v>26</v>
      </c>
      <c r="G173" s="89" t="s">
        <v>558</v>
      </c>
      <c r="H173" s="89" t="s">
        <v>569</v>
      </c>
      <c r="I173" s="90" t="s">
        <v>560</v>
      </c>
      <c r="J173" s="91">
        <v>29760230250</v>
      </c>
      <c r="K173" s="91" t="s">
        <v>839</v>
      </c>
      <c r="L173" s="96" t="str">
        <f>IFERROR(INDEX(Crosswalk!$F:$F,MATCH(H173,Crosswalk!$G:$G,0)),0)</f>
        <v>Distillate fuel oil</v>
      </c>
    </row>
    <row r="174" spans="1:12" ht="14.5" hidden="1" x14ac:dyDescent="0.35">
      <c r="A174" s="92" t="s">
        <v>553</v>
      </c>
      <c r="B174" s="92" t="s">
        <v>831</v>
      </c>
      <c r="C174" s="92" t="s">
        <v>79</v>
      </c>
      <c r="D174" s="92" t="s">
        <v>832</v>
      </c>
      <c r="E174" s="92" t="s">
        <v>564</v>
      </c>
      <c r="F174" s="92" t="s">
        <v>26</v>
      </c>
      <c r="G174" s="92" t="s">
        <v>558</v>
      </c>
      <c r="H174" s="92" t="s">
        <v>19</v>
      </c>
      <c r="I174" s="93" t="s">
        <v>560</v>
      </c>
      <c r="J174" s="94">
        <v>38119989804.567482</v>
      </c>
      <c r="K174" s="94" t="s">
        <v>840</v>
      </c>
      <c r="L174" s="94" t="str">
        <f>IFERROR(INDEX(Crosswalk!$F:$F,MATCH(H174,Crosswalk!$G:$G,0)),0)</f>
        <v>lpg propane or butane</v>
      </c>
    </row>
    <row r="175" spans="1:12" ht="14.5" hidden="1" x14ac:dyDescent="0.35">
      <c r="A175" s="89" t="s">
        <v>553</v>
      </c>
      <c r="B175" s="89" t="s">
        <v>831</v>
      </c>
      <c r="C175" s="89" t="s">
        <v>79</v>
      </c>
      <c r="D175" s="89" t="s">
        <v>832</v>
      </c>
      <c r="E175" s="89" t="s">
        <v>564</v>
      </c>
      <c r="F175" s="89" t="s">
        <v>26</v>
      </c>
      <c r="G175" s="89" t="s">
        <v>558</v>
      </c>
      <c r="H175" s="89" t="s">
        <v>559</v>
      </c>
      <c r="I175" s="90" t="s">
        <v>560</v>
      </c>
      <c r="J175" s="91">
        <v>46461651955862.617</v>
      </c>
      <c r="K175" s="91" t="s">
        <v>841</v>
      </c>
      <c r="L175" s="96" t="str">
        <f>IFERROR(INDEX(Crosswalk!$F:$F,MATCH(H175,Crosswalk!$G:$G,0)),0)</f>
        <v>Natural gas</v>
      </c>
    </row>
    <row r="176" spans="1:12" ht="14.5" hidden="1" x14ac:dyDescent="0.35">
      <c r="A176" s="92" t="s">
        <v>553</v>
      </c>
      <c r="B176" s="92" t="s">
        <v>831</v>
      </c>
      <c r="C176" s="92" t="s">
        <v>79</v>
      </c>
      <c r="D176" s="92" t="s">
        <v>832</v>
      </c>
      <c r="E176" s="92" t="s">
        <v>564</v>
      </c>
      <c r="F176" s="92" t="s">
        <v>26</v>
      </c>
      <c r="G176" s="92" t="s">
        <v>558</v>
      </c>
      <c r="H176" s="92" t="s">
        <v>670</v>
      </c>
      <c r="I176" s="93" t="s">
        <v>560</v>
      </c>
      <c r="J176" s="94">
        <v>5498196162792.0488</v>
      </c>
      <c r="K176" s="94" t="s">
        <v>842</v>
      </c>
      <c r="L176" s="94" t="str">
        <f>IFERROR(INDEX(Crosswalk!$F:$F,MATCH(H176,Crosswalk!$G:$G,0)),0)</f>
        <v>Distillate fuel oil</v>
      </c>
    </row>
    <row r="177" spans="1:12" ht="14.5" hidden="1" x14ac:dyDescent="0.35">
      <c r="A177" s="89" t="s">
        <v>553</v>
      </c>
      <c r="B177" s="89" t="s">
        <v>831</v>
      </c>
      <c r="C177" s="89" t="s">
        <v>79</v>
      </c>
      <c r="D177" s="89" t="s">
        <v>832</v>
      </c>
      <c r="E177" s="89" t="s">
        <v>564</v>
      </c>
      <c r="F177" s="89" t="s">
        <v>26</v>
      </c>
      <c r="G177" s="89" t="s">
        <v>558</v>
      </c>
      <c r="H177" s="89" t="s">
        <v>843</v>
      </c>
      <c r="I177" s="90" t="s">
        <v>560</v>
      </c>
      <c r="J177" s="91">
        <v>68090806323056.859</v>
      </c>
      <c r="K177" s="91" t="s">
        <v>844</v>
      </c>
      <c r="L177" s="96" t="str">
        <f>IFERROR(INDEX(Crosswalk!$F:$F,MATCH(H177,Crosswalk!$G:$G,0)),0)</f>
        <v>Natural gas</v>
      </c>
    </row>
    <row r="178" spans="1:12" ht="14.5" hidden="1" x14ac:dyDescent="0.35">
      <c r="A178" s="92" t="s">
        <v>553</v>
      </c>
      <c r="B178" s="92" t="s">
        <v>831</v>
      </c>
      <c r="C178" s="92" t="s">
        <v>79</v>
      </c>
      <c r="D178" s="92" t="s">
        <v>832</v>
      </c>
      <c r="E178" s="92" t="s">
        <v>564</v>
      </c>
      <c r="F178" s="92" t="s">
        <v>26</v>
      </c>
      <c r="G178" s="92" t="s">
        <v>558</v>
      </c>
      <c r="H178" s="92" t="s">
        <v>673</v>
      </c>
      <c r="I178" s="93" t="s">
        <v>560</v>
      </c>
      <c r="J178" s="94">
        <v>311545618256415.38</v>
      </c>
      <c r="K178" s="94" t="s">
        <v>845</v>
      </c>
      <c r="L178" s="94" t="str">
        <f>IFERROR(INDEX(Crosswalk!$F:$F,MATCH(H178,Crosswalk!$G:$G,0)),0)</f>
        <v>Distillate fuel oil</v>
      </c>
    </row>
    <row r="179" spans="1:12" ht="14.5" hidden="1" x14ac:dyDescent="0.35">
      <c r="A179" s="89" t="s">
        <v>553</v>
      </c>
      <c r="B179" s="89" t="s">
        <v>831</v>
      </c>
      <c r="C179" s="89" t="s">
        <v>79</v>
      </c>
      <c r="D179" s="89" t="s">
        <v>832</v>
      </c>
      <c r="E179" s="89" t="s">
        <v>564</v>
      </c>
      <c r="F179" s="89" t="s">
        <v>26</v>
      </c>
      <c r="G179" s="89" t="s">
        <v>558</v>
      </c>
      <c r="H179" s="89" t="s">
        <v>626</v>
      </c>
      <c r="I179" s="90" t="s">
        <v>560</v>
      </c>
      <c r="J179" s="91">
        <v>3055907978802.7861</v>
      </c>
      <c r="K179" s="91" t="s">
        <v>846</v>
      </c>
      <c r="L179" s="96" t="str">
        <f>IFERROR(INDEX(Crosswalk!$F:$F,MATCH(H179,Crosswalk!$G:$G,0)),0)</f>
        <v>Residual fuel oil</v>
      </c>
    </row>
    <row r="180" spans="1:12" ht="14.5" hidden="1" x14ac:dyDescent="0.35">
      <c r="A180" s="92" t="s">
        <v>553</v>
      </c>
      <c r="B180" s="92" t="s">
        <v>847</v>
      </c>
      <c r="C180" s="92" t="s">
        <v>79</v>
      </c>
      <c r="D180" s="92" t="s">
        <v>832</v>
      </c>
      <c r="E180" s="92" t="s">
        <v>848</v>
      </c>
      <c r="F180" s="92" t="s">
        <v>26</v>
      </c>
      <c r="G180" s="92" t="s">
        <v>822</v>
      </c>
      <c r="H180" s="92" t="s">
        <v>559</v>
      </c>
      <c r="I180" s="93" t="s">
        <v>560</v>
      </c>
      <c r="J180" s="94">
        <v>29594424509267.711</v>
      </c>
      <c r="K180" s="94" t="s">
        <v>849</v>
      </c>
      <c r="L180" s="94" t="str">
        <f>IFERROR(INDEX(Crosswalk!$F:$F,MATCH(H180,Crosswalk!$G:$G,0)),0)</f>
        <v>Natural gas</v>
      </c>
    </row>
    <row r="181" spans="1:12" ht="14.5" hidden="1" x14ac:dyDescent="0.35">
      <c r="A181" s="89" t="s">
        <v>553</v>
      </c>
      <c r="B181" s="89" t="s">
        <v>847</v>
      </c>
      <c r="C181" s="89" t="s">
        <v>79</v>
      </c>
      <c r="D181" s="89" t="s">
        <v>832</v>
      </c>
      <c r="E181" s="89" t="s">
        <v>848</v>
      </c>
      <c r="F181" s="89" t="s">
        <v>26</v>
      </c>
      <c r="G181" s="89" t="s">
        <v>822</v>
      </c>
      <c r="H181" s="89" t="s">
        <v>850</v>
      </c>
      <c r="I181" s="90" t="s">
        <v>560</v>
      </c>
      <c r="J181" s="91"/>
      <c r="K181" s="91" t="s">
        <v>851</v>
      </c>
      <c r="L181" s="96">
        <f>IFERROR(INDEX(Crosswalk!$F:$F,MATCH(H181,Crosswalk!$G:$G,0)),0)</f>
        <v>0</v>
      </c>
    </row>
    <row r="182" spans="1:12" ht="14.5" hidden="1" x14ac:dyDescent="0.35">
      <c r="A182" s="92" t="s">
        <v>553</v>
      </c>
      <c r="B182" s="92" t="s">
        <v>847</v>
      </c>
      <c r="C182" s="92" t="s">
        <v>79</v>
      </c>
      <c r="D182" s="92" t="s">
        <v>832</v>
      </c>
      <c r="E182" s="92" t="s">
        <v>848</v>
      </c>
      <c r="F182" s="92" t="s">
        <v>26</v>
      </c>
      <c r="G182" s="92" t="s">
        <v>822</v>
      </c>
      <c r="H182" s="92" t="s">
        <v>673</v>
      </c>
      <c r="I182" s="93" t="s">
        <v>560</v>
      </c>
      <c r="J182" s="94">
        <v>54544452005407.109</v>
      </c>
      <c r="K182" s="94" t="s">
        <v>852</v>
      </c>
      <c r="L182" s="94" t="str">
        <f>IFERROR(INDEX(Crosswalk!$F:$F,MATCH(H182,Crosswalk!$G:$G,0)),0)</f>
        <v>Distillate fuel oil</v>
      </c>
    </row>
    <row r="183" spans="1:12" ht="14.5" hidden="1" x14ac:dyDescent="0.35">
      <c r="A183" s="89" t="s">
        <v>553</v>
      </c>
      <c r="B183" s="89" t="s">
        <v>825</v>
      </c>
      <c r="C183" s="89" t="s">
        <v>79</v>
      </c>
      <c r="D183" s="89" t="s">
        <v>853</v>
      </c>
      <c r="E183" s="89" t="s">
        <v>854</v>
      </c>
      <c r="F183" s="89" t="s">
        <v>26</v>
      </c>
      <c r="G183" s="89" t="s">
        <v>558</v>
      </c>
      <c r="H183" s="89" t="s">
        <v>559</v>
      </c>
      <c r="I183" s="90" t="s">
        <v>560</v>
      </c>
      <c r="J183" s="91">
        <v>21082224000000</v>
      </c>
      <c r="K183" s="91" t="s">
        <v>855</v>
      </c>
      <c r="L183" s="96" t="str">
        <f>IFERROR(INDEX(Crosswalk!$F:$F,MATCH(H183,Crosswalk!$G:$G,0)),0)</f>
        <v>Natural gas</v>
      </c>
    </row>
    <row r="184" spans="1:12" ht="14.5" hidden="1" x14ac:dyDescent="0.35">
      <c r="A184" s="92" t="s">
        <v>553</v>
      </c>
      <c r="B184" s="92" t="s">
        <v>825</v>
      </c>
      <c r="C184" s="92" t="s">
        <v>79</v>
      </c>
      <c r="D184" s="92" t="s">
        <v>853</v>
      </c>
      <c r="E184" s="92" t="s">
        <v>856</v>
      </c>
      <c r="F184" s="92" t="s">
        <v>26</v>
      </c>
      <c r="G184" s="92" t="s">
        <v>558</v>
      </c>
      <c r="H184" s="92" t="s">
        <v>559</v>
      </c>
      <c r="I184" s="93" t="s">
        <v>560</v>
      </c>
      <c r="J184" s="94">
        <v>1354388900000</v>
      </c>
      <c r="K184" s="94" t="s">
        <v>857</v>
      </c>
      <c r="L184" s="94" t="str">
        <f>IFERROR(INDEX(Crosswalk!$F:$F,MATCH(H184,Crosswalk!$G:$G,0)),0)</f>
        <v>Natural gas</v>
      </c>
    </row>
    <row r="185" spans="1:12" ht="14.5" x14ac:dyDescent="0.35">
      <c r="A185" s="89" t="s">
        <v>553</v>
      </c>
      <c r="B185" s="89" t="s">
        <v>858</v>
      </c>
      <c r="C185" s="89" t="s">
        <v>77</v>
      </c>
      <c r="D185" s="89" t="s">
        <v>859</v>
      </c>
      <c r="E185" s="89" t="s">
        <v>564</v>
      </c>
      <c r="F185" s="89" t="s">
        <v>26</v>
      </c>
      <c r="G185" s="89" t="s">
        <v>558</v>
      </c>
      <c r="H185" s="89" t="s">
        <v>158</v>
      </c>
      <c r="I185" s="90" t="s">
        <v>560</v>
      </c>
      <c r="J185" s="91"/>
      <c r="K185" s="91" t="s">
        <v>860</v>
      </c>
      <c r="L185" s="96" t="str">
        <f>IFERROR(INDEX(Crosswalk!$F:$F,MATCH(H185,Crosswalk!$G:$G,0)),0)</f>
        <v>coal</v>
      </c>
    </row>
    <row r="186" spans="1:12" ht="14.5" x14ac:dyDescent="0.35">
      <c r="A186" s="92" t="s">
        <v>553</v>
      </c>
      <c r="B186" s="92" t="s">
        <v>858</v>
      </c>
      <c r="C186" s="92" t="s">
        <v>77</v>
      </c>
      <c r="D186" s="92" t="s">
        <v>859</v>
      </c>
      <c r="E186" s="92" t="s">
        <v>564</v>
      </c>
      <c r="F186" s="92" t="s">
        <v>26</v>
      </c>
      <c r="G186" s="92" t="s">
        <v>558</v>
      </c>
      <c r="H186" s="92" t="s">
        <v>565</v>
      </c>
      <c r="I186" s="93" t="s">
        <v>560</v>
      </c>
      <c r="J186" s="94">
        <v>313674000000</v>
      </c>
      <c r="K186" s="94" t="s">
        <v>861</v>
      </c>
      <c r="L186" s="94" t="str">
        <f>IFERROR(INDEX(Crosswalk!$F:$F,MATCH(H186,Crosswalk!$G:$G,0)),0)</f>
        <v>Distillate fuel oil</v>
      </c>
    </row>
    <row r="187" spans="1:12" ht="14.5" x14ac:dyDescent="0.35">
      <c r="A187" s="89" t="s">
        <v>553</v>
      </c>
      <c r="B187" s="89" t="s">
        <v>858</v>
      </c>
      <c r="C187" s="89" t="s">
        <v>77</v>
      </c>
      <c r="D187" s="89" t="s">
        <v>859</v>
      </c>
      <c r="E187" s="89" t="s">
        <v>564</v>
      </c>
      <c r="F187" s="89" t="s">
        <v>26</v>
      </c>
      <c r="G187" s="89" t="s">
        <v>558</v>
      </c>
      <c r="H187" s="89" t="s">
        <v>20</v>
      </c>
      <c r="I187" s="90" t="s">
        <v>560</v>
      </c>
      <c r="J187" s="91">
        <v>418365000000</v>
      </c>
      <c r="K187" s="91" t="s">
        <v>862</v>
      </c>
      <c r="L187" s="96" t="str">
        <f>IFERROR(INDEX(Crosswalk!$F:$F,MATCH(H187,Crosswalk!$G:$G,0)),0)</f>
        <v>Distillate fuel oil</v>
      </c>
    </row>
    <row r="188" spans="1:12" ht="14.5" x14ac:dyDescent="0.35">
      <c r="A188" s="92" t="s">
        <v>553</v>
      </c>
      <c r="B188" s="92" t="s">
        <v>858</v>
      </c>
      <c r="C188" s="92" t="s">
        <v>77</v>
      </c>
      <c r="D188" s="92" t="s">
        <v>859</v>
      </c>
      <c r="E188" s="92" t="s">
        <v>564</v>
      </c>
      <c r="F188" s="92" t="s">
        <v>26</v>
      </c>
      <c r="G188" s="92" t="s">
        <v>558</v>
      </c>
      <c r="H188" s="92" t="s">
        <v>19</v>
      </c>
      <c r="I188" s="93" t="s">
        <v>560</v>
      </c>
      <c r="J188" s="94">
        <v>25947000000000</v>
      </c>
      <c r="K188" s="94" t="s">
        <v>863</v>
      </c>
      <c r="L188" s="94" t="str">
        <f>IFERROR(INDEX(Crosswalk!$F:$F,MATCH(H188,Crosswalk!$G:$G,0)),0)</f>
        <v>lpg propane or butane</v>
      </c>
    </row>
    <row r="189" spans="1:12" ht="14.5" x14ac:dyDescent="0.35">
      <c r="A189" s="89" t="s">
        <v>553</v>
      </c>
      <c r="B189" s="89" t="s">
        <v>858</v>
      </c>
      <c r="C189" s="89" t="s">
        <v>77</v>
      </c>
      <c r="D189" s="89" t="s">
        <v>859</v>
      </c>
      <c r="E189" s="89" t="s">
        <v>564</v>
      </c>
      <c r="F189" s="89" t="s">
        <v>26</v>
      </c>
      <c r="G189" s="89" t="s">
        <v>558</v>
      </c>
      <c r="H189" s="89" t="s">
        <v>559</v>
      </c>
      <c r="I189" s="90" t="s">
        <v>560</v>
      </c>
      <c r="J189" s="91">
        <v>476873012800000</v>
      </c>
      <c r="K189" s="91" t="s">
        <v>864</v>
      </c>
      <c r="L189" s="96" t="str">
        <f>IFERROR(INDEX(Crosswalk!$F:$F,MATCH(H189,Crosswalk!$G:$G,0)),0)</f>
        <v>Natural gas</v>
      </c>
    </row>
    <row r="190" spans="1:12" ht="14.5" x14ac:dyDescent="0.35">
      <c r="A190" s="92" t="s">
        <v>553</v>
      </c>
      <c r="B190" s="92" t="s">
        <v>858</v>
      </c>
      <c r="C190" s="92" t="s">
        <v>77</v>
      </c>
      <c r="D190" s="92" t="s">
        <v>859</v>
      </c>
      <c r="E190" s="92" t="s">
        <v>564</v>
      </c>
      <c r="F190" s="92" t="s">
        <v>26</v>
      </c>
      <c r="G190" s="92" t="s">
        <v>558</v>
      </c>
      <c r="H190" s="92" t="s">
        <v>628</v>
      </c>
      <c r="I190" s="93" t="s">
        <v>560</v>
      </c>
      <c r="J190" s="94">
        <v>21879000000000.004</v>
      </c>
      <c r="K190" s="94" t="s">
        <v>865</v>
      </c>
      <c r="L190" s="94" t="str">
        <f>IFERROR(INDEX(Crosswalk!$F:$F,MATCH(H190,Crosswalk!$G:$G,0)),0)</f>
        <v>biomass</v>
      </c>
    </row>
    <row r="191" spans="1:12" ht="14.5" hidden="1" x14ac:dyDescent="0.35">
      <c r="A191" s="89" t="s">
        <v>553</v>
      </c>
      <c r="B191" s="89" t="s">
        <v>866</v>
      </c>
      <c r="C191" s="89" t="s">
        <v>231</v>
      </c>
      <c r="D191" s="89" t="s">
        <v>867</v>
      </c>
      <c r="E191" s="89" t="s">
        <v>868</v>
      </c>
      <c r="F191" s="89" t="s">
        <v>869</v>
      </c>
      <c r="G191" s="89" t="s">
        <v>558</v>
      </c>
      <c r="H191" s="89" t="s">
        <v>581</v>
      </c>
      <c r="I191" s="90" t="s">
        <v>560</v>
      </c>
      <c r="J191" s="91">
        <v>57740487949439.172</v>
      </c>
      <c r="K191" s="91" t="s">
        <v>870</v>
      </c>
      <c r="L191" s="96" t="str">
        <f>IFERROR(INDEX(Crosswalk!$F:$F,MATCH(H191,Crosswalk!$G:$G,0)),0)</f>
        <v>jet fuel</v>
      </c>
    </row>
    <row r="192" spans="1:12" ht="14.5" hidden="1" x14ac:dyDescent="0.35">
      <c r="A192" s="92" t="s">
        <v>553</v>
      </c>
      <c r="B192" s="92" t="s">
        <v>866</v>
      </c>
      <c r="C192" s="92" t="s">
        <v>231</v>
      </c>
      <c r="D192" s="92" t="s">
        <v>867</v>
      </c>
      <c r="E192" s="92" t="s">
        <v>868</v>
      </c>
      <c r="F192" s="92" t="s">
        <v>26</v>
      </c>
      <c r="G192" s="92" t="s">
        <v>558</v>
      </c>
      <c r="H192" s="92" t="s">
        <v>871</v>
      </c>
      <c r="I192" s="93" t="s">
        <v>560</v>
      </c>
      <c r="J192" s="94">
        <v>1931556840000</v>
      </c>
      <c r="K192" s="94" t="s">
        <v>872</v>
      </c>
      <c r="L192" s="94" t="str">
        <f>IFERROR(INDEX(Crosswalk!$F:$F,MATCH(H192,Crosswalk!$G:$G,0)),0)</f>
        <v>jet fuel</v>
      </c>
    </row>
    <row r="193" spans="1:12" ht="14.5" hidden="1" x14ac:dyDescent="0.35">
      <c r="A193" s="89" t="s">
        <v>553</v>
      </c>
      <c r="B193" s="89" t="s">
        <v>873</v>
      </c>
      <c r="C193" s="89" t="s">
        <v>231</v>
      </c>
      <c r="D193" s="89" t="s">
        <v>867</v>
      </c>
      <c r="E193" s="89" t="s">
        <v>564</v>
      </c>
      <c r="F193" s="89" t="s">
        <v>26</v>
      </c>
      <c r="G193" s="89" t="s">
        <v>558</v>
      </c>
      <c r="H193" s="89" t="s">
        <v>567</v>
      </c>
      <c r="I193" s="90" t="s">
        <v>560</v>
      </c>
      <c r="J193" s="91">
        <v>12476442302.996931</v>
      </c>
      <c r="K193" s="91" t="s">
        <v>874</v>
      </c>
      <c r="L193" s="96" t="str">
        <f>IFERROR(INDEX(Crosswalk!$F:$F,MATCH(H193,Crosswalk!$G:$G,0)),0)</f>
        <v>Distillate fuel oil</v>
      </c>
    </row>
    <row r="194" spans="1:12" ht="14.5" hidden="1" x14ac:dyDescent="0.35">
      <c r="A194" s="92" t="s">
        <v>553</v>
      </c>
      <c r="B194" s="92" t="s">
        <v>873</v>
      </c>
      <c r="C194" s="92" t="s">
        <v>231</v>
      </c>
      <c r="D194" s="92" t="s">
        <v>867</v>
      </c>
      <c r="E194" s="92" t="s">
        <v>564</v>
      </c>
      <c r="F194" s="92" t="s">
        <v>26</v>
      </c>
      <c r="G194" s="92" t="s">
        <v>558</v>
      </c>
      <c r="H194" s="92" t="s">
        <v>569</v>
      </c>
      <c r="I194" s="93" t="s">
        <v>560</v>
      </c>
      <c r="J194" s="94">
        <v>167127381831.55896</v>
      </c>
      <c r="K194" s="94" t="s">
        <v>875</v>
      </c>
      <c r="L194" s="94" t="str">
        <f>IFERROR(INDEX(Crosswalk!$F:$F,MATCH(H194,Crosswalk!$G:$G,0)),0)</f>
        <v>Distillate fuel oil</v>
      </c>
    </row>
    <row r="195" spans="1:12" ht="14.5" hidden="1" x14ac:dyDescent="0.35">
      <c r="A195" s="89" t="s">
        <v>553</v>
      </c>
      <c r="B195" s="89" t="s">
        <v>876</v>
      </c>
      <c r="C195" s="89" t="s">
        <v>231</v>
      </c>
      <c r="D195" s="89" t="s">
        <v>564</v>
      </c>
      <c r="E195" s="89" t="s">
        <v>564</v>
      </c>
      <c r="F195" s="89" t="s">
        <v>26</v>
      </c>
      <c r="G195" s="89" t="s">
        <v>558</v>
      </c>
      <c r="H195" s="89" t="s">
        <v>565</v>
      </c>
      <c r="I195" s="90" t="s">
        <v>560</v>
      </c>
      <c r="J195" s="91">
        <v>13692593849846.156</v>
      </c>
      <c r="K195" s="91" t="s">
        <v>877</v>
      </c>
      <c r="L195" s="96" t="str">
        <f>IFERROR(INDEX(Crosswalk!$F:$F,MATCH(H195,Crosswalk!$G:$G,0)),0)</f>
        <v>Distillate fuel oil</v>
      </c>
    </row>
    <row r="196" spans="1:12" ht="14.5" hidden="1" x14ac:dyDescent="0.35">
      <c r="A196" s="92" t="s">
        <v>553</v>
      </c>
      <c r="B196" s="92" t="s">
        <v>876</v>
      </c>
      <c r="C196" s="92" t="s">
        <v>231</v>
      </c>
      <c r="D196" s="92" t="s">
        <v>564</v>
      </c>
      <c r="E196" s="92" t="s">
        <v>564</v>
      </c>
      <c r="F196" s="92" t="s">
        <v>26</v>
      </c>
      <c r="G196" s="92" t="s">
        <v>558</v>
      </c>
      <c r="H196" s="92" t="s">
        <v>19</v>
      </c>
      <c r="I196" s="93" t="s">
        <v>560</v>
      </c>
      <c r="J196" s="94">
        <v>529000000000</v>
      </c>
      <c r="K196" s="94" t="s">
        <v>878</v>
      </c>
      <c r="L196" s="94" t="str">
        <f>IFERROR(INDEX(Crosswalk!$F:$F,MATCH(H196,Crosswalk!$G:$G,0)),0)</f>
        <v>lpg propane or butane</v>
      </c>
    </row>
    <row r="197" spans="1:12" ht="14.5" hidden="1" x14ac:dyDescent="0.35">
      <c r="A197" s="89" t="s">
        <v>553</v>
      </c>
      <c r="B197" s="89" t="s">
        <v>876</v>
      </c>
      <c r="C197" s="89" t="s">
        <v>231</v>
      </c>
      <c r="D197" s="89" t="s">
        <v>564</v>
      </c>
      <c r="E197" s="89" t="s">
        <v>564</v>
      </c>
      <c r="F197" s="89" t="s">
        <v>26</v>
      </c>
      <c r="G197" s="89" t="s">
        <v>558</v>
      </c>
      <c r="H197" s="89" t="s">
        <v>626</v>
      </c>
      <c r="I197" s="90" t="s">
        <v>560</v>
      </c>
      <c r="J197" s="91"/>
      <c r="K197" s="91" t="s">
        <v>879</v>
      </c>
      <c r="L197" s="96" t="str">
        <f>IFERROR(INDEX(Crosswalk!$F:$F,MATCH(H197,Crosswalk!$G:$G,0)),0)</f>
        <v>Residual fuel oil</v>
      </c>
    </row>
    <row r="198" spans="1:12" ht="14.5" hidden="1" x14ac:dyDescent="0.35">
      <c r="A198" s="92" t="s">
        <v>553</v>
      </c>
      <c r="B198" s="92" t="s">
        <v>821</v>
      </c>
      <c r="C198" s="92" t="s">
        <v>231</v>
      </c>
      <c r="D198" s="92" t="s">
        <v>564</v>
      </c>
      <c r="E198" s="92" t="s">
        <v>564</v>
      </c>
      <c r="F198" s="92" t="s">
        <v>26</v>
      </c>
      <c r="G198" s="92" t="s">
        <v>822</v>
      </c>
      <c r="H198" s="92" t="s">
        <v>823</v>
      </c>
      <c r="I198" s="93" t="s">
        <v>560</v>
      </c>
      <c r="J198" s="94">
        <v>12769000000000</v>
      </c>
      <c r="K198" s="94" t="s">
        <v>880</v>
      </c>
      <c r="L198" s="94">
        <f>IFERROR(INDEX(Crosswalk!$F:$F,MATCH(H198,Crosswalk!$G:$G,0)),0)</f>
        <v>0</v>
      </c>
    </row>
    <row r="199" spans="1:12" ht="14.5" hidden="1" x14ac:dyDescent="0.35">
      <c r="A199" s="89" t="s">
        <v>553</v>
      </c>
      <c r="B199" s="89" t="s">
        <v>881</v>
      </c>
      <c r="C199" s="89" t="s">
        <v>231</v>
      </c>
      <c r="D199" s="89" t="s">
        <v>882</v>
      </c>
      <c r="E199" s="89" t="s">
        <v>883</v>
      </c>
      <c r="F199" s="89" t="s">
        <v>26</v>
      </c>
      <c r="G199" s="89" t="s">
        <v>558</v>
      </c>
      <c r="H199" s="89" t="s">
        <v>565</v>
      </c>
      <c r="I199" s="90" t="s">
        <v>560</v>
      </c>
      <c r="J199" s="91">
        <v>476226099070.12146</v>
      </c>
      <c r="K199" s="91" t="s">
        <v>884</v>
      </c>
      <c r="L199" s="96" t="str">
        <f>IFERROR(INDEX(Crosswalk!$F:$F,MATCH(H199,Crosswalk!$G:$G,0)),0)</f>
        <v>Distillate fuel oil</v>
      </c>
    </row>
    <row r="200" spans="1:12" ht="14.5" hidden="1" x14ac:dyDescent="0.35">
      <c r="A200" s="92" t="s">
        <v>553</v>
      </c>
      <c r="B200" s="92" t="s">
        <v>881</v>
      </c>
      <c r="C200" s="92" t="s">
        <v>231</v>
      </c>
      <c r="D200" s="92" t="s">
        <v>882</v>
      </c>
      <c r="E200" s="92" t="s">
        <v>885</v>
      </c>
      <c r="F200" s="92" t="s">
        <v>26</v>
      </c>
      <c r="G200" s="92" t="s">
        <v>558</v>
      </c>
      <c r="H200" s="92" t="s">
        <v>565</v>
      </c>
      <c r="I200" s="93" t="s">
        <v>560</v>
      </c>
      <c r="J200" s="94">
        <v>34696202479328.148</v>
      </c>
      <c r="K200" s="94" t="s">
        <v>886</v>
      </c>
      <c r="L200" s="94" t="str">
        <f>IFERROR(INDEX(Crosswalk!$F:$F,MATCH(H200,Crosswalk!$G:$G,0)),0)</f>
        <v>Distillate fuel oil</v>
      </c>
    </row>
    <row r="201" spans="1:12" ht="14.5" hidden="1" x14ac:dyDescent="0.35">
      <c r="A201" s="89" t="s">
        <v>553</v>
      </c>
      <c r="B201" s="89" t="s">
        <v>881</v>
      </c>
      <c r="C201" s="89" t="s">
        <v>231</v>
      </c>
      <c r="D201" s="89" t="s">
        <v>882</v>
      </c>
      <c r="E201" s="89" t="s">
        <v>887</v>
      </c>
      <c r="F201" s="89" t="s">
        <v>26</v>
      </c>
      <c r="G201" s="89" t="s">
        <v>558</v>
      </c>
      <c r="H201" s="89" t="s">
        <v>565</v>
      </c>
      <c r="I201" s="90" t="s">
        <v>560</v>
      </c>
      <c r="J201" s="91">
        <v>2935570545502.7544</v>
      </c>
      <c r="K201" s="91" t="s">
        <v>888</v>
      </c>
      <c r="L201" s="96" t="str">
        <f>IFERROR(INDEX(Crosswalk!$F:$F,MATCH(H201,Crosswalk!$G:$G,0)),0)</f>
        <v>Distillate fuel oil</v>
      </c>
    </row>
    <row r="202" spans="1:12" ht="14.5" hidden="1" x14ac:dyDescent="0.35">
      <c r="A202" s="92" t="s">
        <v>553</v>
      </c>
      <c r="B202" s="92" t="s">
        <v>881</v>
      </c>
      <c r="C202" s="92" t="s">
        <v>231</v>
      </c>
      <c r="D202" s="92" t="s">
        <v>882</v>
      </c>
      <c r="E202" s="92" t="s">
        <v>889</v>
      </c>
      <c r="F202" s="92" t="s">
        <v>26</v>
      </c>
      <c r="G202" s="92" t="s">
        <v>558</v>
      </c>
      <c r="H202" s="92" t="s">
        <v>565</v>
      </c>
      <c r="I202" s="93" t="s">
        <v>560</v>
      </c>
      <c r="J202" s="94">
        <v>1396523525388.8723</v>
      </c>
      <c r="K202" s="94" t="s">
        <v>890</v>
      </c>
      <c r="L202" s="94" t="str">
        <f>IFERROR(INDEX(Crosswalk!$F:$F,MATCH(H202,Crosswalk!$G:$G,0)),0)</f>
        <v>Distillate fuel oil</v>
      </c>
    </row>
    <row r="203" spans="1:12" ht="14.5" hidden="1" x14ac:dyDescent="0.35">
      <c r="A203" s="89" t="s">
        <v>891</v>
      </c>
      <c r="B203" s="89" t="s">
        <v>892</v>
      </c>
      <c r="C203" s="89" t="s">
        <v>231</v>
      </c>
      <c r="D203" s="89" t="s">
        <v>893</v>
      </c>
      <c r="E203" s="89" t="s">
        <v>894</v>
      </c>
      <c r="F203" s="89" t="s">
        <v>895</v>
      </c>
      <c r="G203" s="89" t="s">
        <v>558</v>
      </c>
      <c r="H203" s="89" t="s">
        <v>896</v>
      </c>
      <c r="I203" s="90" t="s">
        <v>560</v>
      </c>
      <c r="J203" s="91">
        <v>670220429125.24304</v>
      </c>
      <c r="K203" s="91" t="s">
        <v>897</v>
      </c>
      <c r="L203" s="96" t="str">
        <f>IFERROR(INDEX(Crosswalk!$F:$F,MATCH(H203,Crosswalk!$G:$G,0)),0)</f>
        <v>biodiesel</v>
      </c>
    </row>
    <row r="204" spans="1:12" ht="14.5" hidden="1" x14ac:dyDescent="0.35">
      <c r="A204" s="92" t="s">
        <v>553</v>
      </c>
      <c r="B204" s="92" t="s">
        <v>892</v>
      </c>
      <c r="C204" s="92" t="s">
        <v>231</v>
      </c>
      <c r="D204" s="92" t="s">
        <v>893</v>
      </c>
      <c r="E204" s="92" t="s">
        <v>894</v>
      </c>
      <c r="F204" s="92" t="s">
        <v>895</v>
      </c>
      <c r="G204" s="92" t="s">
        <v>558</v>
      </c>
      <c r="H204" s="92" t="s">
        <v>565</v>
      </c>
      <c r="I204" s="93" t="s">
        <v>560</v>
      </c>
      <c r="J204" s="94">
        <v>7703908791509.8535</v>
      </c>
      <c r="K204" s="94" t="s">
        <v>898</v>
      </c>
      <c r="L204" s="94" t="str">
        <f>IFERROR(INDEX(Crosswalk!$F:$F,MATCH(H204,Crosswalk!$G:$G,0)),0)</f>
        <v>Distillate fuel oil</v>
      </c>
    </row>
    <row r="205" spans="1:12" ht="14.5" hidden="1" x14ac:dyDescent="0.35">
      <c r="A205" s="89" t="s">
        <v>891</v>
      </c>
      <c r="B205" s="89" t="s">
        <v>892</v>
      </c>
      <c r="C205" s="89" t="s">
        <v>231</v>
      </c>
      <c r="D205" s="89" t="s">
        <v>893</v>
      </c>
      <c r="E205" s="89" t="s">
        <v>894</v>
      </c>
      <c r="F205" s="89" t="s">
        <v>895</v>
      </c>
      <c r="G205" s="89" t="s">
        <v>558</v>
      </c>
      <c r="H205" s="89" t="s">
        <v>567</v>
      </c>
      <c r="I205" s="90" t="s">
        <v>560</v>
      </c>
      <c r="J205" s="91">
        <v>639389121858.29541</v>
      </c>
      <c r="K205" s="91" t="s">
        <v>899</v>
      </c>
      <c r="L205" s="96" t="str">
        <f>IFERROR(INDEX(Crosswalk!$F:$F,MATCH(H205,Crosswalk!$G:$G,0)),0)</f>
        <v>Distillate fuel oil</v>
      </c>
    </row>
    <row r="206" spans="1:12" ht="14.5" hidden="1" x14ac:dyDescent="0.35">
      <c r="A206" s="92" t="s">
        <v>553</v>
      </c>
      <c r="B206" s="92" t="s">
        <v>892</v>
      </c>
      <c r="C206" s="92" t="s">
        <v>231</v>
      </c>
      <c r="D206" s="92" t="s">
        <v>893</v>
      </c>
      <c r="E206" s="92" t="s">
        <v>894</v>
      </c>
      <c r="F206" s="92" t="s">
        <v>895</v>
      </c>
      <c r="G206" s="92" t="s">
        <v>558</v>
      </c>
      <c r="H206" s="92" t="s">
        <v>569</v>
      </c>
      <c r="I206" s="93" t="s">
        <v>560</v>
      </c>
      <c r="J206" s="94">
        <v>8768255446960.4365</v>
      </c>
      <c r="K206" s="94" t="s">
        <v>900</v>
      </c>
      <c r="L206" s="94" t="str">
        <f>IFERROR(INDEX(Crosswalk!$F:$F,MATCH(H206,Crosswalk!$G:$G,0)),0)</f>
        <v>Distillate fuel oil</v>
      </c>
    </row>
    <row r="207" spans="1:12" ht="14.5" hidden="1" x14ac:dyDescent="0.35">
      <c r="A207" s="89" t="s">
        <v>891</v>
      </c>
      <c r="B207" s="89" t="s">
        <v>892</v>
      </c>
      <c r="C207" s="89" t="s">
        <v>231</v>
      </c>
      <c r="D207" s="89" t="s">
        <v>893</v>
      </c>
      <c r="E207" s="89" t="s">
        <v>894</v>
      </c>
      <c r="F207" s="89" t="s">
        <v>895</v>
      </c>
      <c r="G207" s="89" t="s">
        <v>558</v>
      </c>
      <c r="H207" s="89" t="s">
        <v>901</v>
      </c>
      <c r="I207" s="90" t="s">
        <v>560</v>
      </c>
      <c r="J207" s="91">
        <v>2109565661091.5044</v>
      </c>
      <c r="K207" s="91" t="s">
        <v>902</v>
      </c>
      <c r="L207" s="96" t="str">
        <f>IFERROR(INDEX(Crosswalk!$F:$F,MATCH(H207,Crosswalk!$G:$G,0)),0)</f>
        <v>biodiesel</v>
      </c>
    </row>
    <row r="208" spans="1:12" ht="14.5" hidden="1" x14ac:dyDescent="0.35">
      <c r="A208" s="92" t="s">
        <v>891</v>
      </c>
      <c r="B208" s="92" t="s">
        <v>892</v>
      </c>
      <c r="C208" s="92" t="s">
        <v>231</v>
      </c>
      <c r="D208" s="92" t="s">
        <v>893</v>
      </c>
      <c r="E208" s="92" t="s">
        <v>894</v>
      </c>
      <c r="F208" s="92" t="s">
        <v>903</v>
      </c>
      <c r="G208" s="92" t="s">
        <v>558</v>
      </c>
      <c r="H208" s="92" t="s">
        <v>896</v>
      </c>
      <c r="I208" s="93" t="s">
        <v>560</v>
      </c>
      <c r="J208" s="94">
        <v>25412773169490.227</v>
      </c>
      <c r="K208" s="94" t="s">
        <v>904</v>
      </c>
      <c r="L208" s="94" t="str">
        <f>IFERROR(INDEX(Crosswalk!$F:$F,MATCH(H208,Crosswalk!$G:$G,0)),0)</f>
        <v>biodiesel</v>
      </c>
    </row>
    <row r="209" spans="1:12" ht="14.5" hidden="1" x14ac:dyDescent="0.35">
      <c r="A209" s="89" t="s">
        <v>553</v>
      </c>
      <c r="B209" s="89" t="s">
        <v>892</v>
      </c>
      <c r="C209" s="89" t="s">
        <v>231</v>
      </c>
      <c r="D209" s="89" t="s">
        <v>893</v>
      </c>
      <c r="E209" s="89" t="s">
        <v>894</v>
      </c>
      <c r="F209" s="89" t="s">
        <v>903</v>
      </c>
      <c r="G209" s="89" t="s">
        <v>558</v>
      </c>
      <c r="H209" s="89" t="s">
        <v>565</v>
      </c>
      <c r="I209" s="90" t="s">
        <v>560</v>
      </c>
      <c r="J209" s="91">
        <v>292107732448897.38</v>
      </c>
      <c r="K209" s="91" t="s">
        <v>905</v>
      </c>
      <c r="L209" s="96" t="str">
        <f>IFERROR(INDEX(Crosswalk!$F:$F,MATCH(H209,Crosswalk!$G:$G,0)),0)</f>
        <v>Distillate fuel oil</v>
      </c>
    </row>
    <row r="210" spans="1:12" ht="14.5" hidden="1" x14ac:dyDescent="0.35">
      <c r="A210" s="92" t="s">
        <v>891</v>
      </c>
      <c r="B210" s="92" t="s">
        <v>892</v>
      </c>
      <c r="C210" s="92" t="s">
        <v>231</v>
      </c>
      <c r="D210" s="92" t="s">
        <v>893</v>
      </c>
      <c r="E210" s="92" t="s">
        <v>894</v>
      </c>
      <c r="F210" s="92" t="s">
        <v>903</v>
      </c>
      <c r="G210" s="92" t="s">
        <v>558</v>
      </c>
      <c r="H210" s="92" t="s">
        <v>567</v>
      </c>
      <c r="I210" s="93" t="s">
        <v>560</v>
      </c>
      <c r="J210" s="94">
        <v>7611675038591.1523</v>
      </c>
      <c r="K210" s="94" t="s">
        <v>906</v>
      </c>
      <c r="L210" s="94" t="str">
        <f>IFERROR(INDEX(Crosswalk!$F:$F,MATCH(H210,Crosswalk!$G:$G,0)),0)</f>
        <v>Distillate fuel oil</v>
      </c>
    </row>
    <row r="211" spans="1:12" ht="14.5" hidden="1" x14ac:dyDescent="0.35">
      <c r="A211" s="89" t="s">
        <v>553</v>
      </c>
      <c r="B211" s="89" t="s">
        <v>892</v>
      </c>
      <c r="C211" s="89" t="s">
        <v>231</v>
      </c>
      <c r="D211" s="89" t="s">
        <v>893</v>
      </c>
      <c r="E211" s="89" t="s">
        <v>894</v>
      </c>
      <c r="F211" s="89" t="s">
        <v>903</v>
      </c>
      <c r="G211" s="89" t="s">
        <v>558</v>
      </c>
      <c r="H211" s="89" t="s">
        <v>569</v>
      </c>
      <c r="I211" s="90" t="s">
        <v>560</v>
      </c>
      <c r="J211" s="91">
        <v>104382619028114.98</v>
      </c>
      <c r="K211" s="91" t="s">
        <v>907</v>
      </c>
      <c r="L211" s="96" t="str">
        <f>IFERROR(INDEX(Crosswalk!$F:$F,MATCH(H211,Crosswalk!$G:$G,0)),0)</f>
        <v>Distillate fuel oil</v>
      </c>
    </row>
    <row r="212" spans="1:12" ht="14.5" hidden="1" x14ac:dyDescent="0.35">
      <c r="A212" s="92" t="s">
        <v>891</v>
      </c>
      <c r="B212" s="92" t="s">
        <v>892</v>
      </c>
      <c r="C212" s="92" t="s">
        <v>231</v>
      </c>
      <c r="D212" s="92" t="s">
        <v>893</v>
      </c>
      <c r="E212" s="92" t="s">
        <v>894</v>
      </c>
      <c r="F212" s="92" t="s">
        <v>903</v>
      </c>
      <c r="G212" s="92" t="s">
        <v>558</v>
      </c>
      <c r="H212" s="92" t="s">
        <v>901</v>
      </c>
      <c r="I212" s="93" t="s">
        <v>560</v>
      </c>
      <c r="J212" s="94">
        <v>79988026255763.234</v>
      </c>
      <c r="K212" s="94" t="s">
        <v>908</v>
      </c>
      <c r="L212" s="94" t="str">
        <f>IFERROR(INDEX(Crosswalk!$F:$F,MATCH(H212,Crosswalk!$G:$G,0)),0)</f>
        <v>biodiesel</v>
      </c>
    </row>
    <row r="213" spans="1:12" ht="14.5" hidden="1" x14ac:dyDescent="0.35">
      <c r="A213" s="89" t="s">
        <v>891</v>
      </c>
      <c r="B213" s="89" t="s">
        <v>892</v>
      </c>
      <c r="C213" s="89" t="s">
        <v>231</v>
      </c>
      <c r="D213" s="89" t="s">
        <v>893</v>
      </c>
      <c r="E213" s="89" t="s">
        <v>894</v>
      </c>
      <c r="F213" s="89" t="s">
        <v>909</v>
      </c>
      <c r="G213" s="89" t="s">
        <v>558</v>
      </c>
      <c r="H213" s="89" t="s">
        <v>896</v>
      </c>
      <c r="I213" s="90" t="s">
        <v>560</v>
      </c>
      <c r="J213" s="91">
        <v>92796707248.383514</v>
      </c>
      <c r="K213" s="91" t="s">
        <v>910</v>
      </c>
      <c r="L213" s="96" t="str">
        <f>IFERROR(INDEX(Crosswalk!$F:$F,MATCH(H213,Crosswalk!$G:$G,0)),0)</f>
        <v>biodiesel</v>
      </c>
    </row>
    <row r="214" spans="1:12" ht="14.5" hidden="1" x14ac:dyDescent="0.35">
      <c r="A214" s="92" t="s">
        <v>553</v>
      </c>
      <c r="B214" s="92" t="s">
        <v>892</v>
      </c>
      <c r="C214" s="92" t="s">
        <v>231</v>
      </c>
      <c r="D214" s="92" t="s">
        <v>893</v>
      </c>
      <c r="E214" s="92" t="s">
        <v>894</v>
      </c>
      <c r="F214" s="92" t="s">
        <v>909</v>
      </c>
      <c r="G214" s="92" t="s">
        <v>558</v>
      </c>
      <c r="H214" s="92" t="s">
        <v>565</v>
      </c>
      <c r="I214" s="93" t="s">
        <v>560</v>
      </c>
      <c r="J214" s="94">
        <v>1066654647835.8878</v>
      </c>
      <c r="K214" s="94" t="s">
        <v>911</v>
      </c>
      <c r="L214" s="94" t="str">
        <f>IFERROR(INDEX(Crosswalk!$F:$F,MATCH(H214,Crosswalk!$G:$G,0)),0)</f>
        <v>Distillate fuel oil</v>
      </c>
    </row>
    <row r="215" spans="1:12" ht="14.5" hidden="1" x14ac:dyDescent="0.35">
      <c r="A215" s="89" t="s">
        <v>891</v>
      </c>
      <c r="B215" s="89" t="s">
        <v>892</v>
      </c>
      <c r="C215" s="89" t="s">
        <v>231</v>
      </c>
      <c r="D215" s="89" t="s">
        <v>893</v>
      </c>
      <c r="E215" s="89" t="s">
        <v>894</v>
      </c>
      <c r="F215" s="89" t="s">
        <v>909</v>
      </c>
      <c r="G215" s="89" t="s">
        <v>558</v>
      </c>
      <c r="H215" s="89" t="s">
        <v>567</v>
      </c>
      <c r="I215" s="90" t="s">
        <v>560</v>
      </c>
      <c r="J215" s="91">
        <v>540215507488.19373</v>
      </c>
      <c r="K215" s="91" t="s">
        <v>912</v>
      </c>
      <c r="L215" s="96" t="str">
        <f>IFERROR(INDEX(Crosswalk!$F:$F,MATCH(H215,Crosswalk!$G:$G,0)),0)</f>
        <v>Distillate fuel oil</v>
      </c>
    </row>
    <row r="216" spans="1:12" ht="14.5" hidden="1" x14ac:dyDescent="0.35">
      <c r="A216" s="92" t="s">
        <v>553</v>
      </c>
      <c r="B216" s="92" t="s">
        <v>892</v>
      </c>
      <c r="C216" s="92" t="s">
        <v>231</v>
      </c>
      <c r="D216" s="92" t="s">
        <v>893</v>
      </c>
      <c r="E216" s="92" t="s">
        <v>894</v>
      </c>
      <c r="F216" s="92" t="s">
        <v>909</v>
      </c>
      <c r="G216" s="92" t="s">
        <v>558</v>
      </c>
      <c r="H216" s="92" t="s">
        <v>569</v>
      </c>
      <c r="I216" s="93" t="s">
        <v>560</v>
      </c>
      <c r="J216" s="94">
        <v>7408239214874.0762</v>
      </c>
      <c r="K216" s="94" t="s">
        <v>913</v>
      </c>
      <c r="L216" s="94" t="str">
        <f>IFERROR(INDEX(Crosswalk!$F:$F,MATCH(H216,Crosswalk!$G:$G,0)),0)</f>
        <v>Distillate fuel oil</v>
      </c>
    </row>
    <row r="217" spans="1:12" ht="14.5" hidden="1" x14ac:dyDescent="0.35">
      <c r="A217" s="89" t="s">
        <v>891</v>
      </c>
      <c r="B217" s="89" t="s">
        <v>892</v>
      </c>
      <c r="C217" s="89" t="s">
        <v>231</v>
      </c>
      <c r="D217" s="89" t="s">
        <v>893</v>
      </c>
      <c r="E217" s="89" t="s">
        <v>894</v>
      </c>
      <c r="F217" s="89" t="s">
        <v>909</v>
      </c>
      <c r="G217" s="89" t="s">
        <v>558</v>
      </c>
      <c r="H217" s="89" t="s">
        <v>901</v>
      </c>
      <c r="I217" s="90" t="s">
        <v>560</v>
      </c>
      <c r="J217" s="91">
        <v>292094639944.37152</v>
      </c>
      <c r="K217" s="91" t="s">
        <v>914</v>
      </c>
      <c r="L217" s="96" t="str">
        <f>IFERROR(INDEX(Crosswalk!$F:$F,MATCH(H217,Crosswalk!$G:$G,0)),0)</f>
        <v>biodiesel</v>
      </c>
    </row>
    <row r="218" spans="1:12" ht="14.5" hidden="1" x14ac:dyDescent="0.35">
      <c r="A218" s="92" t="s">
        <v>891</v>
      </c>
      <c r="B218" s="92" t="s">
        <v>915</v>
      </c>
      <c r="C218" s="92" t="s">
        <v>231</v>
      </c>
      <c r="D218" s="92" t="s">
        <v>893</v>
      </c>
      <c r="E218" s="92" t="s">
        <v>916</v>
      </c>
      <c r="F218" s="92" t="s">
        <v>917</v>
      </c>
      <c r="G218" s="92" t="s">
        <v>558</v>
      </c>
      <c r="H218" s="92" t="s">
        <v>896</v>
      </c>
      <c r="I218" s="93" t="s">
        <v>560</v>
      </c>
      <c r="J218" s="94">
        <v>468513639092.34576</v>
      </c>
      <c r="K218" s="94" t="s">
        <v>918</v>
      </c>
      <c r="L218" s="94" t="str">
        <f>IFERROR(INDEX(Crosswalk!$F:$F,MATCH(H218,Crosswalk!$G:$G,0)),0)</f>
        <v>biodiesel</v>
      </c>
    </row>
    <row r="219" spans="1:12" ht="14.5" hidden="1" x14ac:dyDescent="0.35">
      <c r="A219" s="89" t="s">
        <v>553</v>
      </c>
      <c r="B219" s="89" t="s">
        <v>915</v>
      </c>
      <c r="C219" s="89" t="s">
        <v>231</v>
      </c>
      <c r="D219" s="89" t="s">
        <v>893</v>
      </c>
      <c r="E219" s="89" t="s">
        <v>916</v>
      </c>
      <c r="F219" s="89" t="s">
        <v>917</v>
      </c>
      <c r="G219" s="89" t="s">
        <v>558</v>
      </c>
      <c r="H219" s="89" t="s">
        <v>565</v>
      </c>
      <c r="I219" s="90" t="s">
        <v>560</v>
      </c>
      <c r="J219" s="91">
        <v>5385372030759.3447</v>
      </c>
      <c r="K219" s="91" t="s">
        <v>919</v>
      </c>
      <c r="L219" s="96" t="str">
        <f>IFERROR(INDEX(Crosswalk!$F:$F,MATCH(H219,Crosswalk!$G:$G,0)),0)</f>
        <v>Distillate fuel oil</v>
      </c>
    </row>
    <row r="220" spans="1:12" ht="14.5" hidden="1" x14ac:dyDescent="0.35">
      <c r="A220" s="92" t="s">
        <v>891</v>
      </c>
      <c r="B220" s="92" t="s">
        <v>915</v>
      </c>
      <c r="C220" s="92" t="s">
        <v>231</v>
      </c>
      <c r="D220" s="92" t="s">
        <v>893</v>
      </c>
      <c r="E220" s="92" t="s">
        <v>916</v>
      </c>
      <c r="F220" s="92" t="s">
        <v>917</v>
      </c>
      <c r="G220" s="92" t="s">
        <v>558</v>
      </c>
      <c r="H220" s="92" t="s">
        <v>567</v>
      </c>
      <c r="I220" s="93" t="s">
        <v>560</v>
      </c>
      <c r="J220" s="94">
        <v>57587117873423.25</v>
      </c>
      <c r="K220" s="94" t="s">
        <v>920</v>
      </c>
      <c r="L220" s="94" t="str">
        <f>IFERROR(INDEX(Crosswalk!$F:$F,MATCH(H220,Crosswalk!$G:$G,0)),0)</f>
        <v>Distillate fuel oil</v>
      </c>
    </row>
    <row r="221" spans="1:12" ht="14.5" hidden="1" x14ac:dyDescent="0.35">
      <c r="A221" s="89" t="s">
        <v>553</v>
      </c>
      <c r="B221" s="89" t="s">
        <v>915</v>
      </c>
      <c r="C221" s="89" t="s">
        <v>231</v>
      </c>
      <c r="D221" s="89" t="s">
        <v>893</v>
      </c>
      <c r="E221" s="89" t="s">
        <v>916</v>
      </c>
      <c r="F221" s="89" t="s">
        <v>917</v>
      </c>
      <c r="G221" s="89" t="s">
        <v>558</v>
      </c>
      <c r="H221" s="89" t="s">
        <v>569</v>
      </c>
      <c r="I221" s="90" t="s">
        <v>560</v>
      </c>
      <c r="J221" s="91">
        <v>789720285676055.88</v>
      </c>
      <c r="K221" s="91" t="s">
        <v>921</v>
      </c>
      <c r="L221" s="96" t="str">
        <f>IFERROR(INDEX(Crosswalk!$F:$F,MATCH(H221,Crosswalk!$G:$G,0)),0)</f>
        <v>Distillate fuel oil</v>
      </c>
    </row>
    <row r="222" spans="1:12" ht="14.5" hidden="1" x14ac:dyDescent="0.35">
      <c r="A222" s="92" t="s">
        <v>891</v>
      </c>
      <c r="B222" s="92" t="s">
        <v>915</v>
      </c>
      <c r="C222" s="92" t="s">
        <v>231</v>
      </c>
      <c r="D222" s="92" t="s">
        <v>893</v>
      </c>
      <c r="E222" s="92" t="s">
        <v>916</v>
      </c>
      <c r="F222" s="92" t="s">
        <v>917</v>
      </c>
      <c r="G222" s="92" t="s">
        <v>558</v>
      </c>
      <c r="H222" s="92" t="s">
        <v>901</v>
      </c>
      <c r="I222" s="93" t="s">
        <v>560</v>
      </c>
      <c r="J222" s="94">
        <v>1474679498963.9263</v>
      </c>
      <c r="K222" s="94" t="s">
        <v>922</v>
      </c>
      <c r="L222" s="94" t="str">
        <f>IFERROR(INDEX(Crosswalk!$F:$F,MATCH(H222,Crosswalk!$G:$G,0)),0)</f>
        <v>biodiesel</v>
      </c>
    </row>
    <row r="223" spans="1:12" ht="14.5" hidden="1" x14ac:dyDescent="0.35">
      <c r="A223" s="89" t="s">
        <v>891</v>
      </c>
      <c r="B223" s="89" t="s">
        <v>923</v>
      </c>
      <c r="C223" s="89" t="s">
        <v>231</v>
      </c>
      <c r="D223" s="89" t="s">
        <v>893</v>
      </c>
      <c r="E223" s="89" t="s">
        <v>916</v>
      </c>
      <c r="F223" s="89" t="s">
        <v>924</v>
      </c>
      <c r="G223" s="89" t="s">
        <v>558</v>
      </c>
      <c r="H223" s="89" t="s">
        <v>567</v>
      </c>
      <c r="I223" s="90" t="s">
        <v>560</v>
      </c>
      <c r="J223" s="91">
        <v>488245123554.36981</v>
      </c>
      <c r="K223" s="91" t="s">
        <v>925</v>
      </c>
      <c r="L223" s="96" t="str">
        <f>IFERROR(INDEX(Crosswalk!$F:$F,MATCH(H223,Crosswalk!$G:$G,0)),0)</f>
        <v>Distillate fuel oil</v>
      </c>
    </row>
    <row r="224" spans="1:12" ht="14.5" hidden="1" x14ac:dyDescent="0.35">
      <c r="A224" s="92" t="s">
        <v>553</v>
      </c>
      <c r="B224" s="92" t="s">
        <v>923</v>
      </c>
      <c r="C224" s="92" t="s">
        <v>231</v>
      </c>
      <c r="D224" s="92" t="s">
        <v>893</v>
      </c>
      <c r="E224" s="92" t="s">
        <v>916</v>
      </c>
      <c r="F224" s="92" t="s">
        <v>924</v>
      </c>
      <c r="G224" s="92" t="s">
        <v>558</v>
      </c>
      <c r="H224" s="92" t="s">
        <v>569</v>
      </c>
      <c r="I224" s="93" t="s">
        <v>560</v>
      </c>
      <c r="J224" s="94">
        <v>6695543946155.8096</v>
      </c>
      <c r="K224" s="94" t="s">
        <v>926</v>
      </c>
      <c r="L224" s="94" t="str">
        <f>IFERROR(INDEX(Crosswalk!$F:$F,MATCH(H224,Crosswalk!$G:$G,0)),0)</f>
        <v>Distillate fuel oil</v>
      </c>
    </row>
    <row r="225" spans="1:12" ht="14.5" hidden="1" x14ac:dyDescent="0.35">
      <c r="A225" s="89" t="s">
        <v>891</v>
      </c>
      <c r="B225" s="89" t="s">
        <v>927</v>
      </c>
      <c r="C225" s="89" t="s">
        <v>231</v>
      </c>
      <c r="D225" s="89" t="s">
        <v>893</v>
      </c>
      <c r="E225" s="89" t="s">
        <v>916</v>
      </c>
      <c r="F225" s="89" t="s">
        <v>928</v>
      </c>
      <c r="G225" s="89" t="s">
        <v>558</v>
      </c>
      <c r="H225" s="89" t="s">
        <v>896</v>
      </c>
      <c r="I225" s="90" t="s">
        <v>560</v>
      </c>
      <c r="J225" s="91">
        <v>353510308840.46674</v>
      </c>
      <c r="K225" s="91" t="s">
        <v>929</v>
      </c>
      <c r="L225" s="96" t="str">
        <f>IFERROR(INDEX(Crosswalk!$F:$F,MATCH(H225,Crosswalk!$G:$G,0)),0)</f>
        <v>biodiesel</v>
      </c>
    </row>
    <row r="226" spans="1:12" ht="14.5" hidden="1" x14ac:dyDescent="0.35">
      <c r="A226" s="92" t="s">
        <v>553</v>
      </c>
      <c r="B226" s="92" t="s">
        <v>927</v>
      </c>
      <c r="C226" s="92" t="s">
        <v>231</v>
      </c>
      <c r="D226" s="92" t="s">
        <v>893</v>
      </c>
      <c r="E226" s="92" t="s">
        <v>916</v>
      </c>
      <c r="F226" s="92" t="s">
        <v>928</v>
      </c>
      <c r="G226" s="92" t="s">
        <v>558</v>
      </c>
      <c r="H226" s="92" t="s">
        <v>565</v>
      </c>
      <c r="I226" s="93" t="s">
        <v>560</v>
      </c>
      <c r="J226" s="94">
        <v>4063455918732.2749</v>
      </c>
      <c r="K226" s="94" t="s">
        <v>930</v>
      </c>
      <c r="L226" s="94" t="str">
        <f>IFERROR(INDEX(Crosswalk!$F:$F,MATCH(H226,Crosswalk!$G:$G,0)),0)</f>
        <v>Distillate fuel oil</v>
      </c>
    </row>
    <row r="227" spans="1:12" ht="14.5" hidden="1" x14ac:dyDescent="0.35">
      <c r="A227" s="89" t="s">
        <v>891</v>
      </c>
      <c r="B227" s="89" t="s">
        <v>927</v>
      </c>
      <c r="C227" s="89" t="s">
        <v>231</v>
      </c>
      <c r="D227" s="89" t="s">
        <v>893</v>
      </c>
      <c r="E227" s="89" t="s">
        <v>916</v>
      </c>
      <c r="F227" s="89" t="s">
        <v>928</v>
      </c>
      <c r="G227" s="89" t="s">
        <v>558</v>
      </c>
      <c r="H227" s="89" t="s">
        <v>567</v>
      </c>
      <c r="I227" s="90" t="s">
        <v>560</v>
      </c>
      <c r="J227" s="91">
        <v>59863116622330.258</v>
      </c>
      <c r="K227" s="91" t="s">
        <v>931</v>
      </c>
      <c r="L227" s="96" t="str">
        <f>IFERROR(INDEX(Crosswalk!$F:$F,MATCH(H227,Crosswalk!$G:$G,0)),0)</f>
        <v>Distillate fuel oil</v>
      </c>
    </row>
    <row r="228" spans="1:12" ht="14.5" hidden="1" x14ac:dyDescent="0.35">
      <c r="A228" s="92" t="s">
        <v>553</v>
      </c>
      <c r="B228" s="92" t="s">
        <v>927</v>
      </c>
      <c r="C228" s="92" t="s">
        <v>231</v>
      </c>
      <c r="D228" s="92" t="s">
        <v>893</v>
      </c>
      <c r="E228" s="92" t="s">
        <v>916</v>
      </c>
      <c r="F228" s="92" t="s">
        <v>928</v>
      </c>
      <c r="G228" s="92" t="s">
        <v>558</v>
      </c>
      <c r="H228" s="92" t="s">
        <v>569</v>
      </c>
      <c r="I228" s="93" t="s">
        <v>560</v>
      </c>
      <c r="J228" s="94">
        <v>820932168610704.75</v>
      </c>
      <c r="K228" s="94" t="s">
        <v>932</v>
      </c>
      <c r="L228" s="94" t="str">
        <f>IFERROR(INDEX(Crosswalk!$F:$F,MATCH(H228,Crosswalk!$G:$G,0)),0)</f>
        <v>Distillate fuel oil</v>
      </c>
    </row>
    <row r="229" spans="1:12" ht="14.5" hidden="1" x14ac:dyDescent="0.35">
      <c r="A229" s="89" t="s">
        <v>891</v>
      </c>
      <c r="B229" s="89" t="s">
        <v>927</v>
      </c>
      <c r="C229" s="89" t="s">
        <v>231</v>
      </c>
      <c r="D229" s="89" t="s">
        <v>893</v>
      </c>
      <c r="E229" s="89" t="s">
        <v>916</v>
      </c>
      <c r="F229" s="89" t="s">
        <v>928</v>
      </c>
      <c r="G229" s="89" t="s">
        <v>558</v>
      </c>
      <c r="H229" s="89" t="s">
        <v>901</v>
      </c>
      <c r="I229" s="90" t="s">
        <v>560</v>
      </c>
      <c r="J229" s="91">
        <v>1112698547862.1311</v>
      </c>
      <c r="K229" s="91" t="s">
        <v>933</v>
      </c>
      <c r="L229" s="96" t="str">
        <f>IFERROR(INDEX(Crosswalk!$F:$F,MATCH(H229,Crosswalk!$G:$G,0)),0)</f>
        <v>biodiesel</v>
      </c>
    </row>
    <row r="230" spans="1:12" ht="14.5" hidden="1" x14ac:dyDescent="0.35">
      <c r="A230" s="92" t="s">
        <v>553</v>
      </c>
      <c r="B230" s="92" t="s">
        <v>892</v>
      </c>
      <c r="C230" s="92" t="s">
        <v>231</v>
      </c>
      <c r="D230" s="92" t="s">
        <v>893</v>
      </c>
      <c r="E230" s="92" t="s">
        <v>564</v>
      </c>
      <c r="F230" s="92" t="s">
        <v>26</v>
      </c>
      <c r="G230" s="92" t="s">
        <v>558</v>
      </c>
      <c r="H230" s="92" t="s">
        <v>659</v>
      </c>
      <c r="I230" s="93" t="s">
        <v>560</v>
      </c>
      <c r="J230" s="94">
        <v>219775989707.17194</v>
      </c>
      <c r="K230" s="94" t="s">
        <v>934</v>
      </c>
      <c r="L230" s="94" t="str">
        <f>IFERROR(INDEX(Crosswalk!$F:$F,MATCH(H230,Crosswalk!$G:$G,0)),0)</f>
        <v>biomass</v>
      </c>
    </row>
    <row r="231" spans="1:12" ht="14.5" hidden="1" x14ac:dyDescent="0.35">
      <c r="A231" s="89" t="s">
        <v>553</v>
      </c>
      <c r="B231" s="89" t="s">
        <v>935</v>
      </c>
      <c r="C231" s="89" t="s">
        <v>231</v>
      </c>
      <c r="D231" s="89" t="s">
        <v>893</v>
      </c>
      <c r="E231" s="89" t="s">
        <v>564</v>
      </c>
      <c r="F231" s="89" t="s">
        <v>26</v>
      </c>
      <c r="G231" s="89" t="s">
        <v>558</v>
      </c>
      <c r="H231" s="89" t="s">
        <v>559</v>
      </c>
      <c r="I231" s="90" t="s">
        <v>560</v>
      </c>
      <c r="J231" s="91">
        <v>26832299182054.047</v>
      </c>
      <c r="K231" s="91" t="s">
        <v>936</v>
      </c>
      <c r="L231" s="96" t="str">
        <f>IFERROR(INDEX(Crosswalk!$F:$F,MATCH(H231,Crosswalk!$G:$G,0)),0)</f>
        <v>Natural gas</v>
      </c>
    </row>
    <row r="232" spans="1:12" ht="14.5" hidden="1" x14ac:dyDescent="0.35">
      <c r="A232" s="92" t="s">
        <v>553</v>
      </c>
      <c r="B232" s="92" t="s">
        <v>937</v>
      </c>
      <c r="C232" s="92" t="s">
        <v>231</v>
      </c>
      <c r="D232" s="92" t="s">
        <v>938</v>
      </c>
      <c r="E232" s="92" t="s">
        <v>564</v>
      </c>
      <c r="F232" s="92" t="s">
        <v>26</v>
      </c>
      <c r="G232" s="92" t="s">
        <v>558</v>
      </c>
      <c r="H232" s="92" t="s">
        <v>565</v>
      </c>
      <c r="I232" s="93" t="s">
        <v>560</v>
      </c>
      <c r="J232" s="94">
        <v>21617838000000</v>
      </c>
      <c r="K232" s="94" t="s">
        <v>939</v>
      </c>
      <c r="L232" s="94" t="str">
        <f>IFERROR(INDEX(Crosswalk!$F:$F,MATCH(H232,Crosswalk!$G:$G,0)),0)</f>
        <v>Distillate fuel oil</v>
      </c>
    </row>
    <row r="233" spans="1:12" ht="14.5" hidden="1" x14ac:dyDescent="0.35">
      <c r="A233" s="89" t="s">
        <v>553</v>
      </c>
      <c r="B233" s="89" t="s">
        <v>940</v>
      </c>
      <c r="C233" s="89" t="s">
        <v>231</v>
      </c>
      <c r="D233" s="89" t="s">
        <v>941</v>
      </c>
      <c r="E233" s="89" t="s">
        <v>942</v>
      </c>
      <c r="F233" s="89" t="s">
        <v>943</v>
      </c>
      <c r="G233" s="89" t="s">
        <v>558</v>
      </c>
      <c r="H233" s="89" t="s">
        <v>565</v>
      </c>
      <c r="I233" s="90" t="s">
        <v>560</v>
      </c>
      <c r="J233" s="91">
        <v>5908041830817.667</v>
      </c>
      <c r="K233" s="91" t="s">
        <v>944</v>
      </c>
      <c r="L233" s="96" t="str">
        <f>IFERROR(INDEX(Crosswalk!$F:$F,MATCH(H233,Crosswalk!$G:$G,0)),0)</f>
        <v>Distillate fuel oil</v>
      </c>
    </row>
    <row r="234" spans="1:12" ht="14.5" hidden="1" x14ac:dyDescent="0.35">
      <c r="A234" s="92" t="s">
        <v>553</v>
      </c>
      <c r="B234" s="92" t="s">
        <v>940</v>
      </c>
      <c r="C234" s="92" t="s">
        <v>231</v>
      </c>
      <c r="D234" s="92" t="s">
        <v>941</v>
      </c>
      <c r="E234" s="92" t="s">
        <v>942</v>
      </c>
      <c r="F234" s="92" t="s">
        <v>943</v>
      </c>
      <c r="G234" s="92" t="s">
        <v>558</v>
      </c>
      <c r="H234" s="92" t="s">
        <v>626</v>
      </c>
      <c r="I234" s="93" t="s">
        <v>560</v>
      </c>
      <c r="J234" s="94"/>
      <c r="K234" s="94" t="s">
        <v>945</v>
      </c>
      <c r="L234" s="94" t="str">
        <f>IFERROR(INDEX(Crosswalk!$F:$F,MATCH(H234,Crosswalk!$G:$G,0)),0)</f>
        <v>Residual fuel oil</v>
      </c>
    </row>
    <row r="235" spans="1:12" ht="14.5" hidden="1" x14ac:dyDescent="0.35">
      <c r="A235" s="89" t="s">
        <v>553</v>
      </c>
      <c r="B235" s="89" t="s">
        <v>940</v>
      </c>
      <c r="C235" s="89" t="s">
        <v>231</v>
      </c>
      <c r="D235" s="89" t="s">
        <v>941</v>
      </c>
      <c r="E235" s="89" t="s">
        <v>942</v>
      </c>
      <c r="F235" s="89" t="s">
        <v>946</v>
      </c>
      <c r="G235" s="89" t="s">
        <v>558</v>
      </c>
      <c r="H235" s="89" t="s">
        <v>565</v>
      </c>
      <c r="I235" s="90" t="s">
        <v>560</v>
      </c>
      <c r="J235" s="91">
        <v>17270774938958.846</v>
      </c>
      <c r="K235" s="91" t="s">
        <v>947</v>
      </c>
      <c r="L235" s="96" t="str">
        <f>IFERROR(INDEX(Crosswalk!$F:$F,MATCH(H235,Crosswalk!$G:$G,0)),0)</f>
        <v>Distillate fuel oil</v>
      </c>
    </row>
    <row r="236" spans="1:12" ht="14.5" hidden="1" x14ac:dyDescent="0.35">
      <c r="A236" s="92" t="s">
        <v>553</v>
      </c>
      <c r="B236" s="92" t="s">
        <v>940</v>
      </c>
      <c r="C236" s="92" t="s">
        <v>231</v>
      </c>
      <c r="D236" s="92" t="s">
        <v>941</v>
      </c>
      <c r="E236" s="92" t="s">
        <v>942</v>
      </c>
      <c r="F236" s="92" t="s">
        <v>946</v>
      </c>
      <c r="G236" s="92" t="s">
        <v>558</v>
      </c>
      <c r="H236" s="92" t="s">
        <v>626</v>
      </c>
      <c r="I236" s="93" t="s">
        <v>560</v>
      </c>
      <c r="J236" s="94"/>
      <c r="K236" s="94" t="s">
        <v>948</v>
      </c>
      <c r="L236" s="94" t="str">
        <f>IFERROR(INDEX(Crosswalk!$F:$F,MATCH(H236,Crosswalk!$G:$G,0)),0)</f>
        <v>Residual fuel oil</v>
      </c>
    </row>
    <row r="237" spans="1:12" ht="14.5" hidden="1" x14ac:dyDescent="0.35">
      <c r="A237" s="89" t="s">
        <v>553</v>
      </c>
      <c r="B237" s="89" t="s">
        <v>949</v>
      </c>
      <c r="C237" s="89" t="s">
        <v>231</v>
      </c>
      <c r="D237" s="89" t="s">
        <v>941</v>
      </c>
      <c r="E237" s="89" t="s">
        <v>950</v>
      </c>
      <c r="F237" s="89" t="s">
        <v>943</v>
      </c>
      <c r="G237" s="89" t="s">
        <v>558</v>
      </c>
      <c r="H237" s="89" t="s">
        <v>565</v>
      </c>
      <c r="I237" s="90" t="s">
        <v>560</v>
      </c>
      <c r="J237" s="91">
        <v>705404217556.45728</v>
      </c>
      <c r="K237" s="91" t="s">
        <v>951</v>
      </c>
      <c r="L237" s="96" t="str">
        <f>IFERROR(INDEX(Crosswalk!$F:$F,MATCH(H237,Crosswalk!$G:$G,0)),0)</f>
        <v>Distillate fuel oil</v>
      </c>
    </row>
    <row r="238" spans="1:12" ht="14.5" hidden="1" x14ac:dyDescent="0.35">
      <c r="A238" s="92" t="s">
        <v>553</v>
      </c>
      <c r="B238" s="92" t="s">
        <v>949</v>
      </c>
      <c r="C238" s="92" t="s">
        <v>231</v>
      </c>
      <c r="D238" s="92" t="s">
        <v>941</v>
      </c>
      <c r="E238" s="92" t="s">
        <v>950</v>
      </c>
      <c r="F238" s="92" t="s">
        <v>943</v>
      </c>
      <c r="G238" s="92" t="s">
        <v>558</v>
      </c>
      <c r="H238" s="92" t="s">
        <v>626</v>
      </c>
      <c r="I238" s="93" t="s">
        <v>560</v>
      </c>
      <c r="J238" s="94"/>
      <c r="K238" s="94" t="s">
        <v>952</v>
      </c>
      <c r="L238" s="94" t="str">
        <f>IFERROR(INDEX(Crosswalk!$F:$F,MATCH(H238,Crosswalk!$G:$G,0)),0)</f>
        <v>Residual fuel oil</v>
      </c>
    </row>
    <row r="239" spans="1:12" ht="14.5" hidden="1" x14ac:dyDescent="0.35">
      <c r="A239" s="89" t="s">
        <v>553</v>
      </c>
      <c r="B239" s="89" t="s">
        <v>949</v>
      </c>
      <c r="C239" s="89" t="s">
        <v>231</v>
      </c>
      <c r="D239" s="89" t="s">
        <v>941</v>
      </c>
      <c r="E239" s="89" t="s">
        <v>950</v>
      </c>
      <c r="F239" s="89" t="s">
        <v>946</v>
      </c>
      <c r="G239" s="89" t="s">
        <v>558</v>
      </c>
      <c r="H239" s="89" t="s">
        <v>565</v>
      </c>
      <c r="I239" s="90" t="s">
        <v>560</v>
      </c>
      <c r="J239" s="91">
        <v>3311265381660.623</v>
      </c>
      <c r="K239" s="91" t="s">
        <v>953</v>
      </c>
      <c r="L239" s="96" t="str">
        <f>IFERROR(INDEX(Crosswalk!$F:$F,MATCH(H239,Crosswalk!$G:$G,0)),0)</f>
        <v>Distillate fuel oil</v>
      </c>
    </row>
    <row r="240" spans="1:12" ht="14.5" hidden="1" x14ac:dyDescent="0.35">
      <c r="A240" s="92" t="s">
        <v>553</v>
      </c>
      <c r="B240" s="92" t="s">
        <v>949</v>
      </c>
      <c r="C240" s="92" t="s">
        <v>231</v>
      </c>
      <c r="D240" s="92" t="s">
        <v>941</v>
      </c>
      <c r="E240" s="92" t="s">
        <v>950</v>
      </c>
      <c r="F240" s="92" t="s">
        <v>946</v>
      </c>
      <c r="G240" s="92" t="s">
        <v>558</v>
      </c>
      <c r="H240" s="92" t="s">
        <v>626</v>
      </c>
      <c r="I240" s="93" t="s">
        <v>560</v>
      </c>
      <c r="J240" s="94"/>
      <c r="K240" s="94" t="s">
        <v>954</v>
      </c>
      <c r="L240" s="94" t="str">
        <f>IFERROR(INDEX(Crosswalk!$F:$F,MATCH(H240,Crosswalk!$G:$G,0)),0)</f>
        <v>Residual fuel oil</v>
      </c>
    </row>
    <row r="241" spans="1:12" ht="14.5" hidden="1" x14ac:dyDescent="0.35">
      <c r="A241" s="89" t="s">
        <v>553</v>
      </c>
      <c r="B241" s="89" t="s">
        <v>949</v>
      </c>
      <c r="C241" s="89" t="s">
        <v>231</v>
      </c>
      <c r="D241" s="89" t="s">
        <v>941</v>
      </c>
      <c r="E241" s="89" t="s">
        <v>869</v>
      </c>
      <c r="F241" s="89" t="s">
        <v>955</v>
      </c>
      <c r="G241" s="89" t="s">
        <v>558</v>
      </c>
      <c r="H241" s="89" t="s">
        <v>565</v>
      </c>
      <c r="I241" s="90" t="s">
        <v>560</v>
      </c>
      <c r="J241" s="91">
        <v>12973913999390.627</v>
      </c>
      <c r="K241" s="91" t="s">
        <v>956</v>
      </c>
      <c r="L241" s="96" t="str">
        <f>IFERROR(INDEX(Crosswalk!$F:$F,MATCH(H241,Crosswalk!$G:$G,0)),0)</f>
        <v>Distillate fuel oil</v>
      </c>
    </row>
    <row r="242" spans="1:12" ht="14.5" hidden="1" x14ac:dyDescent="0.35">
      <c r="A242" s="92" t="s">
        <v>553</v>
      </c>
      <c r="B242" s="92" t="s">
        <v>949</v>
      </c>
      <c r="C242" s="92" t="s">
        <v>231</v>
      </c>
      <c r="D242" s="92" t="s">
        <v>941</v>
      </c>
      <c r="E242" s="92" t="s">
        <v>869</v>
      </c>
      <c r="F242" s="92" t="s">
        <v>943</v>
      </c>
      <c r="G242" s="92" t="s">
        <v>558</v>
      </c>
      <c r="H242" s="92" t="s">
        <v>565</v>
      </c>
      <c r="I242" s="93" t="s">
        <v>560</v>
      </c>
      <c r="J242" s="94">
        <v>2560241784851.209</v>
      </c>
      <c r="K242" s="94" t="s">
        <v>957</v>
      </c>
      <c r="L242" s="94" t="str">
        <f>IFERROR(INDEX(Crosswalk!$F:$F,MATCH(H242,Crosswalk!$G:$G,0)),0)</f>
        <v>Distillate fuel oil</v>
      </c>
    </row>
    <row r="243" spans="1:12" ht="14.5" hidden="1" x14ac:dyDescent="0.35">
      <c r="A243" s="89" t="s">
        <v>553</v>
      </c>
      <c r="B243" s="89" t="s">
        <v>949</v>
      </c>
      <c r="C243" s="89" t="s">
        <v>231</v>
      </c>
      <c r="D243" s="89" t="s">
        <v>941</v>
      </c>
      <c r="E243" s="89" t="s">
        <v>869</v>
      </c>
      <c r="F243" s="89" t="s">
        <v>943</v>
      </c>
      <c r="G243" s="89" t="s">
        <v>558</v>
      </c>
      <c r="H243" s="89" t="s">
        <v>626</v>
      </c>
      <c r="I243" s="90" t="s">
        <v>560</v>
      </c>
      <c r="J243" s="91"/>
      <c r="K243" s="91" t="s">
        <v>958</v>
      </c>
      <c r="L243" s="96" t="str">
        <f>IFERROR(INDEX(Crosswalk!$F:$F,MATCH(H243,Crosswalk!$G:$G,0)),0)</f>
        <v>Residual fuel oil</v>
      </c>
    </row>
    <row r="244" spans="1:12" ht="14.5" hidden="1" x14ac:dyDescent="0.35">
      <c r="A244" s="92" t="s">
        <v>553</v>
      </c>
      <c r="B244" s="92" t="s">
        <v>949</v>
      </c>
      <c r="C244" s="92" t="s">
        <v>231</v>
      </c>
      <c r="D244" s="92" t="s">
        <v>941</v>
      </c>
      <c r="E244" s="92" t="s">
        <v>869</v>
      </c>
      <c r="F244" s="92" t="s">
        <v>946</v>
      </c>
      <c r="G244" s="92" t="s">
        <v>558</v>
      </c>
      <c r="H244" s="92" t="s">
        <v>565</v>
      </c>
      <c r="I244" s="93" t="s">
        <v>560</v>
      </c>
      <c r="J244" s="94">
        <v>8403034412879.625</v>
      </c>
      <c r="K244" s="94" t="s">
        <v>959</v>
      </c>
      <c r="L244" s="94" t="str">
        <f>IFERROR(INDEX(Crosswalk!$F:$F,MATCH(H244,Crosswalk!$G:$G,0)),0)</f>
        <v>Distillate fuel oil</v>
      </c>
    </row>
    <row r="245" spans="1:12" ht="14.5" hidden="1" x14ac:dyDescent="0.35">
      <c r="A245" s="89" t="s">
        <v>553</v>
      </c>
      <c r="B245" s="89" t="s">
        <v>949</v>
      </c>
      <c r="C245" s="89" t="s">
        <v>231</v>
      </c>
      <c r="D245" s="89" t="s">
        <v>941</v>
      </c>
      <c r="E245" s="89" t="s">
        <v>869</v>
      </c>
      <c r="F245" s="89" t="s">
        <v>946</v>
      </c>
      <c r="G245" s="89" t="s">
        <v>558</v>
      </c>
      <c r="H245" s="89" t="s">
        <v>626</v>
      </c>
      <c r="I245" s="90" t="s">
        <v>560</v>
      </c>
      <c r="J245" s="91"/>
      <c r="K245" s="91" t="s">
        <v>960</v>
      </c>
      <c r="L245" s="96" t="str">
        <f>IFERROR(INDEX(Crosswalk!$F:$F,MATCH(H245,Crosswalk!$G:$G,0)),0)</f>
        <v>Residual fuel oil</v>
      </c>
    </row>
    <row r="246" spans="1:12" ht="14.5" hidden="1" x14ac:dyDescent="0.35">
      <c r="A246" s="92" t="s">
        <v>553</v>
      </c>
      <c r="B246" s="92" t="s">
        <v>949</v>
      </c>
      <c r="C246" s="92" t="s">
        <v>231</v>
      </c>
      <c r="D246" s="92" t="s">
        <v>941</v>
      </c>
      <c r="E246" s="92" t="s">
        <v>564</v>
      </c>
      <c r="F246" s="92" t="s">
        <v>26</v>
      </c>
      <c r="G246" s="92" t="s">
        <v>558</v>
      </c>
      <c r="H246" s="92" t="s">
        <v>567</v>
      </c>
      <c r="I246" s="93" t="s">
        <v>560</v>
      </c>
      <c r="J246" s="94">
        <v>44862198879.13221</v>
      </c>
      <c r="K246" s="94" t="s">
        <v>961</v>
      </c>
      <c r="L246" s="94" t="str">
        <f>IFERROR(INDEX(Crosswalk!$F:$F,MATCH(H246,Crosswalk!$G:$G,0)),0)</f>
        <v>Distillate fuel oil</v>
      </c>
    </row>
    <row r="247" spans="1:12" ht="14.5" hidden="1" x14ac:dyDescent="0.35">
      <c r="A247" s="89" t="s">
        <v>553</v>
      </c>
      <c r="B247" s="89" t="s">
        <v>949</v>
      </c>
      <c r="C247" s="89" t="s">
        <v>231</v>
      </c>
      <c r="D247" s="89" t="s">
        <v>941</v>
      </c>
      <c r="E247" s="89" t="s">
        <v>564</v>
      </c>
      <c r="F247" s="89" t="s">
        <v>26</v>
      </c>
      <c r="G247" s="89" t="s">
        <v>558</v>
      </c>
      <c r="H247" s="89" t="s">
        <v>569</v>
      </c>
      <c r="I247" s="90" t="s">
        <v>560</v>
      </c>
      <c r="J247" s="91">
        <v>600948704750.15649</v>
      </c>
      <c r="K247" s="91" t="s">
        <v>962</v>
      </c>
      <c r="L247" s="96" t="str">
        <f>IFERROR(INDEX(Crosswalk!$F:$F,MATCH(H247,Crosswalk!$G:$G,0)),0)</f>
        <v>Distillate fuel oil</v>
      </c>
    </row>
  </sheetData>
  <autoFilter ref="A2:L247" xr:uid="{A32AAB35-AD71-4F4E-8431-57698D35A296}">
    <filterColumn colId="2">
      <filters>
        <filter val="Commercial"/>
        <filter val="Residential"/>
      </filters>
    </filterColumn>
  </autoFilter>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A211C-F19A-4E72-881C-F91358CF04E8}">
  <sheetPr>
    <tabColor rgb="FFFFFF99"/>
  </sheetPr>
  <dimension ref="A1:G32"/>
  <sheetViews>
    <sheetView workbookViewId="0">
      <selection activeCell="F3" sqref="F3"/>
    </sheetView>
  </sheetViews>
  <sheetFormatPr defaultColWidth="9.1796875" defaultRowHeight="14.5" x14ac:dyDescent="0.35"/>
  <cols>
    <col min="1" max="1" width="25.1796875" customWidth="1"/>
    <col min="2" max="2" width="27.1796875" customWidth="1"/>
    <col min="6" max="7" width="21.54296875" customWidth="1"/>
  </cols>
  <sheetData>
    <row r="1" spans="1:7" x14ac:dyDescent="0.35">
      <c r="A1" s="74" t="s">
        <v>967</v>
      </c>
      <c r="B1" s="74" t="s">
        <v>968</v>
      </c>
      <c r="F1" t="s">
        <v>969</v>
      </c>
      <c r="G1" t="s">
        <v>970</v>
      </c>
    </row>
    <row r="2" spans="1:7" x14ac:dyDescent="0.35">
      <c r="A2" t="s">
        <v>871</v>
      </c>
      <c r="B2" t="s">
        <v>971</v>
      </c>
      <c r="F2" s="75" t="s">
        <v>559</v>
      </c>
      <c r="G2" s="76" t="s">
        <v>559</v>
      </c>
    </row>
    <row r="3" spans="1:7" x14ac:dyDescent="0.35">
      <c r="A3" t="s">
        <v>896</v>
      </c>
      <c r="B3" t="s">
        <v>972</v>
      </c>
      <c r="F3" s="75" t="s">
        <v>973</v>
      </c>
      <c r="G3" s="76" t="s">
        <v>565</v>
      </c>
    </row>
    <row r="4" spans="1:7" x14ac:dyDescent="0.35">
      <c r="A4" t="s">
        <v>158</v>
      </c>
      <c r="B4" t="s">
        <v>974</v>
      </c>
      <c r="F4" s="75" t="s">
        <v>973</v>
      </c>
      <c r="G4" s="76" t="s">
        <v>567</v>
      </c>
    </row>
    <row r="5" spans="1:7" x14ac:dyDescent="0.35">
      <c r="A5" t="s">
        <v>973</v>
      </c>
      <c r="B5" t="s">
        <v>975</v>
      </c>
      <c r="F5" s="75" t="s">
        <v>973</v>
      </c>
      <c r="G5" s="76" t="s">
        <v>569</v>
      </c>
    </row>
    <row r="6" spans="1:7" x14ac:dyDescent="0.35">
      <c r="A6" t="s">
        <v>13</v>
      </c>
      <c r="B6" t="s">
        <v>976</v>
      </c>
      <c r="F6" s="75" t="s">
        <v>973</v>
      </c>
      <c r="G6" s="76" t="s">
        <v>20</v>
      </c>
    </row>
    <row r="7" spans="1:7" x14ac:dyDescent="0.35">
      <c r="A7" t="s">
        <v>977</v>
      </c>
      <c r="B7" t="s">
        <v>978</v>
      </c>
      <c r="F7" s="75" t="s">
        <v>979</v>
      </c>
      <c r="G7" s="76" t="s">
        <v>158</v>
      </c>
    </row>
    <row r="8" spans="1:7" x14ac:dyDescent="0.35">
      <c r="A8" t="s">
        <v>980</v>
      </c>
      <c r="B8" t="s">
        <v>974</v>
      </c>
      <c r="F8" s="75" t="s">
        <v>981</v>
      </c>
      <c r="G8" s="76" t="s">
        <v>19</v>
      </c>
    </row>
    <row r="9" spans="1:7" x14ac:dyDescent="0.35">
      <c r="A9" t="s">
        <v>581</v>
      </c>
      <c r="B9" t="s">
        <v>971</v>
      </c>
      <c r="F9" s="75" t="s">
        <v>973</v>
      </c>
      <c r="G9" s="76" t="s">
        <v>670</v>
      </c>
    </row>
    <row r="10" spans="1:7" x14ac:dyDescent="0.35">
      <c r="A10" t="s">
        <v>823</v>
      </c>
      <c r="B10" t="s">
        <v>974</v>
      </c>
      <c r="F10" s="75" t="s">
        <v>626</v>
      </c>
      <c r="G10" s="76" t="s">
        <v>626</v>
      </c>
    </row>
    <row r="11" spans="1:7" x14ac:dyDescent="0.35">
      <c r="A11" t="s">
        <v>982</v>
      </c>
      <c r="B11" t="s">
        <v>983</v>
      </c>
      <c r="F11" s="75" t="s">
        <v>984</v>
      </c>
      <c r="G11" s="76" t="s">
        <v>778</v>
      </c>
    </row>
    <row r="12" spans="1:7" x14ac:dyDescent="0.35">
      <c r="A12" t="s">
        <v>559</v>
      </c>
      <c r="B12" t="s">
        <v>985</v>
      </c>
      <c r="F12" s="75" t="s">
        <v>984</v>
      </c>
      <c r="G12" s="76" t="s">
        <v>667</v>
      </c>
    </row>
    <row r="13" spans="1:7" x14ac:dyDescent="0.35">
      <c r="A13" t="s">
        <v>58</v>
      </c>
      <c r="B13" t="s">
        <v>974</v>
      </c>
      <c r="F13" s="75" t="s">
        <v>973</v>
      </c>
      <c r="G13" s="76" t="s">
        <v>676</v>
      </c>
    </row>
    <row r="14" spans="1:7" x14ac:dyDescent="0.35">
      <c r="A14" t="s">
        <v>112</v>
      </c>
      <c r="B14" t="s">
        <v>986</v>
      </c>
      <c r="F14" s="75" t="s">
        <v>973</v>
      </c>
      <c r="G14" s="76" t="s">
        <v>818</v>
      </c>
    </row>
    <row r="15" spans="1:7" x14ac:dyDescent="0.35">
      <c r="A15" t="s">
        <v>626</v>
      </c>
      <c r="B15" t="s">
        <v>987</v>
      </c>
      <c r="F15" s="75" t="s">
        <v>984</v>
      </c>
      <c r="G15" s="76" t="s">
        <v>628</v>
      </c>
    </row>
    <row r="16" spans="1:7" x14ac:dyDescent="0.35">
      <c r="F16" s="75" t="s">
        <v>559</v>
      </c>
      <c r="G16" s="76" t="s">
        <v>655</v>
      </c>
    </row>
    <row r="17" spans="6:7" x14ac:dyDescent="0.35">
      <c r="F17" s="75" t="s">
        <v>973</v>
      </c>
      <c r="G17" s="76" t="s">
        <v>834</v>
      </c>
    </row>
    <row r="18" spans="6:7" x14ac:dyDescent="0.35">
      <c r="F18" s="75" t="s">
        <v>559</v>
      </c>
      <c r="G18" s="76" t="s">
        <v>578</v>
      </c>
    </row>
    <row r="19" spans="6:7" x14ac:dyDescent="0.35">
      <c r="F19" s="75" t="s">
        <v>559</v>
      </c>
      <c r="G19" s="76" t="s">
        <v>843</v>
      </c>
    </row>
    <row r="20" spans="6:7" x14ac:dyDescent="0.35">
      <c r="F20" s="75" t="s">
        <v>973</v>
      </c>
      <c r="G20" s="76" t="s">
        <v>673</v>
      </c>
    </row>
    <row r="21" spans="6:7" x14ac:dyDescent="0.35">
      <c r="F21" s="75" t="s">
        <v>984</v>
      </c>
      <c r="G21" s="71" t="s">
        <v>657</v>
      </c>
    </row>
    <row r="22" spans="6:7" x14ac:dyDescent="0.35">
      <c r="F22" s="75" t="s">
        <v>984</v>
      </c>
      <c r="G22" s="70" t="s">
        <v>659</v>
      </c>
    </row>
    <row r="23" spans="6:7" x14ac:dyDescent="0.35">
      <c r="F23" s="75" t="s">
        <v>988</v>
      </c>
      <c r="G23" s="70" t="s">
        <v>576</v>
      </c>
    </row>
    <row r="24" spans="6:7" x14ac:dyDescent="0.35">
      <c r="F24" s="75" t="s">
        <v>984</v>
      </c>
      <c r="G24" s="70" t="s">
        <v>584</v>
      </c>
    </row>
    <row r="25" spans="6:7" x14ac:dyDescent="0.35">
      <c r="F25" s="75" t="s">
        <v>981</v>
      </c>
      <c r="G25" s="70" t="s">
        <v>112</v>
      </c>
    </row>
    <row r="26" spans="6:7" x14ac:dyDescent="0.35">
      <c r="G26" s="70" t="s">
        <v>678</v>
      </c>
    </row>
    <row r="27" spans="6:7" x14ac:dyDescent="0.35">
      <c r="G27" s="70" t="s">
        <v>823</v>
      </c>
    </row>
    <row r="28" spans="6:7" x14ac:dyDescent="0.35">
      <c r="G28" s="70" t="s">
        <v>850</v>
      </c>
    </row>
    <row r="29" spans="6:7" x14ac:dyDescent="0.35">
      <c r="F29" t="s">
        <v>971</v>
      </c>
      <c r="G29" s="77" t="s">
        <v>971</v>
      </c>
    </row>
    <row r="30" spans="6:7" x14ac:dyDescent="0.35">
      <c r="F30" t="s">
        <v>971</v>
      </c>
      <c r="G30" s="71" t="s">
        <v>871</v>
      </c>
    </row>
    <row r="31" spans="6:7" x14ac:dyDescent="0.35">
      <c r="F31" t="s">
        <v>989</v>
      </c>
      <c r="G31" s="70" t="s">
        <v>896</v>
      </c>
    </row>
    <row r="32" spans="6:7" x14ac:dyDescent="0.35">
      <c r="F32" t="s">
        <v>989</v>
      </c>
      <c r="G32" s="70" t="s">
        <v>901</v>
      </c>
    </row>
  </sheetData>
  <conditionalFormatting sqref="G1:I1 G29:I1048576 G2:H28 I2:I27">
    <cfRule type="duplicateValues" dxfId="0" priority="1"/>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B0164-FCAF-4B29-B4E1-4A088B9A2CA7}">
  <sheetPr>
    <tabColor rgb="FFCC9900"/>
  </sheetPr>
  <dimension ref="B4:E17"/>
  <sheetViews>
    <sheetView workbookViewId="0">
      <selection activeCell="D9" sqref="D9"/>
    </sheetView>
  </sheetViews>
  <sheetFormatPr defaultRowHeight="14.5" x14ac:dyDescent="0.35"/>
  <cols>
    <col min="2" max="3" width="25" customWidth="1"/>
    <col min="4" max="4" width="17.453125" customWidth="1"/>
  </cols>
  <sheetData>
    <row r="4" spans="2:5" x14ac:dyDescent="0.35">
      <c r="B4" s="99" t="s">
        <v>544</v>
      </c>
      <c r="C4" s="100" t="s">
        <v>552</v>
      </c>
      <c r="D4" s="101">
        <v>2019</v>
      </c>
    </row>
    <row r="5" spans="2:5" x14ac:dyDescent="0.35">
      <c r="B5" s="97" t="s">
        <v>78</v>
      </c>
      <c r="C5" s="98" t="s">
        <v>988</v>
      </c>
      <c r="D5">
        <f>SUMIFS('In-State Fuel Heat Content_2019'!$J:$J,'In-State Fuel Heat Content_2019'!$C:$C,'CA GHG Summary'!B5,'In-State Fuel Heat Content_2019'!$L:$L,'CA GHG Summary'!C5)</f>
        <v>0</v>
      </c>
    </row>
    <row r="6" spans="2:5" x14ac:dyDescent="0.35">
      <c r="B6" s="97" t="s">
        <v>78</v>
      </c>
      <c r="C6" s="98" t="s">
        <v>559</v>
      </c>
      <c r="D6">
        <f>SUMIFS('In-State Fuel Heat Content_2019'!$J:$J,'In-State Fuel Heat Content_2019'!$C:$C,'CA GHG Summary'!B6,'In-State Fuel Heat Content_2019'!$L:$L,'CA GHG Summary'!C6)</f>
        <v>226621030088987.91</v>
      </c>
      <c r="E6" s="2"/>
    </row>
    <row r="7" spans="2:5" x14ac:dyDescent="0.35">
      <c r="B7" s="97" t="s">
        <v>78</v>
      </c>
      <c r="C7" s="98" t="s">
        <v>973</v>
      </c>
      <c r="D7">
        <f>SUMIFS('In-State Fuel Heat Content_2019'!$J:$J,'In-State Fuel Heat Content_2019'!$C:$C,'CA GHG Summary'!B7,'In-State Fuel Heat Content_2019'!$L:$L,'CA GHG Summary'!C7)</f>
        <v>21045576107642.746</v>
      </c>
    </row>
    <row r="8" spans="2:5" x14ac:dyDescent="0.35">
      <c r="B8" s="97" t="s">
        <v>78</v>
      </c>
      <c r="C8" s="98" t="s">
        <v>971</v>
      </c>
      <c r="D8">
        <f>SUMIFS('In-State Fuel Heat Content_2019'!$J:$J,'In-State Fuel Heat Content_2019'!$C:$C,'CA GHG Summary'!B8,'In-State Fuel Heat Content_2019'!$L:$L,'CA GHG Summary'!C8)</f>
        <v>0</v>
      </c>
    </row>
    <row r="9" spans="2:5" x14ac:dyDescent="0.35">
      <c r="B9" s="97" t="s">
        <v>78</v>
      </c>
      <c r="C9" s="98" t="s">
        <v>984</v>
      </c>
      <c r="D9">
        <f>SUMIFS('In-State Fuel Heat Content_2019'!$J:$J,'In-State Fuel Heat Content_2019'!$C:$C,'CA GHG Summary'!B9,'In-State Fuel Heat Content_2019'!$L:$L,'CA GHG Summary'!C9)</f>
        <v>3515191722399.2183</v>
      </c>
    </row>
    <row r="10" spans="2:5" x14ac:dyDescent="0.35">
      <c r="B10" s="97" t="s">
        <v>78</v>
      </c>
      <c r="C10" s="98" t="s">
        <v>981</v>
      </c>
      <c r="D10">
        <f>SUMIFS('In-State Fuel Heat Content_2019'!$J:$J,'In-State Fuel Heat Content_2019'!$C:$C,'CA GHG Summary'!B10,'In-State Fuel Heat Content_2019'!$L:$L,'CA GHG Summary'!C10)</f>
        <v>13258391221430.805</v>
      </c>
    </row>
    <row r="11" spans="2:5" x14ac:dyDescent="0.35">
      <c r="B11" s="97" t="s">
        <v>78</v>
      </c>
      <c r="C11" s="98" t="s">
        <v>979</v>
      </c>
      <c r="D11">
        <f>SUMIFS('In-State Fuel Heat Content_2019'!$J:$J,'In-State Fuel Heat Content_2019'!$C:$C,'CA GHG Summary'!B11,'In-State Fuel Heat Content_2019'!$L:$L,'CA GHG Summary'!C11)</f>
        <v>0</v>
      </c>
    </row>
    <row r="12" spans="2:5" x14ac:dyDescent="0.35">
      <c r="B12" s="97" t="s">
        <v>78</v>
      </c>
      <c r="C12" s="98" t="s">
        <v>626</v>
      </c>
      <c r="D12">
        <f>SUMIFS('In-State Fuel Heat Content_2019'!$J:$J,'In-State Fuel Heat Content_2019'!$C:$C,'CA GHG Summary'!B12,'In-State Fuel Heat Content_2019'!$L:$L,'CA GHG Summary'!C12)</f>
        <v>0</v>
      </c>
    </row>
    <row r="13" spans="2:5" x14ac:dyDescent="0.35">
      <c r="B13" s="97" t="s">
        <v>77</v>
      </c>
      <c r="C13" s="98" t="s">
        <v>979</v>
      </c>
      <c r="D13">
        <f>SUMIFS('In-State Fuel Heat Content_2019'!$J:$J,'In-State Fuel Heat Content_2019'!$C:$C,'CA GHG Summary'!B13,'In-State Fuel Heat Content_2019'!$L:$L,'CA GHG Summary'!C13)</f>
        <v>0</v>
      </c>
    </row>
    <row r="14" spans="2:5" x14ac:dyDescent="0.35">
      <c r="B14" s="97" t="s">
        <v>77</v>
      </c>
      <c r="C14" s="98" t="s">
        <v>973</v>
      </c>
      <c r="D14">
        <f>SUMIFS('In-State Fuel Heat Content_2019'!$J:$J,'In-State Fuel Heat Content_2019'!$C:$C,'CA GHG Summary'!B14,'In-State Fuel Heat Content_2019'!$L:$L,'CA GHG Summary'!C14)</f>
        <v>732039000000</v>
      </c>
    </row>
    <row r="15" spans="2:5" x14ac:dyDescent="0.35">
      <c r="B15" s="97" t="s">
        <v>77</v>
      </c>
      <c r="C15" s="98" t="s">
        <v>981</v>
      </c>
      <c r="D15">
        <f>SUMIFS('In-State Fuel Heat Content_2019'!$J:$J,'In-State Fuel Heat Content_2019'!$C:$C,'CA GHG Summary'!B15,'In-State Fuel Heat Content_2019'!$L:$L,'CA GHG Summary'!C15)</f>
        <v>25947000000000</v>
      </c>
    </row>
    <row r="16" spans="2:5" x14ac:dyDescent="0.35">
      <c r="B16" s="97" t="s">
        <v>77</v>
      </c>
      <c r="C16" s="98" t="s">
        <v>559</v>
      </c>
      <c r="D16">
        <f>SUMIFS('In-State Fuel Heat Content_2019'!$J:$J,'In-State Fuel Heat Content_2019'!$C:$C,'CA GHG Summary'!B16,'In-State Fuel Heat Content_2019'!$L:$L,'CA GHG Summary'!C16)</f>
        <v>476873012800000</v>
      </c>
      <c r="E16" s="2"/>
    </row>
    <row r="17" spans="2:4" x14ac:dyDescent="0.35">
      <c r="B17" s="97" t="s">
        <v>77</v>
      </c>
      <c r="C17" s="98" t="s">
        <v>984</v>
      </c>
      <c r="D17">
        <f>SUMIFS('In-State Fuel Heat Content_2019'!$J:$J,'In-State Fuel Heat Content_2019'!$C:$C,'CA GHG Summary'!B17,'In-State Fuel Heat Content_2019'!$L:$L,'CA GHG Summary'!C17)</f>
        <v>21879000000000.004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6518C-E56A-410B-AC22-5A1A0CD06914}">
  <sheetPr>
    <tabColor theme="6" tint="0.39997558519241921"/>
  </sheetPr>
  <dimension ref="A1:AP1000"/>
  <sheetViews>
    <sheetView workbookViewId="0">
      <selection activeCell="L9" sqref="L9"/>
    </sheetView>
  </sheetViews>
  <sheetFormatPr defaultColWidth="14.453125" defaultRowHeight="14.5" x14ac:dyDescent="0.35"/>
  <cols>
    <col min="1" max="1" width="3.26953125" customWidth="1"/>
    <col min="2" max="7" width="13" hidden="1" customWidth="1"/>
    <col min="8" max="8" width="26.54296875" customWidth="1"/>
    <col min="9" max="9" width="15.81640625" style="8" customWidth="1"/>
    <col min="10" max="10" width="20.54296875" customWidth="1"/>
    <col min="11" max="11" width="26.453125" style="113" customWidth="1"/>
    <col min="12" max="14" width="13.1796875" customWidth="1"/>
    <col min="15" max="40" width="8.7265625" customWidth="1"/>
    <col min="41" max="41" width="10.453125" customWidth="1"/>
    <col min="42" max="42" width="10.7265625" customWidth="1"/>
  </cols>
  <sheetData>
    <row r="1" spans="1:42" ht="18.75" customHeight="1" x14ac:dyDescent="0.45">
      <c r="A1" s="50" t="s">
        <v>472</v>
      </c>
      <c r="B1" s="50"/>
      <c r="C1" s="50"/>
      <c r="D1" s="50"/>
      <c r="E1" s="50"/>
      <c r="F1" s="50"/>
      <c r="G1" s="50"/>
      <c r="H1" s="51"/>
      <c r="I1" s="61"/>
      <c r="J1" s="51"/>
      <c r="K1" s="109"/>
      <c r="L1" s="51"/>
      <c r="M1" s="51"/>
      <c r="N1" s="51"/>
      <c r="AO1" s="51"/>
      <c r="AP1" s="51"/>
    </row>
    <row r="2" spans="1:42" x14ac:dyDescent="0.35">
      <c r="A2" s="51"/>
      <c r="B2" s="51"/>
      <c r="C2" s="51"/>
      <c r="D2" s="51"/>
      <c r="E2" s="51"/>
      <c r="F2" s="51"/>
      <c r="G2" s="51"/>
      <c r="H2" s="18" t="s">
        <v>473</v>
      </c>
      <c r="I2" s="62"/>
      <c r="J2" s="51"/>
      <c r="K2" s="109"/>
      <c r="L2" s="51"/>
      <c r="M2" s="51"/>
      <c r="N2" s="51"/>
      <c r="AO2" s="51"/>
      <c r="AP2" s="51"/>
    </row>
    <row r="3" spans="1:42" x14ac:dyDescent="0.35">
      <c r="A3" s="51"/>
      <c r="B3" s="51"/>
      <c r="C3" s="51"/>
      <c r="D3" s="51"/>
      <c r="E3" s="51"/>
      <c r="F3" s="51"/>
      <c r="G3" s="51"/>
      <c r="H3" s="51"/>
      <c r="I3" s="61"/>
      <c r="J3" s="18" t="s">
        <v>1</v>
      </c>
      <c r="K3" s="110">
        <v>2019</v>
      </c>
      <c r="L3" s="18">
        <v>2020</v>
      </c>
      <c r="M3" s="18">
        <v>2021</v>
      </c>
      <c r="N3" s="18">
        <v>2022</v>
      </c>
      <c r="O3" s="18">
        <v>2023</v>
      </c>
      <c r="P3" s="18">
        <v>2024</v>
      </c>
      <c r="Q3" s="18">
        <v>2025</v>
      </c>
      <c r="R3" s="18">
        <v>2026</v>
      </c>
      <c r="S3" s="18">
        <v>2027</v>
      </c>
      <c r="T3" s="18">
        <v>2028</v>
      </c>
      <c r="U3" s="18">
        <v>2029</v>
      </c>
      <c r="V3" s="18">
        <v>2030</v>
      </c>
      <c r="W3" s="18">
        <v>2031</v>
      </c>
      <c r="X3" s="18">
        <v>2032</v>
      </c>
      <c r="Y3" s="18">
        <v>2033</v>
      </c>
      <c r="Z3" s="18">
        <v>2034</v>
      </c>
      <c r="AA3" s="18">
        <v>2035</v>
      </c>
      <c r="AB3" s="18">
        <v>2036</v>
      </c>
      <c r="AC3" s="18">
        <v>2037</v>
      </c>
      <c r="AD3" s="18">
        <v>2038</v>
      </c>
      <c r="AE3" s="18">
        <v>2039</v>
      </c>
      <c r="AF3" s="18">
        <v>2040</v>
      </c>
      <c r="AG3" s="18">
        <v>2041</v>
      </c>
      <c r="AH3" s="18">
        <v>2042</v>
      </c>
      <c r="AI3" s="18">
        <v>2043</v>
      </c>
      <c r="AJ3" s="18">
        <v>2044</v>
      </c>
      <c r="AK3" s="18">
        <v>2045</v>
      </c>
      <c r="AL3" s="18">
        <v>2046</v>
      </c>
      <c r="AM3" s="18">
        <v>2047</v>
      </c>
      <c r="AN3" s="18">
        <v>2048</v>
      </c>
      <c r="AO3" s="18">
        <v>2049</v>
      </c>
      <c r="AP3" s="18">
        <v>2050</v>
      </c>
    </row>
    <row r="4" spans="1:42" x14ac:dyDescent="0.35">
      <c r="A4" s="51"/>
      <c r="B4" s="51"/>
      <c r="C4" s="51"/>
      <c r="D4" s="51"/>
      <c r="E4" s="51"/>
      <c r="F4" s="51"/>
      <c r="G4" s="51"/>
      <c r="H4" s="52" t="s">
        <v>474</v>
      </c>
      <c r="I4" s="63" t="s">
        <v>539</v>
      </c>
      <c r="J4" s="18" t="s">
        <v>2</v>
      </c>
      <c r="K4" s="111">
        <v>31036757991221.629</v>
      </c>
      <c r="L4" s="53">
        <v>31907940714480.199</v>
      </c>
      <c r="M4" s="53">
        <v>32747959898883.191</v>
      </c>
      <c r="N4" s="53">
        <v>33576384737247.988</v>
      </c>
      <c r="O4" s="53">
        <v>34463941930150.371</v>
      </c>
      <c r="P4" s="53">
        <v>35328343270558.906</v>
      </c>
      <c r="Q4" s="53">
        <v>36136850400035.203</v>
      </c>
      <c r="R4" s="53">
        <v>36956960985918.844</v>
      </c>
      <c r="S4" s="53">
        <v>37753711276686.648</v>
      </c>
      <c r="T4" s="53">
        <v>38508218198162.063</v>
      </c>
      <c r="U4" s="53">
        <v>39249239907482.547</v>
      </c>
      <c r="V4" s="53">
        <v>40003655542186.039</v>
      </c>
      <c r="W4" s="53">
        <v>40763552358104.828</v>
      </c>
      <c r="X4" s="53">
        <v>41519180562509.977</v>
      </c>
      <c r="Y4" s="53">
        <v>42281415282516.094</v>
      </c>
      <c r="Z4" s="53">
        <v>43045614810800.422</v>
      </c>
      <c r="AA4" s="53">
        <v>43811550134462.188</v>
      </c>
      <c r="AB4" s="53">
        <v>44606115667152.359</v>
      </c>
      <c r="AC4" s="53">
        <v>45466767287178.883</v>
      </c>
      <c r="AD4" s="53">
        <v>46372483412507.828</v>
      </c>
      <c r="AE4" s="53">
        <v>47281844828688.82</v>
      </c>
      <c r="AF4" s="53">
        <v>48228665810501.859</v>
      </c>
      <c r="AG4" s="53">
        <v>48891909341154.961</v>
      </c>
      <c r="AH4" s="53">
        <v>49567423820580.492</v>
      </c>
      <c r="AI4" s="53">
        <v>50266389528553.063</v>
      </c>
      <c r="AJ4" s="53">
        <v>50939519361802.953</v>
      </c>
      <c r="AK4" s="53">
        <v>51612350928104.344</v>
      </c>
      <c r="AL4" s="53">
        <v>52297089630823.141</v>
      </c>
      <c r="AM4" s="53">
        <v>53002760301125.656</v>
      </c>
      <c r="AN4" s="53">
        <v>53190368658153</v>
      </c>
      <c r="AO4" s="53">
        <v>53278617990666.969</v>
      </c>
      <c r="AP4" s="53">
        <v>53352347508808.578</v>
      </c>
    </row>
    <row r="5" spans="1:42" x14ac:dyDescent="0.35">
      <c r="A5" s="51"/>
      <c r="B5" s="51"/>
      <c r="C5" s="51"/>
      <c r="D5" s="51"/>
      <c r="E5" s="51"/>
      <c r="F5" s="51"/>
      <c r="G5" s="51"/>
      <c r="H5" s="51"/>
      <c r="I5" s="63" t="s">
        <v>539</v>
      </c>
      <c r="J5" s="18" t="s">
        <v>3</v>
      </c>
      <c r="K5" s="109">
        <v>0</v>
      </c>
      <c r="L5" s="54">
        <v>0</v>
      </c>
      <c r="M5" s="54">
        <v>0</v>
      </c>
      <c r="N5" s="54">
        <v>0</v>
      </c>
      <c r="O5" s="54">
        <v>0</v>
      </c>
      <c r="P5" s="54">
        <v>0</v>
      </c>
      <c r="Q5" s="54">
        <v>0</v>
      </c>
      <c r="R5" s="54">
        <v>0</v>
      </c>
      <c r="S5" s="54">
        <v>0</v>
      </c>
      <c r="T5" s="54">
        <v>0</v>
      </c>
      <c r="U5" s="54">
        <v>0</v>
      </c>
      <c r="V5" s="54">
        <v>0</v>
      </c>
      <c r="W5" s="54">
        <v>0</v>
      </c>
      <c r="X5" s="54">
        <v>0</v>
      </c>
      <c r="Y5" s="54">
        <v>0</v>
      </c>
      <c r="Z5" s="54">
        <v>0</v>
      </c>
      <c r="AA5" s="54">
        <v>0</v>
      </c>
      <c r="AB5" s="54">
        <v>0</v>
      </c>
      <c r="AC5" s="54">
        <v>0</v>
      </c>
      <c r="AD5" s="54">
        <v>0</v>
      </c>
      <c r="AE5" s="54">
        <v>0</v>
      </c>
      <c r="AF5" s="54">
        <v>0</v>
      </c>
      <c r="AG5" s="54">
        <v>0</v>
      </c>
      <c r="AH5" s="54">
        <v>0</v>
      </c>
      <c r="AI5" s="54">
        <v>0</v>
      </c>
      <c r="AJ5" s="54">
        <v>0</v>
      </c>
      <c r="AK5" s="54">
        <v>0</v>
      </c>
      <c r="AL5" s="54">
        <v>0</v>
      </c>
      <c r="AM5" s="54">
        <v>0</v>
      </c>
      <c r="AN5" s="54">
        <v>0</v>
      </c>
      <c r="AO5" s="54">
        <v>0</v>
      </c>
      <c r="AP5" s="54">
        <v>0</v>
      </c>
    </row>
    <row r="6" spans="1:42" x14ac:dyDescent="0.35">
      <c r="A6" s="51"/>
      <c r="B6" s="51"/>
      <c r="C6" s="51"/>
      <c r="D6" s="51"/>
      <c r="E6" s="51"/>
      <c r="F6" s="51"/>
      <c r="G6" s="51"/>
      <c r="H6" s="52" t="s">
        <v>475</v>
      </c>
      <c r="I6" s="63" t="s">
        <v>539</v>
      </c>
      <c r="J6" s="18" t="s">
        <v>4</v>
      </c>
      <c r="K6" s="111">
        <v>195175419374285.19</v>
      </c>
      <c r="L6" s="53">
        <v>196666016409696.91</v>
      </c>
      <c r="M6" s="53">
        <v>198061396125529.81</v>
      </c>
      <c r="N6" s="53">
        <v>199169832417393.09</v>
      </c>
      <c r="O6" s="53">
        <v>199888052264157</v>
      </c>
      <c r="P6" s="53">
        <v>200564994595960.81</v>
      </c>
      <c r="Q6" s="53">
        <v>200970431433759.81</v>
      </c>
      <c r="R6" s="53">
        <v>201188502441926.31</v>
      </c>
      <c r="S6" s="53">
        <v>201474881847743.91</v>
      </c>
      <c r="T6" s="53">
        <v>201686513922602.31</v>
      </c>
      <c r="U6" s="53">
        <v>201737949347795.69</v>
      </c>
      <c r="V6" s="53">
        <v>201972942005794.81</v>
      </c>
      <c r="W6" s="53">
        <v>202207256413807.5</v>
      </c>
      <c r="X6" s="53">
        <v>202523502815265.5</v>
      </c>
      <c r="Y6" s="53">
        <v>202841182710177.5</v>
      </c>
      <c r="Z6" s="53">
        <v>203476769147693.41</v>
      </c>
      <c r="AA6" s="53">
        <v>204183272464261.09</v>
      </c>
      <c r="AB6" s="53">
        <v>204931910915225.69</v>
      </c>
      <c r="AC6" s="53">
        <v>206075831977608</v>
      </c>
      <c r="AD6" s="53">
        <v>207351778483977.19</v>
      </c>
      <c r="AE6" s="53">
        <v>208704067840725.31</v>
      </c>
      <c r="AF6" s="53">
        <v>210244045929056.09</v>
      </c>
      <c r="AG6" s="53">
        <v>210105760140392.81</v>
      </c>
      <c r="AH6" s="53">
        <v>210077238164114.69</v>
      </c>
      <c r="AI6" s="53">
        <v>210235855593823.19</v>
      </c>
      <c r="AJ6" s="53">
        <v>210352996473780.41</v>
      </c>
      <c r="AK6" s="53">
        <v>210508734091197</v>
      </c>
      <c r="AL6" s="53">
        <v>210669274915827.69</v>
      </c>
      <c r="AM6" s="53">
        <v>210812025898862.41</v>
      </c>
      <c r="AN6" s="53">
        <v>210916230150563.81</v>
      </c>
      <c r="AO6" s="53">
        <v>210964134959372.41</v>
      </c>
      <c r="AP6" s="53">
        <v>210952552662838.81</v>
      </c>
    </row>
    <row r="7" spans="1:42" x14ac:dyDescent="0.35">
      <c r="A7" s="51"/>
      <c r="B7" s="51"/>
      <c r="C7" s="51"/>
      <c r="D7" s="51"/>
      <c r="E7" s="51"/>
      <c r="F7" s="51"/>
      <c r="G7" s="51"/>
      <c r="H7" s="52" t="s">
        <v>476</v>
      </c>
      <c r="I7" s="63" t="s">
        <v>539</v>
      </c>
      <c r="J7" s="18" t="s">
        <v>5</v>
      </c>
      <c r="K7" s="111">
        <v>431277999191.66132</v>
      </c>
      <c r="L7" s="53">
        <v>434449789907.29901</v>
      </c>
      <c r="M7" s="53">
        <v>437460703391.29889</v>
      </c>
      <c r="N7" s="53">
        <v>439899152986.03241</v>
      </c>
      <c r="O7" s="53">
        <v>441483170442.40051</v>
      </c>
      <c r="P7" s="53">
        <v>442515763827.73828</v>
      </c>
      <c r="Q7" s="53">
        <v>442520438206.45801</v>
      </c>
      <c r="R7" s="53">
        <v>441187119970.9469</v>
      </c>
      <c r="S7" s="53">
        <v>438461231617.72369</v>
      </c>
      <c r="T7" s="53">
        <v>433599730831.55408</v>
      </c>
      <c r="U7" s="53">
        <v>425958048059.63049</v>
      </c>
      <c r="V7" s="53">
        <v>416030017591.76929</v>
      </c>
      <c r="W7" s="53">
        <v>403503719344.72443</v>
      </c>
      <c r="X7" s="53">
        <v>388722134834.91412</v>
      </c>
      <c r="Y7" s="53">
        <v>371645615962.63422</v>
      </c>
      <c r="Z7" s="53">
        <v>353061148043.1051</v>
      </c>
      <c r="AA7" s="53">
        <v>332896834477.02478</v>
      </c>
      <c r="AB7" s="53">
        <v>311524301143.74951</v>
      </c>
      <c r="AC7" s="53">
        <v>289675047381.36578</v>
      </c>
      <c r="AD7" s="53">
        <v>267325040176.49829</v>
      </c>
      <c r="AE7" s="53">
        <v>244859599761.7485</v>
      </c>
      <c r="AF7" s="53">
        <v>222607612100.8399</v>
      </c>
      <c r="AG7" s="53">
        <v>199522072696.896</v>
      </c>
      <c r="AH7" s="53">
        <v>177508161157.95621</v>
      </c>
      <c r="AI7" s="53">
        <v>156814221630.65829</v>
      </c>
      <c r="AJ7" s="53">
        <v>137544173303.05521</v>
      </c>
      <c r="AK7" s="53">
        <v>119967957075.3958</v>
      </c>
      <c r="AL7" s="53">
        <v>104252700118.8206</v>
      </c>
      <c r="AM7" s="53">
        <v>90505419994.401901</v>
      </c>
      <c r="AN7" s="53">
        <v>78751622129.994827</v>
      </c>
      <c r="AO7" s="53">
        <v>68932676697.740234</v>
      </c>
      <c r="AP7" s="53">
        <v>60927137701.168503</v>
      </c>
    </row>
    <row r="8" spans="1:42" x14ac:dyDescent="0.35">
      <c r="A8" s="51"/>
      <c r="B8" s="51"/>
      <c r="C8" s="51"/>
      <c r="D8" s="51"/>
      <c r="E8" s="51"/>
      <c r="F8" s="51"/>
      <c r="G8" s="51"/>
      <c r="H8" s="51"/>
      <c r="I8" s="63" t="s">
        <v>539</v>
      </c>
      <c r="J8" s="18" t="s">
        <v>7</v>
      </c>
      <c r="K8" s="109">
        <v>0</v>
      </c>
      <c r="L8" s="54">
        <v>0</v>
      </c>
      <c r="M8" s="54">
        <v>0</v>
      </c>
      <c r="N8" s="54">
        <v>0</v>
      </c>
      <c r="O8" s="54">
        <v>0</v>
      </c>
      <c r="P8" s="54">
        <v>0</v>
      </c>
      <c r="Q8" s="54">
        <v>0</v>
      </c>
      <c r="R8" s="54">
        <v>0</v>
      </c>
      <c r="S8" s="54">
        <v>0</v>
      </c>
      <c r="T8" s="54">
        <v>0</v>
      </c>
      <c r="U8" s="54">
        <v>0</v>
      </c>
      <c r="V8" s="54">
        <v>0</v>
      </c>
      <c r="W8" s="54">
        <v>0</v>
      </c>
      <c r="X8" s="54">
        <v>0</v>
      </c>
      <c r="Y8" s="54">
        <v>0</v>
      </c>
      <c r="Z8" s="54">
        <v>0</v>
      </c>
      <c r="AA8" s="54">
        <v>0</v>
      </c>
      <c r="AB8" s="54">
        <v>0</v>
      </c>
      <c r="AC8" s="54">
        <v>0</v>
      </c>
      <c r="AD8" s="54">
        <v>0</v>
      </c>
      <c r="AE8" s="54">
        <v>0</v>
      </c>
      <c r="AF8" s="54">
        <v>0</v>
      </c>
      <c r="AG8" s="54">
        <v>0</v>
      </c>
      <c r="AH8" s="54">
        <v>0</v>
      </c>
      <c r="AI8" s="54">
        <v>0</v>
      </c>
      <c r="AJ8" s="54">
        <v>0</v>
      </c>
      <c r="AK8" s="54">
        <v>0</v>
      </c>
      <c r="AL8" s="54">
        <v>0</v>
      </c>
      <c r="AM8" s="54">
        <v>0</v>
      </c>
      <c r="AN8" s="54">
        <v>0</v>
      </c>
      <c r="AO8" s="54">
        <v>0</v>
      </c>
      <c r="AP8" s="54">
        <v>0</v>
      </c>
    </row>
    <row r="9" spans="1:42" x14ac:dyDescent="0.35">
      <c r="A9" s="51"/>
      <c r="B9" s="51"/>
      <c r="C9" s="51"/>
      <c r="D9" s="51"/>
      <c r="E9" s="51"/>
      <c r="F9" s="51"/>
      <c r="G9" s="51"/>
      <c r="H9" s="52" t="s">
        <v>477</v>
      </c>
      <c r="I9" s="63" t="s">
        <v>539</v>
      </c>
      <c r="J9" s="18" t="s">
        <v>8</v>
      </c>
      <c r="K9" s="111">
        <v>24358450709440.5</v>
      </c>
      <c r="L9" s="53">
        <v>24488624999999.988</v>
      </c>
      <c r="M9" s="53">
        <v>24613841433892.359</v>
      </c>
      <c r="N9" s="53">
        <v>24720784970103.969</v>
      </c>
      <c r="O9" s="53">
        <v>24808478906748.238</v>
      </c>
      <c r="P9" s="53">
        <v>24892641511534.09</v>
      </c>
      <c r="Q9" s="53">
        <v>24970194392095.789</v>
      </c>
      <c r="R9" s="53">
        <v>25047102752662.73</v>
      </c>
      <c r="S9" s="53">
        <v>25133895859870.512</v>
      </c>
      <c r="T9" s="53">
        <v>25222869505268.66</v>
      </c>
      <c r="U9" s="53">
        <v>25301440484094</v>
      </c>
      <c r="V9" s="53">
        <v>25399899153984.77</v>
      </c>
      <c r="W9" s="53">
        <v>25502318111198.41</v>
      </c>
      <c r="X9" s="53">
        <v>25611798025422.512</v>
      </c>
      <c r="Y9" s="53">
        <v>25720641514320.852</v>
      </c>
      <c r="Z9" s="53">
        <v>25856927680359.512</v>
      </c>
      <c r="AA9" s="53">
        <v>26003655168815.699</v>
      </c>
      <c r="AB9" s="53">
        <v>26165937648934.551</v>
      </c>
      <c r="AC9" s="53">
        <v>26362617086089.16</v>
      </c>
      <c r="AD9" s="53">
        <v>26569077766458.211</v>
      </c>
      <c r="AE9" s="53">
        <v>26786703228983.039</v>
      </c>
      <c r="AF9" s="53">
        <v>27005952688354.852</v>
      </c>
      <c r="AG9" s="53">
        <v>27105232447088.988</v>
      </c>
      <c r="AH9" s="53">
        <v>27196327545598.77</v>
      </c>
      <c r="AI9" s="53">
        <v>27283178250235.461</v>
      </c>
      <c r="AJ9" s="53">
        <v>27346997722683.68</v>
      </c>
      <c r="AK9" s="53">
        <v>27399569272659.211</v>
      </c>
      <c r="AL9" s="53">
        <v>27444616706783.52</v>
      </c>
      <c r="AM9" s="53">
        <v>27486800817809.172</v>
      </c>
      <c r="AN9" s="53">
        <v>27527743866446.762</v>
      </c>
      <c r="AO9" s="53">
        <v>27566884439393.449</v>
      </c>
      <c r="AP9" s="53">
        <v>27604952190942.969</v>
      </c>
    </row>
    <row r="10" spans="1:42" x14ac:dyDescent="0.35">
      <c r="A10" s="51"/>
      <c r="B10" s="51"/>
      <c r="C10" s="51"/>
      <c r="D10" s="51"/>
      <c r="E10" s="51"/>
      <c r="F10" s="51"/>
      <c r="G10" s="51"/>
      <c r="H10" s="51"/>
      <c r="I10" s="63" t="s">
        <v>539</v>
      </c>
      <c r="J10" s="18" t="s">
        <v>93</v>
      </c>
      <c r="K10" s="109">
        <v>324891839752.05487</v>
      </c>
      <c r="L10" s="54">
        <v>324108333333.33337</v>
      </c>
      <c r="M10" s="54">
        <v>323319187945.13068</v>
      </c>
      <c r="N10" s="54">
        <v>322491033270.34167</v>
      </c>
      <c r="O10" s="54">
        <v>321692089778.32098</v>
      </c>
      <c r="P10" s="54">
        <v>320733361624.08289</v>
      </c>
      <c r="Q10" s="54">
        <v>319218976364.4259</v>
      </c>
      <c r="R10" s="54">
        <v>317089016281.97717</v>
      </c>
      <c r="S10" s="54">
        <v>313895586681.26031</v>
      </c>
      <c r="T10" s="54">
        <v>309662573036.76099</v>
      </c>
      <c r="U10" s="54">
        <v>304022536191.33679</v>
      </c>
      <c r="V10" s="54">
        <v>297084051569.08978</v>
      </c>
      <c r="W10" s="54">
        <v>288915721994.66022</v>
      </c>
      <c r="X10" s="54">
        <v>279472750799.50317</v>
      </c>
      <c r="Y10" s="54">
        <v>269065667246.79279</v>
      </c>
      <c r="Z10" s="54">
        <v>257481764696.03241</v>
      </c>
      <c r="AA10" s="54">
        <v>244820693963.0043</v>
      </c>
      <c r="AB10" s="54">
        <v>231394396764.59369</v>
      </c>
      <c r="AC10" s="54">
        <v>217337372780.76291</v>
      </c>
      <c r="AD10" s="54">
        <v>202841630151.80511</v>
      </c>
      <c r="AE10" s="54">
        <v>187972015749.53769</v>
      </c>
      <c r="AF10" s="54">
        <v>173077984084.94321</v>
      </c>
      <c r="AG10" s="54">
        <v>158058467837.80939</v>
      </c>
      <c r="AH10" s="54">
        <v>143559306777.6532</v>
      </c>
      <c r="AI10" s="54">
        <v>129854273116.2093</v>
      </c>
      <c r="AJ10" s="54">
        <v>117072162976.37379</v>
      </c>
      <c r="AK10" s="54">
        <v>105452332798.7451</v>
      </c>
      <c r="AL10" s="54">
        <v>95113570460.97438</v>
      </c>
      <c r="AM10" s="54">
        <v>86141837267.347458</v>
      </c>
      <c r="AN10" s="54">
        <v>78564513292.039795</v>
      </c>
      <c r="AO10" s="54">
        <v>72336909937.173325</v>
      </c>
      <c r="AP10" s="54">
        <v>67369397117.406181</v>
      </c>
    </row>
    <row r="11" spans="1:42" x14ac:dyDescent="0.35">
      <c r="A11" s="51"/>
      <c r="B11" s="51"/>
      <c r="C11" s="51"/>
      <c r="D11" s="51"/>
      <c r="E11" s="51"/>
      <c r="F11" s="51"/>
      <c r="G11" s="51"/>
      <c r="H11" s="51"/>
      <c r="I11" s="63" t="s">
        <v>539</v>
      </c>
      <c r="J11" s="18" t="s">
        <v>94</v>
      </c>
      <c r="K11" s="109">
        <v>0</v>
      </c>
      <c r="L11" s="54">
        <v>0</v>
      </c>
      <c r="M11" s="54">
        <v>0</v>
      </c>
      <c r="N11" s="54">
        <v>0</v>
      </c>
      <c r="O11" s="54">
        <v>0</v>
      </c>
      <c r="P11" s="54">
        <v>0</v>
      </c>
      <c r="Q11" s="54">
        <v>0</v>
      </c>
      <c r="R11" s="54">
        <v>0</v>
      </c>
      <c r="S11" s="54">
        <v>0</v>
      </c>
      <c r="T11" s="54">
        <v>0</v>
      </c>
      <c r="U11" s="54">
        <v>0</v>
      </c>
      <c r="V11" s="54">
        <v>0</v>
      </c>
      <c r="W11" s="54">
        <v>0</v>
      </c>
      <c r="X11" s="54">
        <v>0</v>
      </c>
      <c r="Y11" s="54">
        <v>0</v>
      </c>
      <c r="Z11" s="54">
        <v>0</v>
      </c>
      <c r="AA11" s="54">
        <v>0</v>
      </c>
      <c r="AB11" s="54">
        <v>0</v>
      </c>
      <c r="AC11" s="54">
        <v>0</v>
      </c>
      <c r="AD11" s="54">
        <v>0</v>
      </c>
      <c r="AE11" s="54">
        <v>0</v>
      </c>
      <c r="AF11" s="54">
        <v>0</v>
      </c>
      <c r="AG11" s="54">
        <v>0</v>
      </c>
      <c r="AH11" s="54">
        <v>0</v>
      </c>
      <c r="AI11" s="54">
        <v>0</v>
      </c>
      <c r="AJ11" s="54">
        <v>0</v>
      </c>
      <c r="AK11" s="54">
        <v>0</v>
      </c>
      <c r="AL11" s="54">
        <v>0</v>
      </c>
      <c r="AM11" s="54">
        <v>0</v>
      </c>
      <c r="AN11" s="54">
        <v>0</v>
      </c>
      <c r="AO11" s="54">
        <v>0</v>
      </c>
      <c r="AP11" s="54">
        <v>0</v>
      </c>
    </row>
    <row r="12" spans="1:42" x14ac:dyDescent="0.35">
      <c r="A12" s="51"/>
      <c r="B12" s="51"/>
      <c r="C12" s="51"/>
      <c r="D12" s="51"/>
      <c r="E12" s="51"/>
      <c r="F12" s="51"/>
      <c r="G12" s="51"/>
      <c r="H12" s="52" t="s">
        <v>478</v>
      </c>
      <c r="I12" s="63" t="s">
        <v>539</v>
      </c>
      <c r="J12" s="18" t="s">
        <v>95</v>
      </c>
      <c r="K12" s="111">
        <v>14283729224667.301</v>
      </c>
      <c r="L12" s="53">
        <v>14607127009193.67</v>
      </c>
      <c r="M12" s="53">
        <v>14912934342321.561</v>
      </c>
      <c r="N12" s="53">
        <v>15190500712788.971</v>
      </c>
      <c r="O12" s="53">
        <v>15435497753876.631</v>
      </c>
      <c r="P12" s="53">
        <v>15666995253486.891</v>
      </c>
      <c r="Q12" s="53">
        <v>15879121949607.359</v>
      </c>
      <c r="R12" s="53">
        <v>16079136899629.811</v>
      </c>
      <c r="S12" s="53">
        <v>16283189506784.789</v>
      </c>
      <c r="T12" s="53">
        <v>16483678350794.35</v>
      </c>
      <c r="U12" s="53">
        <v>16671506747013.211</v>
      </c>
      <c r="V12" s="53">
        <v>16875301541215.391</v>
      </c>
      <c r="W12" s="53">
        <v>17076910788079.01</v>
      </c>
      <c r="X12" s="53">
        <v>17276448420219.34</v>
      </c>
      <c r="Y12" s="53">
        <v>17462569161681.131</v>
      </c>
      <c r="Z12" s="53">
        <v>17659252264402.191</v>
      </c>
      <c r="AA12" s="53">
        <v>17844996276691.91</v>
      </c>
      <c r="AB12" s="53">
        <v>18016970767435.551</v>
      </c>
      <c r="AC12" s="53">
        <v>18197477320648.301</v>
      </c>
      <c r="AD12" s="53">
        <v>18368045788373.969</v>
      </c>
      <c r="AE12" s="53">
        <v>18533254172974.859</v>
      </c>
      <c r="AF12" s="53">
        <v>18700284202071.219</v>
      </c>
      <c r="AG12" s="53">
        <v>18746142085900.82</v>
      </c>
      <c r="AH12" s="53">
        <v>18794511426475.199</v>
      </c>
      <c r="AI12" s="53">
        <v>18853396221539.691</v>
      </c>
      <c r="AJ12" s="53">
        <v>18907516129124.398</v>
      </c>
      <c r="AK12" s="53">
        <v>18963889049305.371</v>
      </c>
      <c r="AL12" s="53">
        <v>19020269449813.129</v>
      </c>
      <c r="AM12" s="53">
        <v>19075355673592.629</v>
      </c>
      <c r="AN12" s="53">
        <v>19127563789912.41</v>
      </c>
      <c r="AO12" s="53">
        <v>19175417307855.789</v>
      </c>
      <c r="AP12" s="53">
        <v>19218862474861.488</v>
      </c>
    </row>
    <row r="13" spans="1:42" x14ac:dyDescent="0.35">
      <c r="A13" s="51"/>
      <c r="B13" s="51"/>
      <c r="C13" s="51"/>
      <c r="D13" s="51"/>
      <c r="E13" s="51"/>
      <c r="F13" s="51"/>
      <c r="G13" s="51"/>
      <c r="H13" s="51"/>
      <c r="I13" s="63" t="s">
        <v>539</v>
      </c>
      <c r="J13" s="18" t="s">
        <v>96</v>
      </c>
      <c r="K13" s="109">
        <v>0</v>
      </c>
      <c r="L13" s="54">
        <v>0</v>
      </c>
      <c r="M13" s="54">
        <v>0</v>
      </c>
      <c r="N13" s="54">
        <v>0</v>
      </c>
      <c r="O13" s="54">
        <v>0</v>
      </c>
      <c r="P13" s="54">
        <v>0</v>
      </c>
      <c r="Q13" s="54">
        <v>0</v>
      </c>
      <c r="R13" s="54">
        <v>0</v>
      </c>
      <c r="S13" s="54">
        <v>0</v>
      </c>
      <c r="T13" s="54">
        <v>0</v>
      </c>
      <c r="U13" s="54">
        <v>0</v>
      </c>
      <c r="V13" s="54">
        <v>0</v>
      </c>
      <c r="W13" s="54">
        <v>0</v>
      </c>
      <c r="X13" s="54">
        <v>0</v>
      </c>
      <c r="Y13" s="54">
        <v>0</v>
      </c>
      <c r="Z13" s="54">
        <v>0</v>
      </c>
      <c r="AA13" s="54">
        <v>0</v>
      </c>
      <c r="AB13" s="54">
        <v>0</v>
      </c>
      <c r="AC13" s="54">
        <v>0</v>
      </c>
      <c r="AD13" s="54">
        <v>0</v>
      </c>
      <c r="AE13" s="54">
        <v>0</v>
      </c>
      <c r="AF13" s="54">
        <v>0</v>
      </c>
      <c r="AG13" s="54">
        <v>0</v>
      </c>
      <c r="AH13" s="54">
        <v>0</v>
      </c>
      <c r="AI13" s="54">
        <v>0</v>
      </c>
      <c r="AJ13" s="54">
        <v>0</v>
      </c>
      <c r="AK13" s="54">
        <v>0</v>
      </c>
      <c r="AL13" s="54">
        <v>0</v>
      </c>
      <c r="AM13" s="54">
        <v>0</v>
      </c>
      <c r="AN13" s="54">
        <v>0</v>
      </c>
      <c r="AO13" s="54">
        <v>0</v>
      </c>
      <c r="AP13" s="54">
        <v>0</v>
      </c>
    </row>
    <row r="14" spans="1:42" x14ac:dyDescent="0.35">
      <c r="A14" s="51"/>
      <c r="B14" s="51"/>
      <c r="C14" s="51"/>
      <c r="D14" s="51"/>
      <c r="E14" s="51"/>
      <c r="F14" s="51"/>
      <c r="G14" s="51"/>
      <c r="H14" s="51"/>
      <c r="I14" s="63" t="s">
        <v>539</v>
      </c>
      <c r="J14" s="51"/>
      <c r="K14" s="109"/>
      <c r="L14" s="51"/>
      <c r="M14" s="51"/>
      <c r="N14" s="51"/>
      <c r="AO14" s="51"/>
      <c r="AP14" s="51"/>
    </row>
    <row r="15" spans="1:42" x14ac:dyDescent="0.35">
      <c r="A15" s="51"/>
      <c r="B15" s="51"/>
      <c r="C15" s="51"/>
      <c r="D15" s="51"/>
      <c r="E15" s="51"/>
      <c r="F15" s="51"/>
      <c r="G15" s="51"/>
      <c r="H15" s="18" t="s">
        <v>479</v>
      </c>
      <c r="I15" s="63" t="s">
        <v>539</v>
      </c>
      <c r="J15" s="51"/>
      <c r="K15" s="109"/>
      <c r="L15" s="51"/>
      <c r="M15" s="51"/>
      <c r="N15" s="51"/>
      <c r="AO15" s="51"/>
      <c r="AP15" s="51"/>
    </row>
    <row r="16" spans="1:42" x14ac:dyDescent="0.35">
      <c r="A16" s="51"/>
      <c r="B16" s="51"/>
      <c r="C16" s="51"/>
      <c r="D16" s="51"/>
      <c r="E16" s="51"/>
      <c r="F16" s="51"/>
      <c r="G16" s="51"/>
      <c r="H16" s="51"/>
      <c r="I16" s="63" t="s">
        <v>539</v>
      </c>
      <c r="J16" s="18" t="s">
        <v>1</v>
      </c>
      <c r="K16" s="110">
        <v>2019</v>
      </c>
      <c r="L16" s="18">
        <v>2020</v>
      </c>
      <c r="M16" s="18">
        <v>2021</v>
      </c>
      <c r="N16" s="18">
        <v>2022</v>
      </c>
      <c r="O16" s="18">
        <v>2023</v>
      </c>
      <c r="P16" s="18">
        <v>2024</v>
      </c>
      <c r="Q16" s="18">
        <v>2025</v>
      </c>
      <c r="R16" s="18">
        <v>2026</v>
      </c>
      <c r="S16" s="18">
        <v>2027</v>
      </c>
      <c r="T16" s="18">
        <v>2028</v>
      </c>
      <c r="U16" s="18">
        <v>2029</v>
      </c>
      <c r="V16" s="18">
        <v>2030</v>
      </c>
      <c r="W16" s="18">
        <v>2031</v>
      </c>
      <c r="X16" s="18">
        <v>2032</v>
      </c>
      <c r="Y16" s="18">
        <v>2033</v>
      </c>
      <c r="Z16" s="18">
        <v>2034</v>
      </c>
      <c r="AA16" s="18">
        <v>2035</v>
      </c>
      <c r="AB16" s="18">
        <v>2036</v>
      </c>
      <c r="AC16" s="18">
        <v>2037</v>
      </c>
      <c r="AD16" s="18">
        <v>2038</v>
      </c>
      <c r="AE16" s="18">
        <v>2039</v>
      </c>
      <c r="AF16" s="18">
        <v>2040</v>
      </c>
      <c r="AG16" s="18">
        <v>2041</v>
      </c>
      <c r="AH16" s="18">
        <v>2042</v>
      </c>
      <c r="AI16" s="18">
        <v>2043</v>
      </c>
      <c r="AJ16" s="18">
        <v>2044</v>
      </c>
      <c r="AK16" s="18">
        <v>2045</v>
      </c>
      <c r="AL16" s="18">
        <v>2046</v>
      </c>
      <c r="AM16" s="18">
        <v>2047</v>
      </c>
      <c r="AN16" s="18">
        <v>2048</v>
      </c>
      <c r="AO16" s="18">
        <v>2049</v>
      </c>
      <c r="AP16" s="18">
        <v>2050</v>
      </c>
    </row>
    <row r="17" spans="1:42" x14ac:dyDescent="0.35">
      <c r="A17" s="51"/>
      <c r="B17" s="51"/>
      <c r="C17" s="51"/>
      <c r="D17" s="51"/>
      <c r="E17" s="51"/>
      <c r="F17" s="51"/>
      <c r="G17" s="52" t="s">
        <v>480</v>
      </c>
      <c r="H17" s="52" t="s">
        <v>481</v>
      </c>
      <c r="I17" s="63" t="s">
        <v>539</v>
      </c>
      <c r="J17" s="18" t="s">
        <v>2</v>
      </c>
      <c r="K17" s="111">
        <v>21843652207488.621</v>
      </c>
      <c r="L17" s="53">
        <v>21274931232372.262</v>
      </c>
      <c r="M17" s="53">
        <v>20711158351639.52</v>
      </c>
      <c r="N17" s="53">
        <v>20197975332826.801</v>
      </c>
      <c r="O17" s="53">
        <v>19785921601772.73</v>
      </c>
      <c r="P17" s="53">
        <v>19409452688837.73</v>
      </c>
      <c r="Q17" s="53">
        <v>19058944315692.961</v>
      </c>
      <c r="R17" s="53">
        <v>18838998141336.16</v>
      </c>
      <c r="S17" s="53">
        <v>18691655081156.75</v>
      </c>
      <c r="T17" s="53">
        <v>18611045805059.488</v>
      </c>
      <c r="U17" s="53">
        <v>18598282131825.449</v>
      </c>
      <c r="V17" s="53">
        <v>18618375533004.859</v>
      </c>
      <c r="W17" s="53">
        <v>18728725225308.262</v>
      </c>
      <c r="X17" s="53">
        <v>18879551354751.078</v>
      </c>
      <c r="Y17" s="53">
        <v>19049551959131.77</v>
      </c>
      <c r="Z17" s="53">
        <v>19197218713491.699</v>
      </c>
      <c r="AA17" s="53">
        <v>19387777583963.84</v>
      </c>
      <c r="AB17" s="53">
        <v>19592859747015.051</v>
      </c>
      <c r="AC17" s="53">
        <v>19778111979031.301</v>
      </c>
      <c r="AD17" s="53">
        <v>20005995060182.16</v>
      </c>
      <c r="AE17" s="53">
        <v>20251969850051.352</v>
      </c>
      <c r="AF17" s="53">
        <v>20485267473052.039</v>
      </c>
      <c r="AG17" s="53">
        <v>20840833887941.379</v>
      </c>
      <c r="AH17" s="53">
        <v>21214843777118.328</v>
      </c>
      <c r="AI17" s="53">
        <v>21568054484829.039</v>
      </c>
      <c r="AJ17" s="53">
        <v>21970904657938.68</v>
      </c>
      <c r="AK17" s="53">
        <v>22388817516443.391</v>
      </c>
      <c r="AL17" s="53">
        <v>22790179034109.762</v>
      </c>
      <c r="AM17" s="53">
        <v>23251482642911.852</v>
      </c>
      <c r="AN17" s="53">
        <v>23460087934323.98</v>
      </c>
      <c r="AO17" s="53">
        <v>23674201051705.039</v>
      </c>
      <c r="AP17" s="53">
        <v>23890941655222.578</v>
      </c>
    </row>
    <row r="18" spans="1:42" x14ac:dyDescent="0.35">
      <c r="A18" s="51"/>
      <c r="B18" s="51"/>
      <c r="C18" s="51"/>
      <c r="D18" s="51"/>
      <c r="E18" s="51"/>
      <c r="F18" s="51"/>
      <c r="G18" s="51"/>
      <c r="H18" s="51"/>
      <c r="I18" s="63" t="s">
        <v>539</v>
      </c>
      <c r="J18" s="18" t="s">
        <v>3</v>
      </c>
      <c r="K18" s="109">
        <v>0</v>
      </c>
      <c r="L18" s="54">
        <v>0</v>
      </c>
      <c r="M18" s="54">
        <v>0</v>
      </c>
      <c r="N18" s="54">
        <v>0</v>
      </c>
      <c r="O18" s="54">
        <v>0</v>
      </c>
      <c r="P18" s="54">
        <v>0</v>
      </c>
      <c r="Q18" s="54">
        <v>0</v>
      </c>
      <c r="R18" s="54">
        <v>0</v>
      </c>
      <c r="S18" s="54">
        <v>0</v>
      </c>
      <c r="T18" s="54">
        <v>0</v>
      </c>
      <c r="U18" s="54">
        <v>0</v>
      </c>
      <c r="V18" s="54">
        <v>0</v>
      </c>
      <c r="W18" s="54">
        <v>0</v>
      </c>
      <c r="X18" s="54">
        <v>0</v>
      </c>
      <c r="Y18" s="54">
        <v>0</v>
      </c>
      <c r="Z18" s="54">
        <v>0</v>
      </c>
      <c r="AA18" s="54">
        <v>0</v>
      </c>
      <c r="AB18" s="54">
        <v>0</v>
      </c>
      <c r="AC18" s="54">
        <v>0</v>
      </c>
      <c r="AD18" s="54">
        <v>0</v>
      </c>
      <c r="AE18" s="54">
        <v>0</v>
      </c>
      <c r="AF18" s="54">
        <v>0</v>
      </c>
      <c r="AG18" s="54">
        <v>0</v>
      </c>
      <c r="AH18" s="54">
        <v>0</v>
      </c>
      <c r="AI18" s="54">
        <v>0</v>
      </c>
      <c r="AJ18" s="54">
        <v>0</v>
      </c>
      <c r="AK18" s="54">
        <v>0</v>
      </c>
      <c r="AL18" s="54">
        <v>0</v>
      </c>
      <c r="AM18" s="54">
        <v>0</v>
      </c>
      <c r="AN18" s="54">
        <v>0</v>
      </c>
      <c r="AO18" s="54">
        <v>0</v>
      </c>
      <c r="AP18" s="54">
        <v>0</v>
      </c>
    </row>
    <row r="19" spans="1:42" x14ac:dyDescent="0.35">
      <c r="A19" s="51"/>
      <c r="B19" s="51"/>
      <c r="C19" s="51"/>
      <c r="D19" s="51"/>
      <c r="E19" s="51"/>
      <c r="F19" s="51"/>
      <c r="G19" s="51"/>
      <c r="H19" s="52" t="s">
        <v>482</v>
      </c>
      <c r="I19" s="63" t="s">
        <v>539</v>
      </c>
      <c r="J19" s="18" t="s">
        <v>4</v>
      </c>
      <c r="K19" s="111">
        <v>187166246338.88461</v>
      </c>
      <c r="L19" s="53">
        <v>183165673641.86261</v>
      </c>
      <c r="M19" s="53">
        <v>179332070696.08401</v>
      </c>
      <c r="N19" s="53">
        <v>175871475102.52771</v>
      </c>
      <c r="O19" s="53">
        <v>172858671193.60129</v>
      </c>
      <c r="P19" s="53">
        <v>170117652655.2124</v>
      </c>
      <c r="Q19" s="53">
        <v>167322639047.3754</v>
      </c>
      <c r="R19" s="53">
        <v>165089571109.47931</v>
      </c>
      <c r="S19" s="53">
        <v>162989515203.70319</v>
      </c>
      <c r="T19" s="53">
        <v>161124163502.8822</v>
      </c>
      <c r="U19" s="53">
        <v>159655759700.34299</v>
      </c>
      <c r="V19" s="53">
        <v>158255410841.4455</v>
      </c>
      <c r="W19" s="53">
        <v>157400472646.41241</v>
      </c>
      <c r="X19" s="53">
        <v>156628079590.2627</v>
      </c>
      <c r="Y19" s="53">
        <v>156050552787.74191</v>
      </c>
      <c r="Z19" s="53">
        <v>155394446364.39111</v>
      </c>
      <c r="AA19" s="53">
        <v>155213409597.3634</v>
      </c>
      <c r="AB19" s="53">
        <v>155137862823.1918</v>
      </c>
      <c r="AC19" s="53">
        <v>154788934356.2388</v>
      </c>
      <c r="AD19" s="53">
        <v>154826664138.41391</v>
      </c>
      <c r="AE19" s="53">
        <v>154997433956.3136</v>
      </c>
      <c r="AF19" s="53">
        <v>155039457301.3877</v>
      </c>
      <c r="AG19" s="53">
        <v>156348829107.32559</v>
      </c>
      <c r="AH19" s="53">
        <v>158519570963.38229</v>
      </c>
      <c r="AI19" s="53">
        <v>160634752669.81201</v>
      </c>
      <c r="AJ19" s="53">
        <v>163277631538.89828</v>
      </c>
      <c r="AK19" s="53">
        <v>166134191413.80789</v>
      </c>
      <c r="AL19" s="53">
        <v>168866838522.66879</v>
      </c>
      <c r="AM19" s="53">
        <v>171963536785.36661</v>
      </c>
      <c r="AN19" s="53">
        <v>174784082199.32901</v>
      </c>
      <c r="AO19" s="53">
        <v>177877523725.5275</v>
      </c>
      <c r="AP19" s="53">
        <v>180985722243.23691</v>
      </c>
    </row>
    <row r="20" spans="1:42" x14ac:dyDescent="0.35">
      <c r="A20" s="51"/>
      <c r="B20" s="51"/>
      <c r="C20" s="51"/>
      <c r="D20" s="51"/>
      <c r="E20" s="51"/>
      <c r="F20" s="51"/>
      <c r="G20" s="51"/>
      <c r="H20" s="51"/>
      <c r="I20" s="63" t="s">
        <v>539</v>
      </c>
      <c r="J20" s="18" t="s">
        <v>5</v>
      </c>
      <c r="K20" s="109">
        <v>0</v>
      </c>
      <c r="L20" s="54">
        <v>0</v>
      </c>
      <c r="M20" s="54">
        <v>0</v>
      </c>
      <c r="N20" s="54">
        <v>0</v>
      </c>
      <c r="O20" s="54">
        <v>0</v>
      </c>
      <c r="P20" s="54">
        <v>0</v>
      </c>
      <c r="Q20" s="54">
        <v>0</v>
      </c>
      <c r="R20" s="54">
        <v>0</v>
      </c>
      <c r="S20" s="54">
        <v>0</v>
      </c>
      <c r="T20" s="54">
        <v>0</v>
      </c>
      <c r="U20" s="54">
        <v>0</v>
      </c>
      <c r="V20" s="54">
        <v>0</v>
      </c>
      <c r="W20" s="54">
        <v>0</v>
      </c>
      <c r="X20" s="54">
        <v>0</v>
      </c>
      <c r="Y20" s="54">
        <v>0</v>
      </c>
      <c r="Z20" s="54">
        <v>0</v>
      </c>
      <c r="AA20" s="54">
        <v>0</v>
      </c>
      <c r="AB20" s="54">
        <v>0</v>
      </c>
      <c r="AC20" s="54">
        <v>0</v>
      </c>
      <c r="AD20" s="54">
        <v>0</v>
      </c>
      <c r="AE20" s="54">
        <v>0</v>
      </c>
      <c r="AF20" s="54">
        <v>0</v>
      </c>
      <c r="AG20" s="54">
        <v>0</v>
      </c>
      <c r="AH20" s="54">
        <v>0</v>
      </c>
      <c r="AI20" s="54">
        <v>0</v>
      </c>
      <c r="AJ20" s="54">
        <v>0</v>
      </c>
      <c r="AK20" s="54">
        <v>0</v>
      </c>
      <c r="AL20" s="54">
        <v>0</v>
      </c>
      <c r="AM20" s="54">
        <v>0</v>
      </c>
      <c r="AN20" s="54">
        <v>0</v>
      </c>
      <c r="AO20" s="54">
        <v>0</v>
      </c>
      <c r="AP20" s="54">
        <v>0</v>
      </c>
    </row>
    <row r="21" spans="1:42" ht="15.75" customHeight="1" x14ac:dyDescent="0.35">
      <c r="A21" s="51"/>
      <c r="B21" s="51"/>
      <c r="C21" s="51"/>
      <c r="D21" s="51"/>
      <c r="E21" s="51"/>
      <c r="F21" s="51"/>
      <c r="G21" s="51"/>
      <c r="H21" s="51"/>
      <c r="I21" s="63" t="s">
        <v>539</v>
      </c>
      <c r="J21" s="18" t="s">
        <v>7</v>
      </c>
      <c r="K21" s="109">
        <v>0</v>
      </c>
      <c r="L21" s="54">
        <v>0</v>
      </c>
      <c r="M21" s="54">
        <v>0</v>
      </c>
      <c r="N21" s="54">
        <v>0</v>
      </c>
      <c r="O21" s="54">
        <v>0</v>
      </c>
      <c r="P21" s="54">
        <v>0</v>
      </c>
      <c r="Q21" s="54">
        <v>0</v>
      </c>
      <c r="R21" s="54">
        <v>0</v>
      </c>
      <c r="S21" s="54">
        <v>0</v>
      </c>
      <c r="T21" s="54">
        <v>0</v>
      </c>
      <c r="U21" s="54">
        <v>0</v>
      </c>
      <c r="V21" s="54">
        <v>0</v>
      </c>
      <c r="W21" s="54">
        <v>0</v>
      </c>
      <c r="X21" s="54">
        <v>0</v>
      </c>
      <c r="Y21" s="54">
        <v>0</v>
      </c>
      <c r="Z21" s="54">
        <v>0</v>
      </c>
      <c r="AA21" s="54">
        <v>0</v>
      </c>
      <c r="AB21" s="54">
        <v>0</v>
      </c>
      <c r="AC21" s="54">
        <v>0</v>
      </c>
      <c r="AD21" s="54">
        <v>0</v>
      </c>
      <c r="AE21" s="54">
        <v>0</v>
      </c>
      <c r="AF21" s="54">
        <v>0</v>
      </c>
      <c r="AG21" s="54">
        <v>0</v>
      </c>
      <c r="AH21" s="54">
        <v>0</v>
      </c>
      <c r="AI21" s="54">
        <v>0</v>
      </c>
      <c r="AJ21" s="54">
        <v>0</v>
      </c>
      <c r="AK21" s="54">
        <v>0</v>
      </c>
      <c r="AL21" s="54">
        <v>0</v>
      </c>
      <c r="AM21" s="54">
        <v>0</v>
      </c>
      <c r="AN21" s="54">
        <v>0</v>
      </c>
      <c r="AO21" s="54">
        <v>0</v>
      </c>
      <c r="AP21" s="54">
        <v>0</v>
      </c>
    </row>
    <row r="22" spans="1:42" ht="15.75" customHeight="1" x14ac:dyDescent="0.35">
      <c r="A22" s="51"/>
      <c r="B22" s="51"/>
      <c r="C22" s="51"/>
      <c r="D22" s="51"/>
      <c r="E22" s="51"/>
      <c r="F22" s="51"/>
      <c r="G22" s="51"/>
      <c r="H22" s="51"/>
      <c r="I22" s="63" t="s">
        <v>539</v>
      </c>
      <c r="J22" s="18" t="s">
        <v>8</v>
      </c>
      <c r="K22" s="109">
        <v>0</v>
      </c>
      <c r="L22" s="54">
        <v>0</v>
      </c>
      <c r="M22" s="54">
        <v>0</v>
      </c>
      <c r="N22" s="54">
        <v>0</v>
      </c>
      <c r="O22" s="54">
        <v>0</v>
      </c>
      <c r="P22" s="54">
        <v>0</v>
      </c>
      <c r="Q22" s="54">
        <v>0</v>
      </c>
      <c r="R22" s="54">
        <v>0</v>
      </c>
      <c r="S22" s="54">
        <v>0</v>
      </c>
      <c r="T22" s="54">
        <v>0</v>
      </c>
      <c r="U22" s="54">
        <v>0</v>
      </c>
      <c r="V22" s="54">
        <v>0</v>
      </c>
      <c r="W22" s="54">
        <v>0</v>
      </c>
      <c r="X22" s="54">
        <v>0</v>
      </c>
      <c r="Y22" s="54">
        <v>0</v>
      </c>
      <c r="Z22" s="54">
        <v>0</v>
      </c>
      <c r="AA22" s="54">
        <v>0</v>
      </c>
      <c r="AB22" s="54">
        <v>0</v>
      </c>
      <c r="AC22" s="54">
        <v>0</v>
      </c>
      <c r="AD22" s="54">
        <v>0</v>
      </c>
      <c r="AE22" s="54">
        <v>0</v>
      </c>
      <c r="AF22" s="54">
        <v>0</v>
      </c>
      <c r="AG22" s="54">
        <v>0</v>
      </c>
      <c r="AH22" s="54">
        <v>0</v>
      </c>
      <c r="AI22" s="54">
        <v>0</v>
      </c>
      <c r="AJ22" s="54">
        <v>0</v>
      </c>
      <c r="AK22" s="54">
        <v>0</v>
      </c>
      <c r="AL22" s="54">
        <v>0</v>
      </c>
      <c r="AM22" s="54">
        <v>0</v>
      </c>
      <c r="AN22" s="54">
        <v>0</v>
      </c>
      <c r="AO22" s="54">
        <v>0</v>
      </c>
      <c r="AP22" s="54">
        <v>0</v>
      </c>
    </row>
    <row r="23" spans="1:42" ht="15.75" customHeight="1" x14ac:dyDescent="0.35">
      <c r="A23" s="51"/>
      <c r="B23" s="51"/>
      <c r="C23" s="51"/>
      <c r="D23" s="51"/>
      <c r="E23" s="51"/>
      <c r="F23" s="51"/>
      <c r="G23" s="51"/>
      <c r="H23" s="51"/>
      <c r="I23" s="63" t="s">
        <v>539</v>
      </c>
      <c r="J23" s="18" t="s">
        <v>93</v>
      </c>
      <c r="K23" s="109">
        <v>0</v>
      </c>
      <c r="L23" s="54">
        <v>0</v>
      </c>
      <c r="M23" s="54">
        <v>0</v>
      </c>
      <c r="N23" s="54">
        <v>0</v>
      </c>
      <c r="O23" s="54">
        <v>0</v>
      </c>
      <c r="P23" s="54">
        <v>0</v>
      </c>
      <c r="Q23" s="54">
        <v>0</v>
      </c>
      <c r="R23" s="54">
        <v>0</v>
      </c>
      <c r="S23" s="54">
        <v>0</v>
      </c>
      <c r="T23" s="54">
        <v>0</v>
      </c>
      <c r="U23" s="54">
        <v>0</v>
      </c>
      <c r="V23" s="54">
        <v>0</v>
      </c>
      <c r="W23" s="54">
        <v>0</v>
      </c>
      <c r="X23" s="54">
        <v>0</v>
      </c>
      <c r="Y23" s="54">
        <v>0</v>
      </c>
      <c r="Z23" s="54">
        <v>0</v>
      </c>
      <c r="AA23" s="54">
        <v>0</v>
      </c>
      <c r="AB23" s="54">
        <v>0</v>
      </c>
      <c r="AC23" s="54">
        <v>0</v>
      </c>
      <c r="AD23" s="54">
        <v>0</v>
      </c>
      <c r="AE23" s="54">
        <v>0</v>
      </c>
      <c r="AF23" s="54">
        <v>0</v>
      </c>
      <c r="AG23" s="54">
        <v>0</v>
      </c>
      <c r="AH23" s="54">
        <v>0</v>
      </c>
      <c r="AI23" s="54">
        <v>0</v>
      </c>
      <c r="AJ23" s="54">
        <v>0</v>
      </c>
      <c r="AK23" s="54">
        <v>0</v>
      </c>
      <c r="AL23" s="54">
        <v>0</v>
      </c>
      <c r="AM23" s="54">
        <v>0</v>
      </c>
      <c r="AN23" s="54">
        <v>0</v>
      </c>
      <c r="AO23" s="54">
        <v>0</v>
      </c>
      <c r="AP23" s="54">
        <v>0</v>
      </c>
    </row>
    <row r="24" spans="1:42" ht="15.75" customHeight="1" x14ac:dyDescent="0.35">
      <c r="A24" s="51"/>
      <c r="B24" s="51"/>
      <c r="C24" s="51"/>
      <c r="D24" s="51"/>
      <c r="E24" s="51"/>
      <c r="F24" s="51"/>
      <c r="G24" s="51"/>
      <c r="H24" s="51"/>
      <c r="I24" s="63" t="s">
        <v>539</v>
      </c>
      <c r="J24" s="18" t="s">
        <v>94</v>
      </c>
      <c r="K24" s="109">
        <v>0</v>
      </c>
      <c r="L24" s="54">
        <v>0</v>
      </c>
      <c r="M24" s="54">
        <v>0</v>
      </c>
      <c r="N24" s="54">
        <v>0</v>
      </c>
      <c r="O24" s="54">
        <v>0</v>
      </c>
      <c r="P24" s="54">
        <v>0</v>
      </c>
      <c r="Q24" s="54">
        <v>0</v>
      </c>
      <c r="R24" s="54">
        <v>0</v>
      </c>
      <c r="S24" s="54">
        <v>0</v>
      </c>
      <c r="T24" s="54">
        <v>0</v>
      </c>
      <c r="U24" s="54">
        <v>0</v>
      </c>
      <c r="V24" s="54">
        <v>0</v>
      </c>
      <c r="W24" s="54">
        <v>0</v>
      </c>
      <c r="X24" s="54">
        <v>0</v>
      </c>
      <c r="Y24" s="54">
        <v>0</v>
      </c>
      <c r="Z24" s="54">
        <v>0</v>
      </c>
      <c r="AA24" s="54">
        <v>0</v>
      </c>
      <c r="AB24" s="54">
        <v>0</v>
      </c>
      <c r="AC24" s="54">
        <v>0</v>
      </c>
      <c r="AD24" s="54">
        <v>0</v>
      </c>
      <c r="AE24" s="54">
        <v>0</v>
      </c>
      <c r="AF24" s="54">
        <v>0</v>
      </c>
      <c r="AG24" s="54">
        <v>0</v>
      </c>
      <c r="AH24" s="54">
        <v>0</v>
      </c>
      <c r="AI24" s="54">
        <v>0</v>
      </c>
      <c r="AJ24" s="54">
        <v>0</v>
      </c>
      <c r="AK24" s="54">
        <v>0</v>
      </c>
      <c r="AL24" s="54">
        <v>0</v>
      </c>
      <c r="AM24" s="54">
        <v>0</v>
      </c>
      <c r="AN24" s="54">
        <v>0</v>
      </c>
      <c r="AO24" s="54">
        <v>0</v>
      </c>
      <c r="AP24" s="54">
        <v>0</v>
      </c>
    </row>
    <row r="25" spans="1:42" ht="15.75" customHeight="1" x14ac:dyDescent="0.35">
      <c r="A25" s="51"/>
      <c r="B25" s="51"/>
      <c r="C25" s="51"/>
      <c r="D25" s="51"/>
      <c r="E25" s="51"/>
      <c r="F25" s="51"/>
      <c r="G25" s="51"/>
      <c r="H25" s="51"/>
      <c r="I25" s="63" t="s">
        <v>539</v>
      </c>
      <c r="J25" s="18" t="s">
        <v>95</v>
      </c>
      <c r="K25" s="109">
        <v>0</v>
      </c>
      <c r="L25" s="54">
        <v>0</v>
      </c>
      <c r="M25" s="54">
        <v>0</v>
      </c>
      <c r="N25" s="54">
        <v>0</v>
      </c>
      <c r="O25" s="54">
        <v>0</v>
      </c>
      <c r="P25" s="54">
        <v>0</v>
      </c>
      <c r="Q25" s="54">
        <v>0</v>
      </c>
      <c r="R25" s="54">
        <v>0</v>
      </c>
      <c r="S25" s="54">
        <v>0</v>
      </c>
      <c r="T25" s="54">
        <v>0</v>
      </c>
      <c r="U25" s="54">
        <v>0</v>
      </c>
      <c r="V25" s="54">
        <v>0</v>
      </c>
      <c r="W25" s="54">
        <v>0</v>
      </c>
      <c r="X25" s="54">
        <v>0</v>
      </c>
      <c r="Y25" s="54">
        <v>0</v>
      </c>
      <c r="Z25" s="54">
        <v>0</v>
      </c>
      <c r="AA25" s="54">
        <v>0</v>
      </c>
      <c r="AB25" s="54">
        <v>0</v>
      </c>
      <c r="AC25" s="54">
        <v>0</v>
      </c>
      <c r="AD25" s="54">
        <v>0</v>
      </c>
      <c r="AE25" s="54">
        <v>0</v>
      </c>
      <c r="AF25" s="54">
        <v>0</v>
      </c>
      <c r="AG25" s="54">
        <v>0</v>
      </c>
      <c r="AH25" s="54">
        <v>0</v>
      </c>
      <c r="AI25" s="54">
        <v>0</v>
      </c>
      <c r="AJ25" s="54">
        <v>0</v>
      </c>
      <c r="AK25" s="54">
        <v>0</v>
      </c>
      <c r="AL25" s="54">
        <v>0</v>
      </c>
      <c r="AM25" s="54">
        <v>0</v>
      </c>
      <c r="AN25" s="54">
        <v>0</v>
      </c>
      <c r="AO25" s="54">
        <v>0</v>
      </c>
      <c r="AP25" s="54">
        <v>0</v>
      </c>
    </row>
    <row r="26" spans="1:42" ht="15.75" customHeight="1" x14ac:dyDescent="0.35">
      <c r="A26" s="51"/>
      <c r="B26" s="51"/>
      <c r="C26" s="51"/>
      <c r="D26" s="51"/>
      <c r="E26" s="51"/>
      <c r="F26" s="51"/>
      <c r="G26" s="51"/>
      <c r="H26" s="51"/>
      <c r="I26" s="63" t="s">
        <v>539</v>
      </c>
      <c r="J26" s="18" t="s">
        <v>96</v>
      </c>
      <c r="K26" s="109">
        <v>0</v>
      </c>
      <c r="L26" s="54">
        <v>0</v>
      </c>
      <c r="M26" s="54">
        <v>0</v>
      </c>
      <c r="N26" s="54">
        <v>0</v>
      </c>
      <c r="O26" s="54">
        <v>0</v>
      </c>
      <c r="P26" s="54">
        <v>0</v>
      </c>
      <c r="Q26" s="54">
        <v>0</v>
      </c>
      <c r="R26" s="54">
        <v>0</v>
      </c>
      <c r="S26" s="54">
        <v>0</v>
      </c>
      <c r="T26" s="54">
        <v>0</v>
      </c>
      <c r="U26" s="54">
        <v>0</v>
      </c>
      <c r="V26" s="54">
        <v>0</v>
      </c>
      <c r="W26" s="54">
        <v>0</v>
      </c>
      <c r="X26" s="54">
        <v>0</v>
      </c>
      <c r="Y26" s="54">
        <v>0</v>
      </c>
      <c r="Z26" s="54">
        <v>0</v>
      </c>
      <c r="AA26" s="54">
        <v>0</v>
      </c>
      <c r="AB26" s="54">
        <v>0</v>
      </c>
      <c r="AC26" s="54">
        <v>0</v>
      </c>
      <c r="AD26" s="54">
        <v>0</v>
      </c>
      <c r="AE26" s="54">
        <v>0</v>
      </c>
      <c r="AF26" s="54">
        <v>0</v>
      </c>
      <c r="AG26" s="54">
        <v>0</v>
      </c>
      <c r="AH26" s="54">
        <v>0</v>
      </c>
      <c r="AI26" s="54">
        <v>0</v>
      </c>
      <c r="AJ26" s="54">
        <v>0</v>
      </c>
      <c r="AK26" s="54">
        <v>0</v>
      </c>
      <c r="AL26" s="54">
        <v>0</v>
      </c>
      <c r="AM26" s="54">
        <v>0</v>
      </c>
      <c r="AN26" s="54">
        <v>0</v>
      </c>
      <c r="AO26" s="54">
        <v>0</v>
      </c>
      <c r="AP26" s="54">
        <v>0</v>
      </c>
    </row>
    <row r="27" spans="1:42" ht="15.75" customHeight="1" x14ac:dyDescent="0.35">
      <c r="A27" s="51"/>
      <c r="B27" s="51"/>
      <c r="C27" s="51"/>
      <c r="D27" s="51"/>
      <c r="E27" s="51"/>
      <c r="F27" s="51"/>
      <c r="G27" s="51"/>
      <c r="H27" s="51"/>
      <c r="I27" s="63" t="s">
        <v>539</v>
      </c>
      <c r="J27" s="51"/>
      <c r="K27" s="109"/>
      <c r="L27" s="51"/>
      <c r="M27" s="51"/>
      <c r="N27" s="51"/>
      <c r="AO27" s="51"/>
      <c r="AP27" s="51"/>
    </row>
    <row r="28" spans="1:42" ht="15.75" customHeight="1" x14ac:dyDescent="0.35">
      <c r="A28" s="51"/>
      <c r="B28" s="51"/>
      <c r="C28" s="51"/>
      <c r="D28" s="51"/>
      <c r="E28" s="51"/>
      <c r="F28" s="51"/>
      <c r="G28" s="51"/>
      <c r="H28" s="18" t="s">
        <v>483</v>
      </c>
      <c r="I28" s="63" t="s">
        <v>539</v>
      </c>
      <c r="J28" s="51"/>
      <c r="K28" s="109"/>
      <c r="L28" s="51"/>
      <c r="M28" s="51"/>
      <c r="N28" s="51"/>
      <c r="AO28" s="51"/>
      <c r="AP28" s="51"/>
    </row>
    <row r="29" spans="1:42" ht="15.75" customHeight="1" x14ac:dyDescent="0.35">
      <c r="A29" s="51"/>
      <c r="B29" s="51"/>
      <c r="C29" s="51"/>
      <c r="D29" s="51"/>
      <c r="E29" s="51"/>
      <c r="F29" s="51"/>
      <c r="G29" s="51"/>
      <c r="H29" s="51"/>
      <c r="I29" s="63" t="s">
        <v>539</v>
      </c>
      <c r="J29" s="18" t="s">
        <v>1</v>
      </c>
      <c r="K29" s="110">
        <v>2019</v>
      </c>
      <c r="L29" s="18">
        <v>2020</v>
      </c>
      <c r="M29" s="18">
        <v>2021</v>
      </c>
      <c r="N29" s="18">
        <v>2022</v>
      </c>
      <c r="O29" s="18">
        <v>2023</v>
      </c>
      <c r="P29" s="18">
        <v>2024</v>
      </c>
      <c r="Q29" s="18">
        <v>2025</v>
      </c>
      <c r="R29" s="18">
        <v>2026</v>
      </c>
      <c r="S29" s="18">
        <v>2027</v>
      </c>
      <c r="T29" s="18">
        <v>2028</v>
      </c>
      <c r="U29" s="18">
        <v>2029</v>
      </c>
      <c r="V29" s="18">
        <v>2030</v>
      </c>
      <c r="W29" s="18">
        <v>2031</v>
      </c>
      <c r="X29" s="18">
        <v>2032</v>
      </c>
      <c r="Y29" s="18">
        <v>2033</v>
      </c>
      <c r="Z29" s="18">
        <v>2034</v>
      </c>
      <c r="AA29" s="18">
        <v>2035</v>
      </c>
      <c r="AB29" s="18">
        <v>2036</v>
      </c>
      <c r="AC29" s="18">
        <v>2037</v>
      </c>
      <c r="AD29" s="18">
        <v>2038</v>
      </c>
      <c r="AE29" s="18">
        <v>2039</v>
      </c>
      <c r="AF29" s="18">
        <v>2040</v>
      </c>
      <c r="AG29" s="18">
        <v>2041</v>
      </c>
      <c r="AH29" s="18">
        <v>2042</v>
      </c>
      <c r="AI29" s="18">
        <v>2043</v>
      </c>
      <c r="AJ29" s="18">
        <v>2044</v>
      </c>
      <c r="AK29" s="18">
        <v>2045</v>
      </c>
      <c r="AL29" s="18">
        <v>2046</v>
      </c>
      <c r="AM29" s="18">
        <v>2047</v>
      </c>
      <c r="AN29" s="18">
        <v>2048</v>
      </c>
      <c r="AO29" s="18">
        <v>2049</v>
      </c>
      <c r="AP29" s="18">
        <v>2050</v>
      </c>
    </row>
    <row r="30" spans="1:42" ht="15.75" customHeight="1" x14ac:dyDescent="0.35">
      <c r="A30" s="51"/>
      <c r="B30" s="51"/>
      <c r="C30" s="51"/>
      <c r="D30" s="51"/>
      <c r="E30" s="51"/>
      <c r="F30" s="51"/>
      <c r="G30" s="51"/>
      <c r="H30" s="52" t="s">
        <v>484</v>
      </c>
      <c r="I30" s="63" t="s">
        <v>539</v>
      </c>
      <c r="J30" s="18" t="s">
        <v>2</v>
      </c>
      <c r="K30" s="111">
        <v>22994331834467.77</v>
      </c>
      <c r="L30" s="53">
        <v>22147362376687.871</v>
      </c>
      <c r="M30" s="53">
        <v>21999030817729.621</v>
      </c>
      <c r="N30" s="53">
        <v>22044512618806.461</v>
      </c>
      <c r="O30" s="53">
        <v>22142921016315.551</v>
      </c>
      <c r="P30" s="53">
        <v>22233219364330.621</v>
      </c>
      <c r="Q30" s="53">
        <v>22441530860665.5</v>
      </c>
      <c r="R30" s="53">
        <v>22792421069162.301</v>
      </c>
      <c r="S30" s="53">
        <v>23166973888194.641</v>
      </c>
      <c r="T30" s="53">
        <v>23507440506081.02</v>
      </c>
      <c r="U30" s="53">
        <v>23835343008837.07</v>
      </c>
      <c r="V30" s="53">
        <v>24191473426399.109</v>
      </c>
      <c r="W30" s="53">
        <v>24611682469926.25</v>
      </c>
      <c r="X30" s="53">
        <v>25088908389816.898</v>
      </c>
      <c r="Y30" s="53">
        <v>25593453101670.32</v>
      </c>
      <c r="Z30" s="53">
        <v>26084494412415.27</v>
      </c>
      <c r="AA30" s="53">
        <v>26566412298745.422</v>
      </c>
      <c r="AB30" s="53">
        <v>26968687671197.48</v>
      </c>
      <c r="AC30" s="53">
        <v>27346102466023.02</v>
      </c>
      <c r="AD30" s="53">
        <v>27702886409102.879</v>
      </c>
      <c r="AE30" s="53">
        <v>28060774237172.762</v>
      </c>
      <c r="AF30" s="53">
        <v>28431165436548.359</v>
      </c>
      <c r="AG30" s="53">
        <v>28783841147778.391</v>
      </c>
      <c r="AH30" s="53">
        <v>29164424456535.078</v>
      </c>
      <c r="AI30" s="53">
        <v>29574444950643.801</v>
      </c>
      <c r="AJ30" s="53">
        <v>30015720739777.172</v>
      </c>
      <c r="AK30" s="53">
        <v>30492007340727.84</v>
      </c>
      <c r="AL30" s="53">
        <v>31008709299122.648</v>
      </c>
      <c r="AM30" s="53">
        <v>31568132620845.699</v>
      </c>
      <c r="AN30" s="53">
        <v>31844893016423.648</v>
      </c>
      <c r="AO30" s="53">
        <v>32084482196252.012</v>
      </c>
      <c r="AP30" s="53">
        <v>32335727976964.781</v>
      </c>
    </row>
    <row r="31" spans="1:42" ht="15.75" customHeight="1" x14ac:dyDescent="0.35">
      <c r="A31" s="51"/>
      <c r="B31" s="51"/>
      <c r="C31" s="51"/>
      <c r="D31" s="51"/>
      <c r="E31" s="51"/>
      <c r="F31" s="51"/>
      <c r="G31" s="51"/>
      <c r="H31" s="51"/>
      <c r="I31" s="63" t="s">
        <v>539</v>
      </c>
      <c r="J31" s="18" t="s">
        <v>3</v>
      </c>
      <c r="K31" s="109">
        <v>0</v>
      </c>
      <c r="L31" s="54">
        <v>0</v>
      </c>
      <c r="M31" s="54">
        <v>0</v>
      </c>
      <c r="N31" s="54">
        <v>0</v>
      </c>
      <c r="O31" s="54">
        <v>0</v>
      </c>
      <c r="P31" s="54">
        <v>0</v>
      </c>
      <c r="Q31" s="54">
        <v>0</v>
      </c>
      <c r="R31" s="54">
        <v>0</v>
      </c>
      <c r="S31" s="54">
        <v>0</v>
      </c>
      <c r="T31" s="54">
        <v>0</v>
      </c>
      <c r="U31" s="54">
        <v>0</v>
      </c>
      <c r="V31" s="54">
        <v>0</v>
      </c>
      <c r="W31" s="54">
        <v>0</v>
      </c>
      <c r="X31" s="54">
        <v>0</v>
      </c>
      <c r="Y31" s="54">
        <v>0</v>
      </c>
      <c r="Z31" s="54">
        <v>0</v>
      </c>
      <c r="AA31" s="54">
        <v>0</v>
      </c>
      <c r="AB31" s="54">
        <v>0</v>
      </c>
      <c r="AC31" s="54">
        <v>0</v>
      </c>
      <c r="AD31" s="54">
        <v>0</v>
      </c>
      <c r="AE31" s="54">
        <v>0</v>
      </c>
      <c r="AF31" s="54">
        <v>0</v>
      </c>
      <c r="AG31" s="54">
        <v>0</v>
      </c>
      <c r="AH31" s="54">
        <v>0</v>
      </c>
      <c r="AI31" s="54">
        <v>0</v>
      </c>
      <c r="AJ31" s="54">
        <v>0</v>
      </c>
      <c r="AK31" s="54">
        <v>0</v>
      </c>
      <c r="AL31" s="54">
        <v>0</v>
      </c>
      <c r="AM31" s="54">
        <v>0</v>
      </c>
      <c r="AN31" s="54">
        <v>0</v>
      </c>
      <c r="AO31" s="54">
        <v>0</v>
      </c>
      <c r="AP31" s="54">
        <v>0</v>
      </c>
    </row>
    <row r="32" spans="1:42" ht="15.75" customHeight="1" x14ac:dyDescent="0.35">
      <c r="A32" s="51"/>
      <c r="B32" s="51"/>
      <c r="C32" s="51"/>
      <c r="D32" s="51"/>
      <c r="E32" s="51"/>
      <c r="F32" s="51"/>
      <c r="G32" s="51"/>
      <c r="H32" s="51"/>
      <c r="I32" s="63" t="s">
        <v>539</v>
      </c>
      <c r="J32" s="18" t="s">
        <v>4</v>
      </c>
      <c r="K32" s="109">
        <v>0</v>
      </c>
      <c r="L32" s="54">
        <v>0</v>
      </c>
      <c r="M32" s="54">
        <v>0</v>
      </c>
      <c r="N32" s="54">
        <v>0</v>
      </c>
      <c r="O32" s="54">
        <v>0</v>
      </c>
      <c r="P32" s="54">
        <v>0</v>
      </c>
      <c r="Q32" s="54">
        <v>0</v>
      </c>
      <c r="R32" s="54">
        <v>0</v>
      </c>
      <c r="S32" s="54">
        <v>0</v>
      </c>
      <c r="T32" s="54">
        <v>0</v>
      </c>
      <c r="U32" s="54">
        <v>0</v>
      </c>
      <c r="V32" s="54">
        <v>0</v>
      </c>
      <c r="W32" s="54">
        <v>0</v>
      </c>
      <c r="X32" s="54">
        <v>0</v>
      </c>
      <c r="Y32" s="54">
        <v>0</v>
      </c>
      <c r="Z32" s="54">
        <v>0</v>
      </c>
      <c r="AA32" s="54">
        <v>0</v>
      </c>
      <c r="AB32" s="54">
        <v>0</v>
      </c>
      <c r="AC32" s="54">
        <v>0</v>
      </c>
      <c r="AD32" s="54">
        <v>0</v>
      </c>
      <c r="AE32" s="54">
        <v>0</v>
      </c>
      <c r="AF32" s="54">
        <v>0</v>
      </c>
      <c r="AG32" s="54">
        <v>0</v>
      </c>
      <c r="AH32" s="54">
        <v>0</v>
      </c>
      <c r="AI32" s="54">
        <v>0</v>
      </c>
      <c r="AJ32" s="54">
        <v>0</v>
      </c>
      <c r="AK32" s="54">
        <v>0</v>
      </c>
      <c r="AL32" s="54">
        <v>0</v>
      </c>
      <c r="AM32" s="54">
        <v>0</v>
      </c>
      <c r="AN32" s="54">
        <v>0</v>
      </c>
      <c r="AO32" s="54">
        <v>0</v>
      </c>
      <c r="AP32" s="54">
        <v>0</v>
      </c>
    </row>
    <row r="33" spans="1:42" ht="15.75" customHeight="1" x14ac:dyDescent="0.35">
      <c r="A33" s="51"/>
      <c r="B33" s="51"/>
      <c r="C33" s="51"/>
      <c r="D33" s="51"/>
      <c r="E33" s="51"/>
      <c r="F33" s="51"/>
      <c r="G33" s="51"/>
      <c r="H33" s="51"/>
      <c r="I33" s="63" t="s">
        <v>539</v>
      </c>
      <c r="J33" s="18" t="s">
        <v>5</v>
      </c>
      <c r="K33" s="109">
        <v>0</v>
      </c>
      <c r="L33" s="54">
        <v>0</v>
      </c>
      <c r="M33" s="54">
        <v>0</v>
      </c>
      <c r="N33" s="54">
        <v>0</v>
      </c>
      <c r="O33" s="54">
        <v>0</v>
      </c>
      <c r="P33" s="54">
        <v>0</v>
      </c>
      <c r="Q33" s="54">
        <v>0</v>
      </c>
      <c r="R33" s="54">
        <v>0</v>
      </c>
      <c r="S33" s="54">
        <v>0</v>
      </c>
      <c r="T33" s="54">
        <v>0</v>
      </c>
      <c r="U33" s="54">
        <v>0</v>
      </c>
      <c r="V33" s="54">
        <v>0</v>
      </c>
      <c r="W33" s="54">
        <v>0</v>
      </c>
      <c r="X33" s="54">
        <v>0</v>
      </c>
      <c r="Y33" s="54">
        <v>0</v>
      </c>
      <c r="Z33" s="54">
        <v>0</v>
      </c>
      <c r="AA33" s="54">
        <v>0</v>
      </c>
      <c r="AB33" s="54">
        <v>0</v>
      </c>
      <c r="AC33" s="54">
        <v>0</v>
      </c>
      <c r="AD33" s="54">
        <v>0</v>
      </c>
      <c r="AE33" s="54">
        <v>0</v>
      </c>
      <c r="AF33" s="54">
        <v>0</v>
      </c>
      <c r="AG33" s="54">
        <v>0</v>
      </c>
      <c r="AH33" s="54">
        <v>0</v>
      </c>
      <c r="AI33" s="54">
        <v>0</v>
      </c>
      <c r="AJ33" s="54">
        <v>0</v>
      </c>
      <c r="AK33" s="54">
        <v>0</v>
      </c>
      <c r="AL33" s="54">
        <v>0</v>
      </c>
      <c r="AM33" s="54">
        <v>0</v>
      </c>
      <c r="AN33" s="54">
        <v>0</v>
      </c>
      <c r="AO33" s="54">
        <v>0</v>
      </c>
      <c r="AP33" s="54">
        <v>0</v>
      </c>
    </row>
    <row r="34" spans="1:42" ht="15.75" customHeight="1" x14ac:dyDescent="0.35">
      <c r="A34" s="51"/>
      <c r="B34" s="51"/>
      <c r="C34" s="51"/>
      <c r="D34" s="51"/>
      <c r="E34" s="51"/>
      <c r="F34" s="51"/>
      <c r="G34" s="51"/>
      <c r="H34" s="51"/>
      <c r="I34" s="63" t="s">
        <v>539</v>
      </c>
      <c r="J34" s="18" t="s">
        <v>7</v>
      </c>
      <c r="K34" s="109">
        <v>0</v>
      </c>
      <c r="L34" s="54">
        <v>0</v>
      </c>
      <c r="M34" s="54">
        <v>0</v>
      </c>
      <c r="N34" s="54">
        <v>0</v>
      </c>
      <c r="O34" s="54">
        <v>0</v>
      </c>
      <c r="P34" s="54">
        <v>0</v>
      </c>
      <c r="Q34" s="54">
        <v>0</v>
      </c>
      <c r="R34" s="54">
        <v>0</v>
      </c>
      <c r="S34" s="54">
        <v>0</v>
      </c>
      <c r="T34" s="54">
        <v>0</v>
      </c>
      <c r="U34" s="54">
        <v>0</v>
      </c>
      <c r="V34" s="54">
        <v>0</v>
      </c>
      <c r="W34" s="54">
        <v>0</v>
      </c>
      <c r="X34" s="54">
        <v>0</v>
      </c>
      <c r="Y34" s="54">
        <v>0</v>
      </c>
      <c r="Z34" s="54">
        <v>0</v>
      </c>
      <c r="AA34" s="54">
        <v>0</v>
      </c>
      <c r="AB34" s="54">
        <v>0</v>
      </c>
      <c r="AC34" s="54">
        <v>0</v>
      </c>
      <c r="AD34" s="54">
        <v>0</v>
      </c>
      <c r="AE34" s="54">
        <v>0</v>
      </c>
      <c r="AF34" s="54">
        <v>0</v>
      </c>
      <c r="AG34" s="54">
        <v>0</v>
      </c>
      <c r="AH34" s="54">
        <v>0</v>
      </c>
      <c r="AI34" s="54">
        <v>0</v>
      </c>
      <c r="AJ34" s="54">
        <v>0</v>
      </c>
      <c r="AK34" s="54">
        <v>0</v>
      </c>
      <c r="AL34" s="54">
        <v>0</v>
      </c>
      <c r="AM34" s="54">
        <v>0</v>
      </c>
      <c r="AN34" s="54">
        <v>0</v>
      </c>
      <c r="AO34" s="54">
        <v>0</v>
      </c>
      <c r="AP34" s="54">
        <v>0</v>
      </c>
    </row>
    <row r="35" spans="1:42" ht="15.75" customHeight="1" x14ac:dyDescent="0.35">
      <c r="A35" s="51"/>
      <c r="B35" s="51"/>
      <c r="C35" s="51"/>
      <c r="D35" s="51"/>
      <c r="E35" s="51"/>
      <c r="F35" s="51"/>
      <c r="G35" s="51"/>
      <c r="H35" s="51"/>
      <c r="I35" s="63" t="s">
        <v>539</v>
      </c>
      <c r="J35" s="18" t="s">
        <v>8</v>
      </c>
      <c r="K35" s="109">
        <v>0</v>
      </c>
      <c r="L35" s="54">
        <v>0</v>
      </c>
      <c r="M35" s="54">
        <v>0</v>
      </c>
      <c r="N35" s="54">
        <v>0</v>
      </c>
      <c r="O35" s="54">
        <v>0</v>
      </c>
      <c r="P35" s="54">
        <v>0</v>
      </c>
      <c r="Q35" s="54">
        <v>0</v>
      </c>
      <c r="R35" s="54">
        <v>0</v>
      </c>
      <c r="S35" s="54">
        <v>0</v>
      </c>
      <c r="T35" s="54">
        <v>0</v>
      </c>
      <c r="U35" s="54">
        <v>0</v>
      </c>
      <c r="V35" s="54">
        <v>0</v>
      </c>
      <c r="W35" s="54">
        <v>0</v>
      </c>
      <c r="X35" s="54">
        <v>0</v>
      </c>
      <c r="Y35" s="54">
        <v>0</v>
      </c>
      <c r="Z35" s="54">
        <v>0</v>
      </c>
      <c r="AA35" s="54">
        <v>0</v>
      </c>
      <c r="AB35" s="54">
        <v>0</v>
      </c>
      <c r="AC35" s="54">
        <v>0</v>
      </c>
      <c r="AD35" s="54">
        <v>0</v>
      </c>
      <c r="AE35" s="54">
        <v>0</v>
      </c>
      <c r="AF35" s="54">
        <v>0</v>
      </c>
      <c r="AG35" s="54">
        <v>0</v>
      </c>
      <c r="AH35" s="54">
        <v>0</v>
      </c>
      <c r="AI35" s="54">
        <v>0</v>
      </c>
      <c r="AJ35" s="54">
        <v>0</v>
      </c>
      <c r="AK35" s="54">
        <v>0</v>
      </c>
      <c r="AL35" s="54">
        <v>0</v>
      </c>
      <c r="AM35" s="54">
        <v>0</v>
      </c>
      <c r="AN35" s="54">
        <v>0</v>
      </c>
      <c r="AO35" s="54">
        <v>0</v>
      </c>
      <c r="AP35" s="54">
        <v>0</v>
      </c>
    </row>
    <row r="36" spans="1:42" ht="15.75" customHeight="1" x14ac:dyDescent="0.35">
      <c r="A36" s="51"/>
      <c r="B36" s="51"/>
      <c r="C36" s="51"/>
      <c r="D36" s="51"/>
      <c r="E36" s="51"/>
      <c r="F36" s="51"/>
      <c r="G36" s="51"/>
      <c r="H36" s="51"/>
      <c r="I36" s="63" t="s">
        <v>539</v>
      </c>
      <c r="J36" s="18" t="s">
        <v>93</v>
      </c>
      <c r="K36" s="109">
        <v>0</v>
      </c>
      <c r="L36" s="54">
        <v>0</v>
      </c>
      <c r="M36" s="54">
        <v>0</v>
      </c>
      <c r="N36" s="54">
        <v>0</v>
      </c>
      <c r="O36" s="54">
        <v>0</v>
      </c>
      <c r="P36" s="54">
        <v>0</v>
      </c>
      <c r="Q36" s="54">
        <v>0</v>
      </c>
      <c r="R36" s="54">
        <v>0</v>
      </c>
      <c r="S36" s="54">
        <v>0</v>
      </c>
      <c r="T36" s="54">
        <v>0</v>
      </c>
      <c r="U36" s="54">
        <v>0</v>
      </c>
      <c r="V36" s="54">
        <v>0</v>
      </c>
      <c r="W36" s="54">
        <v>0</v>
      </c>
      <c r="X36" s="54">
        <v>0</v>
      </c>
      <c r="Y36" s="54">
        <v>0</v>
      </c>
      <c r="Z36" s="54">
        <v>0</v>
      </c>
      <c r="AA36" s="54">
        <v>0</v>
      </c>
      <c r="AB36" s="54">
        <v>0</v>
      </c>
      <c r="AC36" s="54">
        <v>0</v>
      </c>
      <c r="AD36" s="54">
        <v>0</v>
      </c>
      <c r="AE36" s="54">
        <v>0</v>
      </c>
      <c r="AF36" s="54">
        <v>0</v>
      </c>
      <c r="AG36" s="54">
        <v>0</v>
      </c>
      <c r="AH36" s="54">
        <v>0</v>
      </c>
      <c r="AI36" s="54">
        <v>0</v>
      </c>
      <c r="AJ36" s="54">
        <v>0</v>
      </c>
      <c r="AK36" s="54">
        <v>0</v>
      </c>
      <c r="AL36" s="54">
        <v>0</v>
      </c>
      <c r="AM36" s="54">
        <v>0</v>
      </c>
      <c r="AN36" s="54">
        <v>0</v>
      </c>
      <c r="AO36" s="54">
        <v>0</v>
      </c>
      <c r="AP36" s="54">
        <v>0</v>
      </c>
    </row>
    <row r="37" spans="1:42" ht="15.75" customHeight="1" x14ac:dyDescent="0.35">
      <c r="A37" s="51"/>
      <c r="B37" s="51"/>
      <c r="C37" s="51"/>
      <c r="D37" s="51"/>
      <c r="E37" s="51"/>
      <c r="F37" s="51"/>
      <c r="G37" s="51"/>
      <c r="H37" s="51"/>
      <c r="I37" s="63" t="s">
        <v>539</v>
      </c>
      <c r="J37" s="18" t="s">
        <v>94</v>
      </c>
      <c r="K37" s="109">
        <v>0</v>
      </c>
      <c r="L37" s="54">
        <v>0</v>
      </c>
      <c r="M37" s="54">
        <v>0</v>
      </c>
      <c r="N37" s="54">
        <v>0</v>
      </c>
      <c r="O37" s="54">
        <v>0</v>
      </c>
      <c r="P37" s="54">
        <v>0</v>
      </c>
      <c r="Q37" s="54">
        <v>0</v>
      </c>
      <c r="R37" s="54">
        <v>0</v>
      </c>
      <c r="S37" s="54">
        <v>0</v>
      </c>
      <c r="T37" s="54">
        <v>0</v>
      </c>
      <c r="U37" s="54">
        <v>0</v>
      </c>
      <c r="V37" s="54">
        <v>0</v>
      </c>
      <c r="W37" s="54">
        <v>0</v>
      </c>
      <c r="X37" s="54">
        <v>0</v>
      </c>
      <c r="Y37" s="54">
        <v>0</v>
      </c>
      <c r="Z37" s="54">
        <v>0</v>
      </c>
      <c r="AA37" s="54">
        <v>0</v>
      </c>
      <c r="AB37" s="54">
        <v>0</v>
      </c>
      <c r="AC37" s="54">
        <v>0</v>
      </c>
      <c r="AD37" s="54">
        <v>0</v>
      </c>
      <c r="AE37" s="54">
        <v>0</v>
      </c>
      <c r="AF37" s="54">
        <v>0</v>
      </c>
      <c r="AG37" s="54">
        <v>0</v>
      </c>
      <c r="AH37" s="54">
        <v>0</v>
      </c>
      <c r="AI37" s="54">
        <v>0</v>
      </c>
      <c r="AJ37" s="54">
        <v>0</v>
      </c>
      <c r="AK37" s="54">
        <v>0</v>
      </c>
      <c r="AL37" s="54">
        <v>0</v>
      </c>
      <c r="AM37" s="54">
        <v>0</v>
      </c>
      <c r="AN37" s="54">
        <v>0</v>
      </c>
      <c r="AO37" s="54">
        <v>0</v>
      </c>
      <c r="AP37" s="54">
        <v>0</v>
      </c>
    </row>
    <row r="38" spans="1:42" ht="15.75" customHeight="1" x14ac:dyDescent="0.35">
      <c r="A38" s="51"/>
      <c r="B38" s="51"/>
      <c r="C38" s="51"/>
      <c r="D38" s="51"/>
      <c r="E38" s="51"/>
      <c r="F38" s="51"/>
      <c r="G38" s="51"/>
      <c r="H38" s="51"/>
      <c r="I38" s="63" t="s">
        <v>539</v>
      </c>
      <c r="J38" s="18" t="s">
        <v>95</v>
      </c>
      <c r="K38" s="109">
        <v>0</v>
      </c>
      <c r="L38" s="54">
        <v>0</v>
      </c>
      <c r="M38" s="54">
        <v>0</v>
      </c>
      <c r="N38" s="54">
        <v>0</v>
      </c>
      <c r="O38" s="54">
        <v>0</v>
      </c>
      <c r="P38" s="54">
        <v>0</v>
      </c>
      <c r="Q38" s="54">
        <v>0</v>
      </c>
      <c r="R38" s="54">
        <v>0</v>
      </c>
      <c r="S38" s="54">
        <v>0</v>
      </c>
      <c r="T38" s="54">
        <v>0</v>
      </c>
      <c r="U38" s="54">
        <v>0</v>
      </c>
      <c r="V38" s="54">
        <v>0</v>
      </c>
      <c r="W38" s="54">
        <v>0</v>
      </c>
      <c r="X38" s="54">
        <v>0</v>
      </c>
      <c r="Y38" s="54">
        <v>0</v>
      </c>
      <c r="Z38" s="54">
        <v>0</v>
      </c>
      <c r="AA38" s="54">
        <v>0</v>
      </c>
      <c r="AB38" s="54">
        <v>0</v>
      </c>
      <c r="AC38" s="54">
        <v>0</v>
      </c>
      <c r="AD38" s="54">
        <v>0</v>
      </c>
      <c r="AE38" s="54">
        <v>0</v>
      </c>
      <c r="AF38" s="54">
        <v>0</v>
      </c>
      <c r="AG38" s="54">
        <v>0</v>
      </c>
      <c r="AH38" s="54">
        <v>0</v>
      </c>
      <c r="AI38" s="54">
        <v>0</v>
      </c>
      <c r="AJ38" s="54">
        <v>0</v>
      </c>
      <c r="AK38" s="54">
        <v>0</v>
      </c>
      <c r="AL38" s="54">
        <v>0</v>
      </c>
      <c r="AM38" s="54">
        <v>0</v>
      </c>
      <c r="AN38" s="54">
        <v>0</v>
      </c>
      <c r="AO38" s="54">
        <v>0</v>
      </c>
      <c r="AP38" s="54">
        <v>0</v>
      </c>
    </row>
    <row r="39" spans="1:42" ht="15.75" customHeight="1" x14ac:dyDescent="0.35">
      <c r="A39" s="51"/>
      <c r="B39" s="51"/>
      <c r="C39" s="51"/>
      <c r="D39" s="51"/>
      <c r="E39" s="51"/>
      <c r="F39" s="51"/>
      <c r="G39" s="51"/>
      <c r="H39" s="51"/>
      <c r="I39" s="63" t="s">
        <v>539</v>
      </c>
      <c r="J39" s="18" t="s">
        <v>96</v>
      </c>
      <c r="K39" s="109">
        <v>0</v>
      </c>
      <c r="L39" s="54">
        <v>0</v>
      </c>
      <c r="M39" s="54">
        <v>0</v>
      </c>
      <c r="N39" s="54">
        <v>0</v>
      </c>
      <c r="O39" s="54">
        <v>0</v>
      </c>
      <c r="P39" s="54">
        <v>0</v>
      </c>
      <c r="Q39" s="54">
        <v>0</v>
      </c>
      <c r="R39" s="54">
        <v>0</v>
      </c>
      <c r="S39" s="54">
        <v>0</v>
      </c>
      <c r="T39" s="54">
        <v>0</v>
      </c>
      <c r="U39" s="54">
        <v>0</v>
      </c>
      <c r="V39" s="54">
        <v>0</v>
      </c>
      <c r="W39" s="54">
        <v>0</v>
      </c>
      <c r="X39" s="54">
        <v>0</v>
      </c>
      <c r="Y39" s="54">
        <v>0</v>
      </c>
      <c r="Z39" s="54">
        <v>0</v>
      </c>
      <c r="AA39" s="54">
        <v>0</v>
      </c>
      <c r="AB39" s="54">
        <v>0</v>
      </c>
      <c r="AC39" s="54">
        <v>0</v>
      </c>
      <c r="AD39" s="54">
        <v>0</v>
      </c>
      <c r="AE39" s="54">
        <v>0</v>
      </c>
      <c r="AF39" s="54">
        <v>0</v>
      </c>
      <c r="AG39" s="54">
        <v>0</v>
      </c>
      <c r="AH39" s="54">
        <v>0</v>
      </c>
      <c r="AI39" s="54">
        <v>0</v>
      </c>
      <c r="AJ39" s="54">
        <v>0</v>
      </c>
      <c r="AK39" s="54">
        <v>0</v>
      </c>
      <c r="AL39" s="54">
        <v>0</v>
      </c>
      <c r="AM39" s="54">
        <v>0</v>
      </c>
      <c r="AN39" s="54">
        <v>0</v>
      </c>
      <c r="AO39" s="54">
        <v>0</v>
      </c>
      <c r="AP39" s="54">
        <v>0</v>
      </c>
    </row>
    <row r="40" spans="1:42" ht="15.75" customHeight="1" x14ac:dyDescent="0.35">
      <c r="A40" s="51"/>
      <c r="B40" s="51"/>
      <c r="C40" s="51"/>
      <c r="D40" s="51"/>
      <c r="E40" s="51"/>
      <c r="F40" s="51"/>
      <c r="G40" s="51"/>
      <c r="H40" s="51"/>
      <c r="I40" s="63" t="s">
        <v>539</v>
      </c>
      <c r="J40" s="51"/>
      <c r="K40" s="109"/>
      <c r="L40" s="51"/>
      <c r="M40" s="51"/>
      <c r="N40" s="51"/>
      <c r="AO40" s="51"/>
      <c r="AP40" s="51"/>
    </row>
    <row r="41" spans="1:42" ht="15.75" customHeight="1" x14ac:dyDescent="0.35">
      <c r="A41" s="51"/>
      <c r="B41" s="51"/>
      <c r="C41" s="51"/>
      <c r="D41" s="51"/>
      <c r="E41" s="51"/>
      <c r="F41" s="51"/>
      <c r="G41" s="51"/>
      <c r="H41" s="18" t="s">
        <v>485</v>
      </c>
      <c r="I41" s="63" t="s">
        <v>539</v>
      </c>
      <c r="J41" s="51"/>
      <c r="K41" s="109"/>
      <c r="L41" s="51"/>
      <c r="M41" s="51"/>
      <c r="N41" s="51"/>
      <c r="AO41" s="51"/>
      <c r="AP41" s="51"/>
    </row>
    <row r="42" spans="1:42" ht="15.75" customHeight="1" x14ac:dyDescent="0.35">
      <c r="A42" s="51"/>
      <c r="B42" s="51"/>
      <c r="C42" s="51"/>
      <c r="D42" s="51"/>
      <c r="E42" s="51"/>
      <c r="F42" s="51"/>
      <c r="G42" s="51"/>
      <c r="H42" s="51"/>
      <c r="I42" s="63" t="s">
        <v>539</v>
      </c>
      <c r="J42" s="18" t="s">
        <v>1</v>
      </c>
      <c r="K42" s="110">
        <v>2019</v>
      </c>
      <c r="L42" s="18">
        <v>2020</v>
      </c>
      <c r="M42" s="18">
        <v>2021</v>
      </c>
      <c r="N42" s="18">
        <v>2022</v>
      </c>
      <c r="O42" s="18">
        <v>2023</v>
      </c>
      <c r="P42" s="18">
        <v>2024</v>
      </c>
      <c r="Q42" s="18">
        <v>2025</v>
      </c>
      <c r="R42" s="18">
        <v>2026</v>
      </c>
      <c r="S42" s="18">
        <v>2027</v>
      </c>
      <c r="T42" s="18">
        <v>2028</v>
      </c>
      <c r="U42" s="18">
        <v>2029</v>
      </c>
      <c r="V42" s="18">
        <v>2030</v>
      </c>
      <c r="W42" s="18">
        <v>2031</v>
      </c>
      <c r="X42" s="18">
        <v>2032</v>
      </c>
      <c r="Y42" s="18">
        <v>2033</v>
      </c>
      <c r="Z42" s="18">
        <v>2034</v>
      </c>
      <c r="AA42" s="18">
        <v>2035</v>
      </c>
      <c r="AB42" s="18">
        <v>2036</v>
      </c>
      <c r="AC42" s="18">
        <v>2037</v>
      </c>
      <c r="AD42" s="18">
        <v>2038</v>
      </c>
      <c r="AE42" s="18">
        <v>2039</v>
      </c>
      <c r="AF42" s="18">
        <v>2040</v>
      </c>
      <c r="AG42" s="18">
        <v>2041</v>
      </c>
      <c r="AH42" s="18">
        <v>2042</v>
      </c>
      <c r="AI42" s="18">
        <v>2043</v>
      </c>
      <c r="AJ42" s="18">
        <v>2044</v>
      </c>
      <c r="AK42" s="18">
        <v>2045</v>
      </c>
      <c r="AL42" s="18">
        <v>2046</v>
      </c>
      <c r="AM42" s="18">
        <v>2047</v>
      </c>
      <c r="AN42" s="18">
        <v>2048</v>
      </c>
      <c r="AO42" s="18">
        <v>2049</v>
      </c>
      <c r="AP42" s="18">
        <v>2050</v>
      </c>
    </row>
    <row r="43" spans="1:42" ht="15.75" customHeight="1" x14ac:dyDescent="0.35">
      <c r="A43" s="51"/>
      <c r="B43" s="52" t="s">
        <v>486</v>
      </c>
      <c r="C43" s="52" t="s">
        <v>487</v>
      </c>
      <c r="D43" s="52" t="s">
        <v>488</v>
      </c>
      <c r="E43" s="52" t="s">
        <v>489</v>
      </c>
      <c r="F43" s="52" t="s">
        <v>490</v>
      </c>
      <c r="G43" s="52" t="s">
        <v>491</v>
      </c>
      <c r="H43" s="52" t="s">
        <v>492</v>
      </c>
      <c r="I43" s="63" t="s">
        <v>539</v>
      </c>
      <c r="J43" s="18" t="s">
        <v>2</v>
      </c>
      <c r="K43" s="111">
        <v>88910455933905.547</v>
      </c>
      <c r="L43" s="53">
        <v>89164750812837.172</v>
      </c>
      <c r="M43" s="53">
        <v>89290635039585.813</v>
      </c>
      <c r="N43" s="53">
        <v>89375094527390.953</v>
      </c>
      <c r="O43" s="53">
        <v>89652127666537.875</v>
      </c>
      <c r="P43" s="53">
        <v>89831247484315.422</v>
      </c>
      <c r="Q43" s="53">
        <v>90046763967025.813</v>
      </c>
      <c r="R43" s="53">
        <v>90447722274047.094</v>
      </c>
      <c r="S43" s="53">
        <v>90943302166601</v>
      </c>
      <c r="T43" s="53">
        <v>91508762072426.219</v>
      </c>
      <c r="U43" s="53">
        <v>92166432473473.328</v>
      </c>
      <c r="V43" s="53">
        <v>93011179410833.438</v>
      </c>
      <c r="W43" s="53">
        <v>94055521728427.703</v>
      </c>
      <c r="X43" s="53">
        <v>95243862053702.078</v>
      </c>
      <c r="Y43" s="53">
        <v>96499744518263.359</v>
      </c>
      <c r="Z43" s="53">
        <v>97852946796667.156</v>
      </c>
      <c r="AA43" s="53">
        <v>99293867856015.969</v>
      </c>
      <c r="AB43" s="53">
        <v>100838259014110.7</v>
      </c>
      <c r="AC43" s="53">
        <v>102458628613441.59</v>
      </c>
      <c r="AD43" s="53">
        <v>104113077169851.7</v>
      </c>
      <c r="AE43" s="53">
        <v>105848324789364.91</v>
      </c>
      <c r="AF43" s="53">
        <v>107687001623904.3</v>
      </c>
      <c r="AG43" s="53">
        <v>109388134397542.8</v>
      </c>
      <c r="AH43" s="53">
        <v>111162441927061.41</v>
      </c>
      <c r="AI43" s="53">
        <v>112991960612052.2</v>
      </c>
      <c r="AJ43" s="53">
        <v>114865321200367.59</v>
      </c>
      <c r="AK43" s="53">
        <v>116796748912662.2</v>
      </c>
      <c r="AL43" s="53">
        <v>118813582291923.8</v>
      </c>
      <c r="AM43" s="53">
        <v>120935567881985.59</v>
      </c>
      <c r="AN43" s="53">
        <v>121931158993638.91</v>
      </c>
      <c r="AO43" s="53">
        <v>122748460986642.2</v>
      </c>
      <c r="AP43" s="53">
        <v>123577655582681.8</v>
      </c>
    </row>
    <row r="44" spans="1:42" ht="15.75" customHeight="1" x14ac:dyDescent="0.35">
      <c r="A44" s="51"/>
      <c r="B44" s="51"/>
      <c r="C44" s="51"/>
      <c r="D44" s="51"/>
      <c r="E44" s="51"/>
      <c r="F44" s="51"/>
      <c r="G44" s="51"/>
      <c r="H44" s="51"/>
      <c r="I44" s="63" t="s">
        <v>539</v>
      </c>
      <c r="J44" s="18" t="s">
        <v>3</v>
      </c>
      <c r="K44" s="109">
        <v>0</v>
      </c>
      <c r="L44" s="54">
        <v>0</v>
      </c>
      <c r="M44" s="54">
        <v>0</v>
      </c>
      <c r="N44" s="54">
        <v>0</v>
      </c>
      <c r="O44" s="54">
        <v>0</v>
      </c>
      <c r="P44" s="54">
        <v>0</v>
      </c>
      <c r="Q44" s="54">
        <v>0</v>
      </c>
      <c r="R44" s="54">
        <v>0</v>
      </c>
      <c r="S44" s="54">
        <v>0</v>
      </c>
      <c r="T44" s="54">
        <v>0</v>
      </c>
      <c r="U44" s="54">
        <v>0</v>
      </c>
      <c r="V44" s="54">
        <v>0</v>
      </c>
      <c r="W44" s="54">
        <v>0</v>
      </c>
      <c r="X44" s="54">
        <v>0</v>
      </c>
      <c r="Y44" s="54">
        <v>0</v>
      </c>
      <c r="Z44" s="54">
        <v>0</v>
      </c>
      <c r="AA44" s="54">
        <v>0</v>
      </c>
      <c r="AB44" s="54">
        <v>0</v>
      </c>
      <c r="AC44" s="54">
        <v>0</v>
      </c>
      <c r="AD44" s="54">
        <v>0</v>
      </c>
      <c r="AE44" s="54">
        <v>0</v>
      </c>
      <c r="AF44" s="54">
        <v>0</v>
      </c>
      <c r="AG44" s="54">
        <v>0</v>
      </c>
      <c r="AH44" s="54">
        <v>0</v>
      </c>
      <c r="AI44" s="54">
        <v>0</v>
      </c>
      <c r="AJ44" s="54">
        <v>0</v>
      </c>
      <c r="AK44" s="54">
        <v>0</v>
      </c>
      <c r="AL44" s="54">
        <v>0</v>
      </c>
      <c r="AM44" s="54">
        <v>0</v>
      </c>
      <c r="AN44" s="54">
        <v>0</v>
      </c>
      <c r="AO44" s="54">
        <v>0</v>
      </c>
      <c r="AP44" s="54">
        <v>0</v>
      </c>
    </row>
    <row r="45" spans="1:42" ht="15.75" customHeight="1" x14ac:dyDescent="0.35">
      <c r="A45" s="51"/>
      <c r="B45" s="51"/>
      <c r="C45" s="51"/>
      <c r="D45" s="51"/>
      <c r="E45" s="51"/>
      <c r="F45" s="52" t="s">
        <v>493</v>
      </c>
      <c r="G45" s="52" t="s">
        <v>494</v>
      </c>
      <c r="H45" s="52" t="s">
        <v>495</v>
      </c>
      <c r="I45" s="63" t="s">
        <v>539</v>
      </c>
      <c r="J45" s="18" t="s">
        <v>4</v>
      </c>
      <c r="K45" s="111">
        <v>216750597730301.69</v>
      </c>
      <c r="L45" s="53">
        <v>217356676249994.5</v>
      </c>
      <c r="M45" s="53">
        <v>218071077123148.41</v>
      </c>
      <c r="N45" s="53">
        <v>218871949373312.81</v>
      </c>
      <c r="O45" s="53">
        <v>219849078099912.19</v>
      </c>
      <c r="P45" s="53">
        <v>220930396613436.69</v>
      </c>
      <c r="Q45" s="53">
        <v>222258222140634.91</v>
      </c>
      <c r="R45" s="53">
        <v>223871632939859.81</v>
      </c>
      <c r="S45" s="53">
        <v>225659722220452.59</v>
      </c>
      <c r="T45" s="53">
        <v>227609265317038.5</v>
      </c>
      <c r="U45" s="53">
        <v>229689200555119.81</v>
      </c>
      <c r="V45" s="53">
        <v>231831223607531.41</v>
      </c>
      <c r="W45" s="53">
        <v>234092456782774.31</v>
      </c>
      <c r="X45" s="53">
        <v>236361639494637.31</v>
      </c>
      <c r="Y45" s="53">
        <v>238637030902269.91</v>
      </c>
      <c r="Z45" s="53">
        <v>240870155231609.69</v>
      </c>
      <c r="AA45" s="53">
        <v>243153140066973.69</v>
      </c>
      <c r="AB45" s="53">
        <v>245470504172398.59</v>
      </c>
      <c r="AC45" s="53">
        <v>247651697079960.59</v>
      </c>
      <c r="AD45" s="53">
        <v>249790800423988.81</v>
      </c>
      <c r="AE45" s="53">
        <v>251895089449426.91</v>
      </c>
      <c r="AF45" s="53">
        <v>253917191981171</v>
      </c>
      <c r="AG45" s="53">
        <v>255590355708882</v>
      </c>
      <c r="AH45" s="53">
        <v>257215717332750.69</v>
      </c>
      <c r="AI45" s="53">
        <v>258769448819328.09</v>
      </c>
      <c r="AJ45" s="53">
        <v>260334942970153.41</v>
      </c>
      <c r="AK45" s="53">
        <v>261893442661342.31</v>
      </c>
      <c r="AL45" s="53">
        <v>263448039735758.41</v>
      </c>
      <c r="AM45" s="53">
        <v>265023049063145.91</v>
      </c>
      <c r="AN45" s="53">
        <v>266620838634276.81</v>
      </c>
      <c r="AO45" s="53">
        <v>268241923032886.5</v>
      </c>
      <c r="AP45" s="53">
        <v>269894557381396.09</v>
      </c>
    </row>
    <row r="46" spans="1:42" ht="15.75" customHeight="1" x14ac:dyDescent="0.35">
      <c r="A46" s="51"/>
      <c r="B46" s="51"/>
      <c r="C46" s="51"/>
      <c r="D46" s="51"/>
      <c r="E46" s="51"/>
      <c r="F46" s="51"/>
      <c r="G46" s="51"/>
      <c r="H46" s="52" t="s">
        <v>496</v>
      </c>
      <c r="I46" s="63" t="s">
        <v>539</v>
      </c>
      <c r="J46" s="18" t="s">
        <v>5</v>
      </c>
      <c r="K46" s="111">
        <v>6534099479.9803247</v>
      </c>
      <c r="L46" s="53">
        <v>6033543426.034421</v>
      </c>
      <c r="M46" s="53">
        <v>5567157367.5417118</v>
      </c>
      <c r="N46" s="53">
        <v>5136817577.9315977</v>
      </c>
      <c r="O46" s="53">
        <v>4749822308.891614</v>
      </c>
      <c r="P46" s="53">
        <v>4408392848.6042213</v>
      </c>
      <c r="Q46" s="53">
        <v>4123591733.5916619</v>
      </c>
      <c r="R46" s="53">
        <v>3903876943.1201148</v>
      </c>
      <c r="S46" s="53">
        <v>3749312368.2579002</v>
      </c>
      <c r="T46" s="53">
        <v>3662174853.9430661</v>
      </c>
      <c r="U46" s="53">
        <v>3641992026.3212738</v>
      </c>
      <c r="V46" s="53">
        <v>3682047973.1659698</v>
      </c>
      <c r="W46" s="53">
        <v>3781765518.2644749</v>
      </c>
      <c r="X46" s="53">
        <v>3934451969.9024739</v>
      </c>
      <c r="Y46" s="53">
        <v>4140506864.8623381</v>
      </c>
      <c r="Z46" s="53">
        <v>4397651522.5653477</v>
      </c>
      <c r="AA46" s="53">
        <v>4713823859.3691902</v>
      </c>
      <c r="AB46" s="53">
        <v>5094653819.9862289</v>
      </c>
      <c r="AC46" s="53">
        <v>5541048544.4515238</v>
      </c>
      <c r="AD46" s="53">
        <v>6070287993.1057634</v>
      </c>
      <c r="AE46" s="53">
        <v>6696140916.335041</v>
      </c>
      <c r="AF46" s="53">
        <v>7436416594.9881067</v>
      </c>
      <c r="AG46" s="53">
        <v>8331389104.6587439</v>
      </c>
      <c r="AH46" s="53">
        <v>9394391922.3201962</v>
      </c>
      <c r="AI46" s="53">
        <v>10656080667.512461</v>
      </c>
      <c r="AJ46" s="53">
        <v>12157788459.588699</v>
      </c>
      <c r="AK46" s="53">
        <v>13929014037.225451</v>
      </c>
      <c r="AL46" s="53">
        <v>15991030534.359619</v>
      </c>
      <c r="AM46" s="53">
        <v>18347868025.669979</v>
      </c>
      <c r="AN46" s="53">
        <v>20972898124.0313</v>
      </c>
      <c r="AO46" s="53">
        <v>23803723860.997799</v>
      </c>
      <c r="AP46" s="53">
        <v>26740578921.93853</v>
      </c>
    </row>
    <row r="47" spans="1:42" ht="15.75" customHeight="1" x14ac:dyDescent="0.35">
      <c r="A47" s="51"/>
      <c r="B47" s="51"/>
      <c r="C47" s="51"/>
      <c r="D47" s="51"/>
      <c r="E47" s="51"/>
      <c r="F47" s="51"/>
      <c r="G47" s="51"/>
      <c r="H47" s="51"/>
      <c r="I47" s="63" t="s">
        <v>539</v>
      </c>
      <c r="J47" s="18" t="s">
        <v>7</v>
      </c>
      <c r="K47" s="109">
        <v>0</v>
      </c>
      <c r="L47" s="54">
        <v>0</v>
      </c>
      <c r="M47" s="54">
        <v>0</v>
      </c>
      <c r="N47" s="54">
        <v>0</v>
      </c>
      <c r="O47" s="54">
        <v>0</v>
      </c>
      <c r="P47" s="54">
        <v>0</v>
      </c>
      <c r="Q47" s="54">
        <v>0</v>
      </c>
      <c r="R47" s="54">
        <v>0</v>
      </c>
      <c r="S47" s="54">
        <v>0</v>
      </c>
      <c r="T47" s="54">
        <v>0</v>
      </c>
      <c r="U47" s="54">
        <v>0</v>
      </c>
      <c r="V47" s="54">
        <v>0</v>
      </c>
      <c r="W47" s="54">
        <v>0</v>
      </c>
      <c r="X47" s="54">
        <v>0</v>
      </c>
      <c r="Y47" s="54">
        <v>0</v>
      </c>
      <c r="Z47" s="54">
        <v>0</v>
      </c>
      <c r="AA47" s="54">
        <v>0</v>
      </c>
      <c r="AB47" s="54">
        <v>0</v>
      </c>
      <c r="AC47" s="54">
        <v>0</v>
      </c>
      <c r="AD47" s="54">
        <v>0</v>
      </c>
      <c r="AE47" s="54">
        <v>0</v>
      </c>
      <c r="AF47" s="54">
        <v>0</v>
      </c>
      <c r="AG47" s="54">
        <v>0</v>
      </c>
      <c r="AH47" s="54">
        <v>0</v>
      </c>
      <c r="AI47" s="54">
        <v>0</v>
      </c>
      <c r="AJ47" s="54">
        <v>0</v>
      </c>
      <c r="AK47" s="54">
        <v>0</v>
      </c>
      <c r="AL47" s="54">
        <v>0</v>
      </c>
      <c r="AM47" s="54">
        <v>0</v>
      </c>
      <c r="AN47" s="54">
        <v>0</v>
      </c>
      <c r="AO47" s="54">
        <v>0</v>
      </c>
      <c r="AP47" s="54">
        <v>0</v>
      </c>
    </row>
    <row r="48" spans="1:42" ht="15.75" customHeight="1" x14ac:dyDescent="0.35">
      <c r="A48" s="51"/>
      <c r="B48" s="51"/>
      <c r="C48" s="51"/>
      <c r="D48" s="51"/>
      <c r="E48" s="51"/>
      <c r="F48" s="51"/>
      <c r="G48" s="51"/>
      <c r="H48" s="51"/>
      <c r="I48" s="63" t="s">
        <v>539</v>
      </c>
      <c r="J48" s="18" t="s">
        <v>8</v>
      </c>
      <c r="K48" s="109">
        <v>0</v>
      </c>
      <c r="L48" s="54">
        <v>0</v>
      </c>
      <c r="M48" s="54">
        <v>0</v>
      </c>
      <c r="N48" s="54">
        <v>0</v>
      </c>
      <c r="O48" s="54">
        <v>0</v>
      </c>
      <c r="P48" s="54">
        <v>0</v>
      </c>
      <c r="Q48" s="54">
        <v>0</v>
      </c>
      <c r="R48" s="54">
        <v>0</v>
      </c>
      <c r="S48" s="54">
        <v>0</v>
      </c>
      <c r="T48" s="54">
        <v>0</v>
      </c>
      <c r="U48" s="54">
        <v>0</v>
      </c>
      <c r="V48" s="54">
        <v>0</v>
      </c>
      <c r="W48" s="54">
        <v>0</v>
      </c>
      <c r="X48" s="54">
        <v>0</v>
      </c>
      <c r="Y48" s="54">
        <v>0</v>
      </c>
      <c r="Z48" s="54">
        <v>0</v>
      </c>
      <c r="AA48" s="54">
        <v>0</v>
      </c>
      <c r="AB48" s="54">
        <v>0</v>
      </c>
      <c r="AC48" s="54">
        <v>0</v>
      </c>
      <c r="AD48" s="54">
        <v>0</v>
      </c>
      <c r="AE48" s="54">
        <v>0</v>
      </c>
      <c r="AF48" s="54">
        <v>0</v>
      </c>
      <c r="AG48" s="54">
        <v>0</v>
      </c>
      <c r="AH48" s="54">
        <v>0</v>
      </c>
      <c r="AI48" s="54">
        <v>0</v>
      </c>
      <c r="AJ48" s="54">
        <v>0</v>
      </c>
      <c r="AK48" s="54">
        <v>0</v>
      </c>
      <c r="AL48" s="54">
        <v>0</v>
      </c>
      <c r="AM48" s="54">
        <v>0</v>
      </c>
      <c r="AN48" s="54">
        <v>0</v>
      </c>
      <c r="AO48" s="54">
        <v>0</v>
      </c>
      <c r="AP48" s="54">
        <v>0</v>
      </c>
    </row>
    <row r="49" spans="1:42" ht="15.75" customHeight="1" x14ac:dyDescent="0.35">
      <c r="A49" s="51"/>
      <c r="B49" s="51"/>
      <c r="C49" s="51"/>
      <c r="D49" s="51"/>
      <c r="E49" s="51"/>
      <c r="F49" s="51"/>
      <c r="G49" s="51"/>
      <c r="H49" s="51"/>
      <c r="I49" s="63" t="s">
        <v>539</v>
      </c>
      <c r="J49" s="18" t="s">
        <v>93</v>
      </c>
      <c r="K49" s="109">
        <v>0</v>
      </c>
      <c r="L49" s="54">
        <v>0</v>
      </c>
      <c r="M49" s="54">
        <v>0</v>
      </c>
      <c r="N49" s="54">
        <v>0</v>
      </c>
      <c r="O49" s="54">
        <v>0</v>
      </c>
      <c r="P49" s="54">
        <v>0</v>
      </c>
      <c r="Q49" s="54">
        <v>0</v>
      </c>
      <c r="R49" s="54">
        <v>0</v>
      </c>
      <c r="S49" s="54">
        <v>0</v>
      </c>
      <c r="T49" s="54">
        <v>0</v>
      </c>
      <c r="U49" s="54">
        <v>0</v>
      </c>
      <c r="V49" s="54">
        <v>0</v>
      </c>
      <c r="W49" s="54">
        <v>0</v>
      </c>
      <c r="X49" s="54">
        <v>0</v>
      </c>
      <c r="Y49" s="54">
        <v>0</v>
      </c>
      <c r="Z49" s="54">
        <v>0</v>
      </c>
      <c r="AA49" s="54">
        <v>0</v>
      </c>
      <c r="AB49" s="54">
        <v>0</v>
      </c>
      <c r="AC49" s="54">
        <v>0</v>
      </c>
      <c r="AD49" s="54">
        <v>0</v>
      </c>
      <c r="AE49" s="54">
        <v>0</v>
      </c>
      <c r="AF49" s="54">
        <v>0</v>
      </c>
      <c r="AG49" s="54">
        <v>0</v>
      </c>
      <c r="AH49" s="54">
        <v>0</v>
      </c>
      <c r="AI49" s="54">
        <v>0</v>
      </c>
      <c r="AJ49" s="54">
        <v>0</v>
      </c>
      <c r="AK49" s="54">
        <v>0</v>
      </c>
      <c r="AL49" s="54">
        <v>0</v>
      </c>
      <c r="AM49" s="54">
        <v>0</v>
      </c>
      <c r="AN49" s="54">
        <v>0</v>
      </c>
      <c r="AO49" s="54">
        <v>0</v>
      </c>
      <c r="AP49" s="54">
        <v>0</v>
      </c>
    </row>
    <row r="50" spans="1:42" ht="15.75" customHeight="1" x14ac:dyDescent="0.35">
      <c r="A50" s="51"/>
      <c r="B50" s="51"/>
      <c r="C50" s="51"/>
      <c r="D50" s="51"/>
      <c r="E50" s="51"/>
      <c r="F50" s="51"/>
      <c r="G50" s="51"/>
      <c r="H50" s="51"/>
      <c r="I50" s="63" t="s">
        <v>539</v>
      </c>
      <c r="J50" s="18" t="s">
        <v>94</v>
      </c>
      <c r="K50" s="109">
        <v>0</v>
      </c>
      <c r="L50" s="54">
        <v>0</v>
      </c>
      <c r="M50" s="54">
        <v>0</v>
      </c>
      <c r="N50" s="54">
        <v>0</v>
      </c>
      <c r="O50" s="54">
        <v>0</v>
      </c>
      <c r="P50" s="54">
        <v>0</v>
      </c>
      <c r="Q50" s="54">
        <v>0</v>
      </c>
      <c r="R50" s="54">
        <v>0</v>
      </c>
      <c r="S50" s="54">
        <v>0</v>
      </c>
      <c r="T50" s="54">
        <v>0</v>
      </c>
      <c r="U50" s="54">
        <v>0</v>
      </c>
      <c r="V50" s="54">
        <v>0</v>
      </c>
      <c r="W50" s="54">
        <v>0</v>
      </c>
      <c r="X50" s="54">
        <v>0</v>
      </c>
      <c r="Y50" s="54">
        <v>0</v>
      </c>
      <c r="Z50" s="54">
        <v>0</v>
      </c>
      <c r="AA50" s="54">
        <v>0</v>
      </c>
      <c r="AB50" s="54">
        <v>0</v>
      </c>
      <c r="AC50" s="54">
        <v>0</v>
      </c>
      <c r="AD50" s="54">
        <v>0</v>
      </c>
      <c r="AE50" s="54">
        <v>0</v>
      </c>
      <c r="AF50" s="54">
        <v>0</v>
      </c>
      <c r="AG50" s="54">
        <v>0</v>
      </c>
      <c r="AH50" s="54">
        <v>0</v>
      </c>
      <c r="AI50" s="54">
        <v>0</v>
      </c>
      <c r="AJ50" s="54">
        <v>0</v>
      </c>
      <c r="AK50" s="54">
        <v>0</v>
      </c>
      <c r="AL50" s="54">
        <v>0</v>
      </c>
      <c r="AM50" s="54">
        <v>0</v>
      </c>
      <c r="AN50" s="54">
        <v>0</v>
      </c>
      <c r="AO50" s="54">
        <v>0</v>
      </c>
      <c r="AP50" s="54">
        <v>0</v>
      </c>
    </row>
    <row r="51" spans="1:42" ht="15.75" customHeight="1" x14ac:dyDescent="0.35">
      <c r="A51" s="51"/>
      <c r="B51" s="51"/>
      <c r="C51" s="51"/>
      <c r="D51" s="51"/>
      <c r="E51" s="51"/>
      <c r="F51" s="51"/>
      <c r="G51" s="52" t="s">
        <v>497</v>
      </c>
      <c r="H51" s="52" t="s">
        <v>498</v>
      </c>
      <c r="I51" s="63" t="s">
        <v>539</v>
      </c>
      <c r="J51" s="18" t="s">
        <v>95</v>
      </c>
      <c r="K51" s="111">
        <v>7154780217089.876</v>
      </c>
      <c r="L51" s="53">
        <v>6776739657472.9932</v>
      </c>
      <c r="M51" s="53">
        <v>6462560409946.9834</v>
      </c>
      <c r="N51" s="53">
        <v>6205455097971.0527</v>
      </c>
      <c r="O51" s="53">
        <v>6001848001457.0449</v>
      </c>
      <c r="P51" s="53">
        <v>5842827305269.7666</v>
      </c>
      <c r="Q51" s="53">
        <v>5724248378039.3584</v>
      </c>
      <c r="R51" s="53">
        <v>5639027471936.0879</v>
      </c>
      <c r="S51" s="53">
        <v>5578664906021.6973</v>
      </c>
      <c r="T51" s="53">
        <v>5539581287368.2969</v>
      </c>
      <c r="U51" s="53">
        <v>5518299332319.9268</v>
      </c>
      <c r="V51" s="53">
        <v>5507634079262.0195</v>
      </c>
      <c r="W51" s="53">
        <v>5507582289715.6768</v>
      </c>
      <c r="X51" s="53">
        <v>5513864932140.8154</v>
      </c>
      <c r="Y51" s="53">
        <v>5526389481799.3984</v>
      </c>
      <c r="Z51" s="53">
        <v>5540879262881.124</v>
      </c>
      <c r="AA51" s="53">
        <v>5560424674579.4287</v>
      </c>
      <c r="AB51" s="53">
        <v>5584437356476.1514</v>
      </c>
      <c r="AC51" s="53">
        <v>5607769123174.3877</v>
      </c>
      <c r="AD51" s="53">
        <v>5633537581832.7158</v>
      </c>
      <c r="AE51" s="53">
        <v>5660522883276.0449</v>
      </c>
      <c r="AF51" s="53">
        <v>5687413048086.3008</v>
      </c>
      <c r="AG51" s="53">
        <v>5724026924607.5723</v>
      </c>
      <c r="AH51" s="53">
        <v>5759808741979.8398</v>
      </c>
      <c r="AI51" s="53">
        <v>5793464526935.874</v>
      </c>
      <c r="AJ51" s="53">
        <v>5827650314976.7109</v>
      </c>
      <c r="AK51" s="53">
        <v>5861413607998.9277</v>
      </c>
      <c r="AL51" s="53">
        <v>5894993929290.7871</v>
      </c>
      <c r="AM51" s="53">
        <v>5929122526070.3975</v>
      </c>
      <c r="AN51" s="53">
        <v>5963949900025.8965</v>
      </c>
      <c r="AO51" s="53">
        <v>5999642701275.3604</v>
      </c>
      <c r="AP51" s="53">
        <v>6036409557936.4707</v>
      </c>
    </row>
    <row r="52" spans="1:42" ht="15.75" customHeight="1" x14ac:dyDescent="0.35">
      <c r="A52" s="51"/>
      <c r="B52" s="51"/>
      <c r="C52" s="51"/>
      <c r="D52" s="51"/>
      <c r="E52" s="51"/>
      <c r="F52" s="51"/>
      <c r="G52" s="51"/>
      <c r="H52" s="51"/>
      <c r="I52" s="63" t="s">
        <v>539</v>
      </c>
      <c r="J52" s="18" t="s">
        <v>96</v>
      </c>
      <c r="K52" s="109">
        <v>0</v>
      </c>
      <c r="L52" s="54">
        <v>0</v>
      </c>
      <c r="M52" s="54">
        <v>0</v>
      </c>
      <c r="N52" s="54">
        <v>0</v>
      </c>
      <c r="O52" s="54">
        <v>0</v>
      </c>
      <c r="P52" s="54">
        <v>0</v>
      </c>
      <c r="Q52" s="54">
        <v>0</v>
      </c>
      <c r="R52" s="54">
        <v>0</v>
      </c>
      <c r="S52" s="54">
        <v>0</v>
      </c>
      <c r="T52" s="54">
        <v>0</v>
      </c>
      <c r="U52" s="54">
        <v>0</v>
      </c>
      <c r="V52" s="54">
        <v>0</v>
      </c>
      <c r="W52" s="54">
        <v>0</v>
      </c>
      <c r="X52" s="54">
        <v>0</v>
      </c>
      <c r="Y52" s="54">
        <v>0</v>
      </c>
      <c r="Z52" s="54">
        <v>0</v>
      </c>
      <c r="AA52" s="54">
        <v>0</v>
      </c>
      <c r="AB52" s="54">
        <v>0</v>
      </c>
      <c r="AC52" s="54">
        <v>0</v>
      </c>
      <c r="AD52" s="54">
        <v>0</v>
      </c>
      <c r="AE52" s="54">
        <v>0</v>
      </c>
      <c r="AF52" s="54">
        <v>0</v>
      </c>
      <c r="AG52" s="54">
        <v>0</v>
      </c>
      <c r="AH52" s="54">
        <v>0</v>
      </c>
      <c r="AI52" s="54">
        <v>0</v>
      </c>
      <c r="AJ52" s="54">
        <v>0</v>
      </c>
      <c r="AK52" s="54">
        <v>0</v>
      </c>
      <c r="AL52" s="54">
        <v>0</v>
      </c>
      <c r="AM52" s="54">
        <v>0</v>
      </c>
      <c r="AN52" s="54">
        <v>0</v>
      </c>
      <c r="AO52" s="54">
        <v>0</v>
      </c>
      <c r="AP52" s="54">
        <v>0</v>
      </c>
    </row>
    <row r="53" spans="1:42" ht="15.75" customHeight="1" x14ac:dyDescent="0.35">
      <c r="A53" s="51"/>
      <c r="B53" s="51"/>
      <c r="C53" s="51"/>
      <c r="D53" s="51"/>
      <c r="E53" s="51"/>
      <c r="F53" s="51"/>
      <c r="G53" s="51"/>
      <c r="H53" s="51"/>
      <c r="I53" s="63" t="s">
        <v>539</v>
      </c>
      <c r="J53" s="51"/>
      <c r="K53" s="109"/>
      <c r="L53" s="51"/>
      <c r="M53" s="51"/>
      <c r="N53" s="51"/>
      <c r="AO53" s="51"/>
      <c r="AP53" s="51"/>
    </row>
    <row r="54" spans="1:42" ht="15.75" customHeight="1" x14ac:dyDescent="0.35">
      <c r="A54" s="51"/>
      <c r="B54" s="51"/>
      <c r="C54" s="51"/>
      <c r="D54" s="51"/>
      <c r="E54" s="51"/>
      <c r="F54" s="51"/>
      <c r="G54" s="51"/>
      <c r="H54" s="18" t="s">
        <v>499</v>
      </c>
      <c r="I54" s="63" t="s">
        <v>539</v>
      </c>
      <c r="J54" s="51"/>
      <c r="K54" s="109"/>
      <c r="L54" s="51"/>
      <c r="M54" s="51"/>
      <c r="N54" s="51"/>
      <c r="AO54" s="51"/>
      <c r="AP54" s="51"/>
    </row>
    <row r="55" spans="1:42" ht="15.75" customHeight="1" x14ac:dyDescent="0.35">
      <c r="A55" s="51"/>
      <c r="B55" s="51"/>
      <c r="C55" s="51"/>
      <c r="D55" s="51"/>
      <c r="E55" s="51"/>
      <c r="F55" s="51"/>
      <c r="G55" s="51"/>
      <c r="H55" s="51"/>
      <c r="I55" s="63" t="s">
        <v>539</v>
      </c>
      <c r="J55" s="18" t="s">
        <v>1</v>
      </c>
      <c r="K55" s="110">
        <v>2019</v>
      </c>
      <c r="L55" s="18">
        <v>2020</v>
      </c>
      <c r="M55" s="18">
        <v>2021</v>
      </c>
      <c r="N55" s="18">
        <v>2022</v>
      </c>
      <c r="O55" s="18">
        <v>2023</v>
      </c>
      <c r="P55" s="18">
        <v>2024</v>
      </c>
      <c r="Q55" s="18">
        <v>2025</v>
      </c>
      <c r="R55" s="18">
        <v>2026</v>
      </c>
      <c r="S55" s="18">
        <v>2027</v>
      </c>
      <c r="T55" s="18">
        <v>2028</v>
      </c>
      <c r="U55" s="18">
        <v>2029</v>
      </c>
      <c r="V55" s="18">
        <v>2030</v>
      </c>
      <c r="W55" s="18">
        <v>2031</v>
      </c>
      <c r="X55" s="18">
        <v>2032</v>
      </c>
      <c r="Y55" s="18">
        <v>2033</v>
      </c>
      <c r="Z55" s="18">
        <v>2034</v>
      </c>
      <c r="AA55" s="18">
        <v>2035</v>
      </c>
      <c r="AB55" s="18">
        <v>2036</v>
      </c>
      <c r="AC55" s="18">
        <v>2037</v>
      </c>
      <c r="AD55" s="18">
        <v>2038</v>
      </c>
      <c r="AE55" s="18">
        <v>2039</v>
      </c>
      <c r="AF55" s="18">
        <v>2040</v>
      </c>
      <c r="AG55" s="18">
        <v>2041</v>
      </c>
      <c r="AH55" s="18">
        <v>2042</v>
      </c>
      <c r="AI55" s="18">
        <v>2043</v>
      </c>
      <c r="AJ55" s="18">
        <v>2044</v>
      </c>
      <c r="AK55" s="18">
        <v>2045</v>
      </c>
      <c r="AL55" s="18">
        <v>2046</v>
      </c>
      <c r="AM55" s="18">
        <v>2047</v>
      </c>
      <c r="AN55" s="18">
        <v>2048</v>
      </c>
      <c r="AO55" s="18">
        <v>2049</v>
      </c>
      <c r="AP55" s="18">
        <v>2050</v>
      </c>
    </row>
    <row r="56" spans="1:42" ht="15.75" customHeight="1" x14ac:dyDescent="0.35">
      <c r="A56" s="51"/>
      <c r="B56" s="51"/>
      <c r="C56" s="51"/>
      <c r="D56" s="51"/>
      <c r="E56" s="51"/>
      <c r="F56" s="52" t="s">
        <v>500</v>
      </c>
      <c r="G56" s="52" t="s">
        <v>501</v>
      </c>
      <c r="H56" s="52" t="s">
        <v>502</v>
      </c>
      <c r="I56" s="63" t="s">
        <v>539</v>
      </c>
      <c r="J56" s="18" t="s">
        <v>2</v>
      </c>
      <c r="K56" s="111">
        <v>126272574995697.3</v>
      </c>
      <c r="L56" s="53">
        <v>123884481530289.2</v>
      </c>
      <c r="M56" s="53">
        <v>121432829643582.09</v>
      </c>
      <c r="N56" s="53">
        <v>118848680078618.91</v>
      </c>
      <c r="O56" s="53">
        <v>115371858666402.8</v>
      </c>
      <c r="P56" s="53">
        <v>112553093072232.3</v>
      </c>
      <c r="Q56" s="53">
        <v>109929471338669.3</v>
      </c>
      <c r="R56" s="53">
        <v>106902677152527.3</v>
      </c>
      <c r="S56" s="53">
        <v>104071843786058.8</v>
      </c>
      <c r="T56" s="53">
        <v>101569523731091.5</v>
      </c>
      <c r="U56" s="53">
        <v>99202037021631.141</v>
      </c>
      <c r="V56" s="53">
        <v>96700663317837.766</v>
      </c>
      <c r="W56" s="53">
        <v>94018832891563.094</v>
      </c>
      <c r="X56" s="53">
        <v>91295349818320.813</v>
      </c>
      <c r="Y56" s="53">
        <v>88734400541388</v>
      </c>
      <c r="Z56" s="53">
        <v>86334032938055.531</v>
      </c>
      <c r="AA56" s="53">
        <v>84010430345687.75</v>
      </c>
      <c r="AB56" s="53">
        <v>81696897937796.719</v>
      </c>
      <c r="AC56" s="53">
        <v>79348170913416.563</v>
      </c>
      <c r="AD56" s="53">
        <v>77011021034697.375</v>
      </c>
      <c r="AE56" s="53">
        <v>74558356613902.109</v>
      </c>
      <c r="AF56" s="53">
        <v>71918043258080.328</v>
      </c>
      <c r="AG56" s="53">
        <v>68737916921387.063</v>
      </c>
      <c r="AH56" s="53">
        <v>65468601061498.289</v>
      </c>
      <c r="AI56" s="53">
        <v>62186246747010.156</v>
      </c>
      <c r="AJ56" s="53">
        <v>58898711869616.547</v>
      </c>
      <c r="AK56" s="53">
        <v>55602303560118.82</v>
      </c>
      <c r="AL56" s="53">
        <v>52255666673989.477</v>
      </c>
      <c r="AM56" s="53">
        <v>48800391421923.328</v>
      </c>
      <c r="AN56" s="53">
        <v>48190400297624.758</v>
      </c>
      <c r="AO56" s="53">
        <v>47983467238979.398</v>
      </c>
      <c r="AP56" s="53">
        <v>47751103946168.344</v>
      </c>
    </row>
    <row r="57" spans="1:42" ht="15.75" customHeight="1" x14ac:dyDescent="0.35">
      <c r="A57" s="51"/>
      <c r="B57" s="51"/>
      <c r="C57" s="51"/>
      <c r="D57" s="51"/>
      <c r="E57" s="51"/>
      <c r="F57" s="51"/>
      <c r="G57" s="51"/>
      <c r="H57" s="51"/>
      <c r="I57" s="63" t="s">
        <v>539</v>
      </c>
      <c r="J57" s="18" t="s">
        <v>3</v>
      </c>
      <c r="K57" s="109">
        <v>0</v>
      </c>
      <c r="L57" s="54">
        <v>0</v>
      </c>
      <c r="M57" s="54">
        <v>0</v>
      </c>
      <c r="N57" s="54">
        <v>0</v>
      </c>
      <c r="O57" s="54">
        <v>0</v>
      </c>
      <c r="P57" s="54">
        <v>0</v>
      </c>
      <c r="Q57" s="54">
        <v>0</v>
      </c>
      <c r="R57" s="54">
        <v>0</v>
      </c>
      <c r="S57" s="54">
        <v>0</v>
      </c>
      <c r="T57" s="54">
        <v>0</v>
      </c>
      <c r="U57" s="54">
        <v>0</v>
      </c>
      <c r="V57" s="54">
        <v>0</v>
      </c>
      <c r="W57" s="54">
        <v>0</v>
      </c>
      <c r="X57" s="54">
        <v>0</v>
      </c>
      <c r="Y57" s="54">
        <v>0</v>
      </c>
      <c r="Z57" s="54">
        <v>0</v>
      </c>
      <c r="AA57" s="54">
        <v>0</v>
      </c>
      <c r="AB57" s="54">
        <v>0</v>
      </c>
      <c r="AC57" s="54">
        <v>0</v>
      </c>
      <c r="AD57" s="54">
        <v>0</v>
      </c>
      <c r="AE57" s="54">
        <v>0</v>
      </c>
      <c r="AF57" s="54">
        <v>0</v>
      </c>
      <c r="AG57" s="54">
        <v>0</v>
      </c>
      <c r="AH57" s="54">
        <v>0</v>
      </c>
      <c r="AI57" s="54">
        <v>0</v>
      </c>
      <c r="AJ57" s="54">
        <v>0</v>
      </c>
      <c r="AK57" s="54">
        <v>0</v>
      </c>
      <c r="AL57" s="54">
        <v>0</v>
      </c>
      <c r="AM57" s="54">
        <v>0</v>
      </c>
      <c r="AN57" s="54">
        <v>0</v>
      </c>
      <c r="AO57" s="54">
        <v>0</v>
      </c>
      <c r="AP57" s="54">
        <v>0</v>
      </c>
    </row>
    <row r="58" spans="1:42" ht="15.75" customHeight="1" x14ac:dyDescent="0.35">
      <c r="A58" s="51"/>
      <c r="B58" s="51"/>
      <c r="C58" s="51"/>
      <c r="D58" s="51"/>
      <c r="E58" s="51"/>
      <c r="F58" s="51"/>
      <c r="G58" s="51"/>
      <c r="H58" s="52" t="s">
        <v>503</v>
      </c>
      <c r="I58" s="63" t="s">
        <v>539</v>
      </c>
      <c r="J58" s="18" t="s">
        <v>4</v>
      </c>
      <c r="K58" s="111">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53">
        <v>0</v>
      </c>
      <c r="AJ58" s="53">
        <v>0</v>
      </c>
      <c r="AK58" s="53">
        <v>0</v>
      </c>
      <c r="AL58" s="53">
        <v>0</v>
      </c>
      <c r="AM58" s="53">
        <v>0</v>
      </c>
      <c r="AN58" s="53">
        <v>0</v>
      </c>
      <c r="AO58" s="53">
        <v>0</v>
      </c>
      <c r="AP58" s="53">
        <v>0</v>
      </c>
    </row>
    <row r="59" spans="1:42" ht="15.75" customHeight="1" x14ac:dyDescent="0.35">
      <c r="A59" s="51"/>
      <c r="B59" s="51"/>
      <c r="C59" s="51"/>
      <c r="D59" s="51"/>
      <c r="E59" s="51"/>
      <c r="F59" s="51"/>
      <c r="G59" s="51"/>
      <c r="H59" s="52" t="s">
        <v>504</v>
      </c>
      <c r="I59" s="63" t="s">
        <v>539</v>
      </c>
      <c r="J59" s="18" t="s">
        <v>5</v>
      </c>
      <c r="K59" s="111">
        <v>0</v>
      </c>
      <c r="L59" s="53">
        <v>0</v>
      </c>
      <c r="M59" s="53">
        <v>0</v>
      </c>
      <c r="N59" s="53">
        <v>0</v>
      </c>
      <c r="O59" s="53">
        <v>0</v>
      </c>
      <c r="P59" s="53">
        <v>0</v>
      </c>
      <c r="Q59" s="53">
        <v>0</v>
      </c>
      <c r="R59" s="53">
        <v>0</v>
      </c>
      <c r="S59" s="53">
        <v>0</v>
      </c>
      <c r="T59" s="53">
        <v>0</v>
      </c>
      <c r="U59" s="53">
        <v>0</v>
      </c>
      <c r="V59" s="53">
        <v>0</v>
      </c>
      <c r="W59" s="53">
        <v>0</v>
      </c>
      <c r="X59" s="53">
        <v>0</v>
      </c>
      <c r="Y59" s="53">
        <v>0</v>
      </c>
      <c r="Z59" s="53">
        <v>0</v>
      </c>
      <c r="AA59" s="53">
        <v>0</v>
      </c>
      <c r="AB59" s="53">
        <v>0</v>
      </c>
      <c r="AC59" s="53">
        <v>0</v>
      </c>
      <c r="AD59" s="53">
        <v>0</v>
      </c>
      <c r="AE59" s="53">
        <v>0</v>
      </c>
      <c r="AF59" s="53">
        <v>0</v>
      </c>
      <c r="AG59" s="53">
        <v>0</v>
      </c>
      <c r="AH59" s="53">
        <v>0</v>
      </c>
      <c r="AI59" s="53">
        <v>0</v>
      </c>
      <c r="AJ59" s="53">
        <v>0</v>
      </c>
      <c r="AK59" s="53">
        <v>0</v>
      </c>
      <c r="AL59" s="53">
        <v>0</v>
      </c>
      <c r="AM59" s="53">
        <v>0</v>
      </c>
      <c r="AN59" s="53">
        <v>0</v>
      </c>
      <c r="AO59" s="53">
        <v>0</v>
      </c>
      <c r="AP59" s="53">
        <v>0</v>
      </c>
    </row>
    <row r="60" spans="1:42" ht="15.75" customHeight="1" x14ac:dyDescent="0.35">
      <c r="A60" s="51"/>
      <c r="B60" s="51"/>
      <c r="C60" s="51"/>
      <c r="D60" s="51"/>
      <c r="E60" s="51"/>
      <c r="F60" s="51"/>
      <c r="G60" s="51"/>
      <c r="H60" s="51"/>
      <c r="I60" s="63" t="s">
        <v>539</v>
      </c>
      <c r="J60" s="18" t="s">
        <v>7</v>
      </c>
      <c r="K60" s="109">
        <v>0</v>
      </c>
      <c r="L60" s="54">
        <v>0</v>
      </c>
      <c r="M60" s="54">
        <v>0</v>
      </c>
      <c r="N60" s="54">
        <v>0</v>
      </c>
      <c r="O60" s="54">
        <v>0</v>
      </c>
      <c r="P60" s="54">
        <v>0</v>
      </c>
      <c r="Q60" s="54">
        <v>0</v>
      </c>
      <c r="R60" s="54">
        <v>0</v>
      </c>
      <c r="S60" s="54">
        <v>0</v>
      </c>
      <c r="T60" s="54">
        <v>0</v>
      </c>
      <c r="U60" s="54">
        <v>0</v>
      </c>
      <c r="V60" s="54">
        <v>0</v>
      </c>
      <c r="W60" s="54">
        <v>0</v>
      </c>
      <c r="X60" s="54">
        <v>0</v>
      </c>
      <c r="Y60" s="54">
        <v>0</v>
      </c>
      <c r="Z60" s="54">
        <v>0</v>
      </c>
      <c r="AA60" s="54">
        <v>0</v>
      </c>
      <c r="AB60" s="54">
        <v>0</v>
      </c>
      <c r="AC60" s="54">
        <v>0</v>
      </c>
      <c r="AD60" s="54">
        <v>0</v>
      </c>
      <c r="AE60" s="54">
        <v>0</v>
      </c>
      <c r="AF60" s="54">
        <v>0</v>
      </c>
      <c r="AG60" s="54">
        <v>0</v>
      </c>
      <c r="AH60" s="54">
        <v>0</v>
      </c>
      <c r="AI60" s="54">
        <v>0</v>
      </c>
      <c r="AJ60" s="54">
        <v>0</v>
      </c>
      <c r="AK60" s="54">
        <v>0</v>
      </c>
      <c r="AL60" s="54">
        <v>0</v>
      </c>
      <c r="AM60" s="54">
        <v>0</v>
      </c>
      <c r="AN60" s="54">
        <v>0</v>
      </c>
      <c r="AO60" s="54">
        <v>0</v>
      </c>
      <c r="AP60" s="54">
        <v>0</v>
      </c>
    </row>
    <row r="61" spans="1:42" ht="15.75" customHeight="1" x14ac:dyDescent="0.35">
      <c r="A61" s="51"/>
      <c r="B61" s="51"/>
      <c r="C61" s="51"/>
      <c r="D61" s="51"/>
      <c r="E61" s="51"/>
      <c r="F61" s="51"/>
      <c r="G61" s="51"/>
      <c r="H61" s="51"/>
      <c r="I61" s="63" t="s">
        <v>539</v>
      </c>
      <c r="J61" s="18" t="s">
        <v>8</v>
      </c>
      <c r="K61" s="109">
        <v>0</v>
      </c>
      <c r="L61" s="54">
        <v>0</v>
      </c>
      <c r="M61" s="54">
        <v>0</v>
      </c>
      <c r="N61" s="54">
        <v>0</v>
      </c>
      <c r="O61" s="54">
        <v>0</v>
      </c>
      <c r="P61" s="54">
        <v>0</v>
      </c>
      <c r="Q61" s="54">
        <v>0</v>
      </c>
      <c r="R61" s="54">
        <v>0</v>
      </c>
      <c r="S61" s="54">
        <v>0</v>
      </c>
      <c r="T61" s="54">
        <v>0</v>
      </c>
      <c r="U61" s="54">
        <v>0</v>
      </c>
      <c r="V61" s="54">
        <v>0</v>
      </c>
      <c r="W61" s="54">
        <v>0</v>
      </c>
      <c r="X61" s="54">
        <v>0</v>
      </c>
      <c r="Y61" s="54">
        <v>0</v>
      </c>
      <c r="Z61" s="54">
        <v>0</v>
      </c>
      <c r="AA61" s="54">
        <v>0</v>
      </c>
      <c r="AB61" s="54">
        <v>0</v>
      </c>
      <c r="AC61" s="54">
        <v>0</v>
      </c>
      <c r="AD61" s="54">
        <v>0</v>
      </c>
      <c r="AE61" s="54">
        <v>0</v>
      </c>
      <c r="AF61" s="54">
        <v>0</v>
      </c>
      <c r="AG61" s="54">
        <v>0</v>
      </c>
      <c r="AH61" s="54">
        <v>0</v>
      </c>
      <c r="AI61" s="54">
        <v>0</v>
      </c>
      <c r="AJ61" s="54">
        <v>0</v>
      </c>
      <c r="AK61" s="54">
        <v>0</v>
      </c>
      <c r="AL61" s="54">
        <v>0</v>
      </c>
      <c r="AM61" s="54">
        <v>0</v>
      </c>
      <c r="AN61" s="54">
        <v>0</v>
      </c>
      <c r="AO61" s="54">
        <v>0</v>
      </c>
      <c r="AP61" s="54">
        <v>0</v>
      </c>
    </row>
    <row r="62" spans="1:42" ht="15.75" customHeight="1" x14ac:dyDescent="0.35">
      <c r="A62" s="51"/>
      <c r="B62" s="51"/>
      <c r="C62" s="51"/>
      <c r="D62" s="51"/>
      <c r="E62" s="51"/>
      <c r="F62" s="51"/>
      <c r="G62" s="51"/>
      <c r="H62" s="51"/>
      <c r="I62" s="63" t="s">
        <v>539</v>
      </c>
      <c r="J62" s="18" t="s">
        <v>93</v>
      </c>
      <c r="K62" s="109">
        <v>0</v>
      </c>
      <c r="L62" s="54">
        <v>0</v>
      </c>
      <c r="M62" s="54">
        <v>0</v>
      </c>
      <c r="N62" s="54">
        <v>0</v>
      </c>
      <c r="O62" s="54">
        <v>0</v>
      </c>
      <c r="P62" s="54">
        <v>0</v>
      </c>
      <c r="Q62" s="54">
        <v>0</v>
      </c>
      <c r="R62" s="54">
        <v>0</v>
      </c>
      <c r="S62" s="54">
        <v>0</v>
      </c>
      <c r="T62" s="54">
        <v>0</v>
      </c>
      <c r="U62" s="54">
        <v>0</v>
      </c>
      <c r="V62" s="54">
        <v>0</v>
      </c>
      <c r="W62" s="54">
        <v>0</v>
      </c>
      <c r="X62" s="54">
        <v>0</v>
      </c>
      <c r="Y62" s="54">
        <v>0</v>
      </c>
      <c r="Z62" s="54">
        <v>0</v>
      </c>
      <c r="AA62" s="54">
        <v>0</v>
      </c>
      <c r="AB62" s="54">
        <v>0</v>
      </c>
      <c r="AC62" s="54">
        <v>0</v>
      </c>
      <c r="AD62" s="54">
        <v>0</v>
      </c>
      <c r="AE62" s="54">
        <v>0</v>
      </c>
      <c r="AF62" s="54">
        <v>0</v>
      </c>
      <c r="AG62" s="54">
        <v>0</v>
      </c>
      <c r="AH62" s="54">
        <v>0</v>
      </c>
      <c r="AI62" s="54">
        <v>0</v>
      </c>
      <c r="AJ62" s="54">
        <v>0</v>
      </c>
      <c r="AK62" s="54">
        <v>0</v>
      </c>
      <c r="AL62" s="54">
        <v>0</v>
      </c>
      <c r="AM62" s="54">
        <v>0</v>
      </c>
      <c r="AN62" s="54">
        <v>0</v>
      </c>
      <c r="AO62" s="54">
        <v>0</v>
      </c>
      <c r="AP62" s="54">
        <v>0</v>
      </c>
    </row>
    <row r="63" spans="1:42" ht="15.75" customHeight="1" x14ac:dyDescent="0.35">
      <c r="A63" s="51"/>
      <c r="B63" s="51"/>
      <c r="C63" s="51"/>
      <c r="D63" s="51"/>
      <c r="E63" s="51"/>
      <c r="F63" s="51"/>
      <c r="G63" s="51"/>
      <c r="H63" s="51"/>
      <c r="I63" s="63" t="s">
        <v>539</v>
      </c>
      <c r="J63" s="18" t="s">
        <v>94</v>
      </c>
      <c r="K63" s="109">
        <v>0</v>
      </c>
      <c r="L63" s="54">
        <v>0</v>
      </c>
      <c r="M63" s="54">
        <v>0</v>
      </c>
      <c r="N63" s="54">
        <v>0</v>
      </c>
      <c r="O63" s="54">
        <v>0</v>
      </c>
      <c r="P63" s="54">
        <v>0</v>
      </c>
      <c r="Q63" s="54">
        <v>0</v>
      </c>
      <c r="R63" s="54">
        <v>0</v>
      </c>
      <c r="S63" s="54">
        <v>0</v>
      </c>
      <c r="T63" s="54">
        <v>0</v>
      </c>
      <c r="U63" s="54">
        <v>0</v>
      </c>
      <c r="V63" s="54">
        <v>0</v>
      </c>
      <c r="W63" s="54">
        <v>0</v>
      </c>
      <c r="X63" s="54">
        <v>0</v>
      </c>
      <c r="Y63" s="54">
        <v>0</v>
      </c>
      <c r="Z63" s="54">
        <v>0</v>
      </c>
      <c r="AA63" s="54">
        <v>0</v>
      </c>
      <c r="AB63" s="54">
        <v>0</v>
      </c>
      <c r="AC63" s="54">
        <v>0</v>
      </c>
      <c r="AD63" s="54">
        <v>0</v>
      </c>
      <c r="AE63" s="54">
        <v>0</v>
      </c>
      <c r="AF63" s="54">
        <v>0</v>
      </c>
      <c r="AG63" s="54">
        <v>0</v>
      </c>
      <c r="AH63" s="54">
        <v>0</v>
      </c>
      <c r="AI63" s="54">
        <v>0</v>
      </c>
      <c r="AJ63" s="54">
        <v>0</v>
      </c>
      <c r="AK63" s="54">
        <v>0</v>
      </c>
      <c r="AL63" s="54">
        <v>0</v>
      </c>
      <c r="AM63" s="54">
        <v>0</v>
      </c>
      <c r="AN63" s="54">
        <v>0</v>
      </c>
      <c r="AO63" s="54">
        <v>0</v>
      </c>
      <c r="AP63" s="54">
        <v>0</v>
      </c>
    </row>
    <row r="64" spans="1:42" ht="15.75" customHeight="1" x14ac:dyDescent="0.35">
      <c r="A64" s="51"/>
      <c r="B64" s="51"/>
      <c r="C64" s="51"/>
      <c r="D64" s="51"/>
      <c r="E64" s="51"/>
      <c r="F64" s="51"/>
      <c r="G64" s="51"/>
      <c r="H64" s="52" t="s">
        <v>505</v>
      </c>
      <c r="I64" s="63" t="s">
        <v>539</v>
      </c>
      <c r="J64" s="18" t="s">
        <v>95</v>
      </c>
      <c r="K64" s="111">
        <v>0</v>
      </c>
      <c r="L64" s="53">
        <v>0</v>
      </c>
      <c r="M64" s="53">
        <v>0</v>
      </c>
      <c r="N64" s="53">
        <v>0</v>
      </c>
      <c r="O64" s="53">
        <v>0</v>
      </c>
      <c r="P64" s="53">
        <v>0</v>
      </c>
      <c r="Q64" s="53">
        <v>0</v>
      </c>
      <c r="R64" s="53">
        <v>0</v>
      </c>
      <c r="S64" s="53">
        <v>0</v>
      </c>
      <c r="T64" s="53">
        <v>0</v>
      </c>
      <c r="U64" s="53">
        <v>0</v>
      </c>
      <c r="V64" s="53">
        <v>0</v>
      </c>
      <c r="W64" s="53">
        <v>0</v>
      </c>
      <c r="X64" s="53">
        <v>0</v>
      </c>
      <c r="Y64" s="53">
        <v>0</v>
      </c>
      <c r="Z64" s="53">
        <v>0</v>
      </c>
      <c r="AA64" s="53">
        <v>0</v>
      </c>
      <c r="AB64" s="53">
        <v>0</v>
      </c>
      <c r="AC64" s="53">
        <v>0</v>
      </c>
      <c r="AD64" s="53">
        <v>0</v>
      </c>
      <c r="AE64" s="53">
        <v>0</v>
      </c>
      <c r="AF64" s="53">
        <v>0</v>
      </c>
      <c r="AG64" s="53">
        <v>0</v>
      </c>
      <c r="AH64" s="53">
        <v>0</v>
      </c>
      <c r="AI64" s="53">
        <v>0</v>
      </c>
      <c r="AJ64" s="53">
        <v>0</v>
      </c>
      <c r="AK64" s="53">
        <v>0</v>
      </c>
      <c r="AL64" s="53">
        <v>0</v>
      </c>
      <c r="AM64" s="53">
        <v>0</v>
      </c>
      <c r="AN64" s="53">
        <v>0</v>
      </c>
      <c r="AO64" s="53">
        <v>0</v>
      </c>
      <c r="AP64" s="53">
        <v>0</v>
      </c>
    </row>
    <row r="65" spans="1:42" ht="15.75" customHeight="1" x14ac:dyDescent="0.35">
      <c r="A65" s="51"/>
      <c r="B65" s="51"/>
      <c r="C65" s="51"/>
      <c r="D65" s="51"/>
      <c r="E65" s="51"/>
      <c r="F65" s="51"/>
      <c r="G65" s="51"/>
      <c r="H65" s="51"/>
      <c r="I65" s="63" t="s">
        <v>539</v>
      </c>
      <c r="J65" s="18" t="s">
        <v>96</v>
      </c>
      <c r="K65" s="109">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row>
    <row r="66" spans="1:42" ht="15.75" customHeight="1" x14ac:dyDescent="0.35">
      <c r="A66" s="51"/>
      <c r="B66" s="51"/>
      <c r="C66" s="51"/>
      <c r="D66" s="51"/>
      <c r="E66" s="51"/>
      <c r="F66" s="51"/>
      <c r="G66" s="51"/>
      <c r="H66" s="51"/>
      <c r="I66" s="63" t="s">
        <v>539</v>
      </c>
      <c r="J66" s="51"/>
      <c r="K66" s="109"/>
      <c r="L66" s="51"/>
      <c r="M66" s="51"/>
      <c r="N66" s="51"/>
      <c r="AO66" s="51"/>
      <c r="AP66" s="51"/>
    </row>
    <row r="67" spans="1:42" ht="15.75" customHeight="1" x14ac:dyDescent="0.35">
      <c r="A67" s="51"/>
      <c r="B67" s="51"/>
      <c r="C67" s="51"/>
      <c r="D67" s="51"/>
      <c r="E67" s="51"/>
      <c r="F67" s="51"/>
      <c r="G67" s="51"/>
      <c r="H67" s="18" t="s">
        <v>506</v>
      </c>
      <c r="I67" s="63" t="s">
        <v>539</v>
      </c>
      <c r="J67" s="51"/>
      <c r="K67" s="109"/>
      <c r="L67" s="51"/>
      <c r="M67" s="51"/>
      <c r="N67" s="51"/>
      <c r="AO67" s="51"/>
      <c r="AP67" s="51"/>
    </row>
    <row r="68" spans="1:42" ht="15.75" customHeight="1" x14ac:dyDescent="0.35">
      <c r="A68" s="51"/>
      <c r="B68" s="51"/>
      <c r="C68" s="51"/>
      <c r="D68" s="51"/>
      <c r="E68" s="51"/>
      <c r="F68" s="51"/>
      <c r="G68" s="51"/>
      <c r="H68" s="51"/>
      <c r="I68" s="63" t="s">
        <v>539</v>
      </c>
      <c r="J68" s="18" t="s">
        <v>1</v>
      </c>
      <c r="K68" s="110">
        <v>2019</v>
      </c>
      <c r="L68" s="18">
        <v>2020</v>
      </c>
      <c r="M68" s="18">
        <v>2021</v>
      </c>
      <c r="N68" s="18">
        <v>2022</v>
      </c>
      <c r="O68" s="18">
        <v>2023</v>
      </c>
      <c r="P68" s="18">
        <v>2024</v>
      </c>
      <c r="Q68" s="18">
        <v>2025</v>
      </c>
      <c r="R68" s="18">
        <v>2026</v>
      </c>
      <c r="S68" s="18">
        <v>2027</v>
      </c>
      <c r="T68" s="18">
        <v>2028</v>
      </c>
      <c r="U68" s="18">
        <v>2029</v>
      </c>
      <c r="V68" s="18">
        <v>2030</v>
      </c>
      <c r="W68" s="18">
        <v>2031</v>
      </c>
      <c r="X68" s="18">
        <v>2032</v>
      </c>
      <c r="Y68" s="18">
        <v>2033</v>
      </c>
      <c r="Z68" s="18">
        <v>2034</v>
      </c>
      <c r="AA68" s="18">
        <v>2035</v>
      </c>
      <c r="AB68" s="18">
        <v>2036</v>
      </c>
      <c r="AC68" s="18">
        <v>2037</v>
      </c>
      <c r="AD68" s="18">
        <v>2038</v>
      </c>
      <c r="AE68" s="18">
        <v>2039</v>
      </c>
      <c r="AF68" s="18">
        <v>2040</v>
      </c>
      <c r="AG68" s="18">
        <v>2041</v>
      </c>
      <c r="AH68" s="18">
        <v>2042</v>
      </c>
      <c r="AI68" s="18">
        <v>2043</v>
      </c>
      <c r="AJ68" s="18">
        <v>2044</v>
      </c>
      <c r="AK68" s="18">
        <v>2045</v>
      </c>
      <c r="AL68" s="18">
        <v>2046</v>
      </c>
      <c r="AM68" s="18">
        <v>2047</v>
      </c>
      <c r="AN68" s="18">
        <v>2048</v>
      </c>
      <c r="AO68" s="18">
        <v>2049</v>
      </c>
      <c r="AP68" s="18">
        <v>2050</v>
      </c>
    </row>
    <row r="69" spans="1:42" ht="15.75" customHeight="1" x14ac:dyDescent="0.35">
      <c r="A69" s="51"/>
      <c r="B69" s="51"/>
      <c r="C69" s="51"/>
      <c r="D69" s="51"/>
      <c r="E69" s="51"/>
      <c r="F69" s="51"/>
      <c r="G69" s="51"/>
      <c r="H69" s="52" t="s">
        <v>474</v>
      </c>
      <c r="I69" s="63" t="s">
        <v>539</v>
      </c>
      <c r="J69" s="18" t="s">
        <v>2</v>
      </c>
      <c r="K69" s="111">
        <v>1633513578485.3501</v>
      </c>
      <c r="L69" s="53">
        <v>1679365300762.1169</v>
      </c>
      <c r="M69" s="53">
        <v>1723576836783.3269</v>
      </c>
      <c r="N69" s="53">
        <v>1767178144065.686</v>
      </c>
      <c r="O69" s="53">
        <v>1813891680534.23</v>
      </c>
      <c r="P69" s="53">
        <v>1859386487924.155</v>
      </c>
      <c r="Q69" s="53">
        <v>1901939494738.6951</v>
      </c>
      <c r="R69" s="53">
        <v>1945103209785.2051</v>
      </c>
      <c r="S69" s="53">
        <v>1987037435615.0891</v>
      </c>
      <c r="T69" s="53">
        <v>2026748326219.0581</v>
      </c>
      <c r="U69" s="53">
        <v>2065749468814.873</v>
      </c>
      <c r="V69" s="53">
        <v>2105455554851.8989</v>
      </c>
      <c r="W69" s="53">
        <v>2145450124110.783</v>
      </c>
      <c r="X69" s="53">
        <v>2185220029605.791</v>
      </c>
      <c r="Y69" s="53">
        <v>2225337646448.2158</v>
      </c>
      <c r="Z69" s="53">
        <v>2265558674252.6558</v>
      </c>
      <c r="AA69" s="53">
        <v>2305871059708.5391</v>
      </c>
      <c r="AB69" s="53">
        <v>2347690298271.1802</v>
      </c>
      <c r="AC69" s="53">
        <v>2392987751956.7861</v>
      </c>
      <c r="AD69" s="53">
        <v>2440657021710.9409</v>
      </c>
      <c r="AE69" s="53">
        <v>2488518148878.3608</v>
      </c>
      <c r="AF69" s="53">
        <v>2538350832131.6802</v>
      </c>
      <c r="AG69" s="53">
        <v>2573258386376.5791</v>
      </c>
      <c r="AH69" s="53">
        <v>2608811780030.5542</v>
      </c>
      <c r="AI69" s="53">
        <v>2645599448871.2178</v>
      </c>
      <c r="AJ69" s="53">
        <v>2681027334831.7368</v>
      </c>
      <c r="AK69" s="53">
        <v>2716439522531.8101</v>
      </c>
      <c r="AL69" s="53">
        <v>2752478401622.2729</v>
      </c>
      <c r="AM69" s="53">
        <v>2789618963217.1431</v>
      </c>
      <c r="AN69" s="53">
        <v>2799493087271.2119</v>
      </c>
      <c r="AO69" s="53">
        <v>2804137788982.4751</v>
      </c>
      <c r="AP69" s="53">
        <v>2808018289937.2969</v>
      </c>
    </row>
    <row r="70" spans="1:42" ht="15.75" customHeight="1" x14ac:dyDescent="0.35">
      <c r="A70" s="51"/>
      <c r="B70" s="51"/>
      <c r="C70" s="51"/>
      <c r="D70" s="51"/>
      <c r="E70" s="51"/>
      <c r="F70" s="51"/>
      <c r="G70" s="51"/>
      <c r="H70" s="51"/>
      <c r="I70" s="63" t="s">
        <v>539</v>
      </c>
      <c r="J70" s="18" t="s">
        <v>3</v>
      </c>
      <c r="K70" s="109">
        <v>0</v>
      </c>
      <c r="L70" s="54">
        <v>0</v>
      </c>
      <c r="M70" s="54">
        <v>0</v>
      </c>
      <c r="N70" s="54">
        <v>0</v>
      </c>
      <c r="O70" s="54">
        <v>0</v>
      </c>
      <c r="P70" s="54">
        <v>0</v>
      </c>
      <c r="Q70" s="54">
        <v>0</v>
      </c>
      <c r="R70" s="54">
        <v>0</v>
      </c>
      <c r="S70" s="54">
        <v>0</v>
      </c>
      <c r="T70" s="54">
        <v>0</v>
      </c>
      <c r="U70" s="54">
        <v>0</v>
      </c>
      <c r="V70" s="54">
        <v>0</v>
      </c>
      <c r="W70" s="54">
        <v>0</v>
      </c>
      <c r="X70" s="54">
        <v>0</v>
      </c>
      <c r="Y70" s="54">
        <v>0</v>
      </c>
      <c r="Z70" s="54">
        <v>0</v>
      </c>
      <c r="AA70" s="54">
        <v>0</v>
      </c>
      <c r="AB70" s="54">
        <v>0</v>
      </c>
      <c r="AC70" s="54">
        <v>0</v>
      </c>
      <c r="AD70" s="54">
        <v>0</v>
      </c>
      <c r="AE70" s="54">
        <v>0</v>
      </c>
      <c r="AF70" s="54">
        <v>0</v>
      </c>
      <c r="AG70" s="54">
        <v>0</v>
      </c>
      <c r="AH70" s="54">
        <v>0</v>
      </c>
      <c r="AI70" s="54">
        <v>0</v>
      </c>
      <c r="AJ70" s="54">
        <v>0</v>
      </c>
      <c r="AK70" s="54">
        <v>0</v>
      </c>
      <c r="AL70" s="54">
        <v>0</v>
      </c>
      <c r="AM70" s="54">
        <v>0</v>
      </c>
      <c r="AN70" s="54">
        <v>0</v>
      </c>
      <c r="AO70" s="54">
        <v>0</v>
      </c>
      <c r="AP70" s="54">
        <v>0</v>
      </c>
    </row>
    <row r="71" spans="1:42" ht="15.75" customHeight="1" x14ac:dyDescent="0.35">
      <c r="A71" s="51"/>
      <c r="B71" s="51"/>
      <c r="C71" s="51"/>
      <c r="D71" s="51"/>
      <c r="E71" s="51"/>
      <c r="F71" s="51"/>
      <c r="G71" s="51"/>
      <c r="H71" s="52" t="s">
        <v>475</v>
      </c>
      <c r="I71" s="63" t="s">
        <v>539</v>
      </c>
      <c r="J71" s="18" t="s">
        <v>4</v>
      </c>
      <c r="K71" s="111">
        <v>10272390493383.439</v>
      </c>
      <c r="L71" s="53">
        <v>10350842968931.43</v>
      </c>
      <c r="M71" s="53">
        <v>10424284006606.84</v>
      </c>
      <c r="N71" s="53">
        <v>10482622758810.17</v>
      </c>
      <c r="O71" s="53">
        <v>10520423803376.689</v>
      </c>
      <c r="P71" s="53">
        <v>10556052347155.85</v>
      </c>
      <c r="Q71" s="53">
        <v>10577391128092.631</v>
      </c>
      <c r="R71" s="53">
        <v>10588868549575.08</v>
      </c>
      <c r="S71" s="53">
        <v>10603941149881.27</v>
      </c>
      <c r="T71" s="53">
        <v>10615079680136.98</v>
      </c>
      <c r="U71" s="53">
        <v>10617786807778.74</v>
      </c>
      <c r="V71" s="53">
        <v>10630154842410.27</v>
      </c>
      <c r="W71" s="53">
        <v>10642487179674.09</v>
      </c>
      <c r="X71" s="53">
        <v>10659131727119.24</v>
      </c>
      <c r="Y71" s="53">
        <v>10675851721588.301</v>
      </c>
      <c r="Z71" s="53">
        <v>10709303639352.289</v>
      </c>
      <c r="AA71" s="53">
        <v>10746488024434.811</v>
      </c>
      <c r="AB71" s="53">
        <v>10785890048169.789</v>
      </c>
      <c r="AC71" s="53">
        <v>10846096419874.119</v>
      </c>
      <c r="AD71" s="53">
        <v>10913251499156.711</v>
      </c>
      <c r="AE71" s="53">
        <v>10984424623196.08</v>
      </c>
      <c r="AF71" s="53">
        <v>11065476101529.279</v>
      </c>
      <c r="AG71" s="53">
        <v>11058197902125.949</v>
      </c>
      <c r="AH71" s="53">
        <v>11056696745479.73</v>
      </c>
      <c r="AI71" s="53">
        <v>11065045031253.869</v>
      </c>
      <c r="AJ71" s="53">
        <v>11071210340725.301</v>
      </c>
      <c r="AK71" s="53">
        <v>11079407057431.43</v>
      </c>
      <c r="AL71" s="53">
        <v>11087856574517.26</v>
      </c>
      <c r="AM71" s="53">
        <v>11095369784150.66</v>
      </c>
      <c r="AN71" s="53">
        <v>11100854218450.74</v>
      </c>
      <c r="AO71" s="53">
        <v>11103375524177.51</v>
      </c>
      <c r="AP71" s="53">
        <v>11102765929623.1</v>
      </c>
    </row>
    <row r="72" spans="1:42" ht="15.75" customHeight="1" x14ac:dyDescent="0.35">
      <c r="A72" s="51"/>
      <c r="B72" s="51"/>
      <c r="C72" s="51"/>
      <c r="D72" s="51"/>
      <c r="E72" s="51"/>
      <c r="F72" s="51"/>
      <c r="G72" s="51"/>
      <c r="H72" s="52" t="s">
        <v>476</v>
      </c>
      <c r="I72" s="63" t="s">
        <v>539</v>
      </c>
      <c r="J72" s="18" t="s">
        <v>5</v>
      </c>
      <c r="K72" s="111">
        <v>22698842062.71904</v>
      </c>
      <c r="L72" s="53">
        <v>22865778416.17366</v>
      </c>
      <c r="M72" s="53">
        <v>23024247546.9105</v>
      </c>
      <c r="N72" s="53">
        <v>23152586999.2649</v>
      </c>
      <c r="O72" s="53">
        <v>23235956339.07373</v>
      </c>
      <c r="P72" s="53">
        <v>23290303359.354679</v>
      </c>
      <c r="Q72" s="53">
        <v>23290549379.287289</v>
      </c>
      <c r="R72" s="53">
        <v>23220374735.313019</v>
      </c>
      <c r="S72" s="53">
        <v>23076906927.24865</v>
      </c>
      <c r="T72" s="53">
        <v>22821038464.818661</v>
      </c>
      <c r="U72" s="53">
        <v>22418844634.71743</v>
      </c>
      <c r="V72" s="53">
        <v>21896316715.3563</v>
      </c>
      <c r="W72" s="53">
        <v>21237037860.24868</v>
      </c>
      <c r="X72" s="53">
        <v>20459059728.153389</v>
      </c>
      <c r="Y72" s="53">
        <v>19560295576.98077</v>
      </c>
      <c r="Z72" s="53">
        <v>18582165686.47924</v>
      </c>
      <c r="AA72" s="53">
        <v>17520886025.106579</v>
      </c>
      <c r="AB72" s="53">
        <v>16396015849.67104</v>
      </c>
      <c r="AC72" s="53">
        <v>15246055125.33506</v>
      </c>
      <c r="AD72" s="53">
        <v>14069738956.657829</v>
      </c>
      <c r="AE72" s="53">
        <v>12887347355.88151</v>
      </c>
      <c r="AF72" s="53">
        <v>11716190110.57053</v>
      </c>
      <c r="AG72" s="53">
        <v>10501161720.889271</v>
      </c>
      <c r="AH72" s="53">
        <v>9342534797.787178</v>
      </c>
      <c r="AI72" s="53">
        <v>8253380085.8241339</v>
      </c>
      <c r="AJ72" s="53">
        <v>7239167015.950285</v>
      </c>
      <c r="AK72" s="53">
        <v>6314103003.9682035</v>
      </c>
      <c r="AL72" s="53">
        <v>5486984216.780036</v>
      </c>
      <c r="AM72" s="53">
        <v>4763443157.6001043</v>
      </c>
      <c r="AN72" s="53">
        <v>4144822217.368154</v>
      </c>
      <c r="AO72" s="53">
        <v>3628035615.6705432</v>
      </c>
      <c r="AP72" s="53">
        <v>3206691457.9562421</v>
      </c>
    </row>
    <row r="73" spans="1:42" ht="15.75" customHeight="1" x14ac:dyDescent="0.35">
      <c r="A73" s="51"/>
      <c r="B73" s="51"/>
      <c r="C73" s="51"/>
      <c r="D73" s="51"/>
      <c r="E73" s="51"/>
      <c r="F73" s="51"/>
      <c r="G73" s="51"/>
      <c r="H73" s="51"/>
      <c r="I73" s="63" t="s">
        <v>539</v>
      </c>
      <c r="J73" s="18" t="s">
        <v>7</v>
      </c>
      <c r="K73" s="109">
        <v>0</v>
      </c>
      <c r="L73" s="54">
        <v>0</v>
      </c>
      <c r="M73" s="54">
        <v>0</v>
      </c>
      <c r="N73" s="54">
        <v>0</v>
      </c>
      <c r="O73" s="54">
        <v>0</v>
      </c>
      <c r="P73" s="54">
        <v>0</v>
      </c>
      <c r="Q73" s="54">
        <v>0</v>
      </c>
      <c r="R73" s="54">
        <v>0</v>
      </c>
      <c r="S73" s="54">
        <v>0</v>
      </c>
      <c r="T73" s="54">
        <v>0</v>
      </c>
      <c r="U73" s="54">
        <v>0</v>
      </c>
      <c r="V73" s="54">
        <v>0</v>
      </c>
      <c r="W73" s="54">
        <v>0</v>
      </c>
      <c r="X73" s="54">
        <v>0</v>
      </c>
      <c r="Y73" s="54">
        <v>0</v>
      </c>
      <c r="Z73" s="54">
        <v>0</v>
      </c>
      <c r="AA73" s="54">
        <v>0</v>
      </c>
      <c r="AB73" s="54">
        <v>0</v>
      </c>
      <c r="AC73" s="54">
        <v>0</v>
      </c>
      <c r="AD73" s="54">
        <v>0</v>
      </c>
      <c r="AE73" s="54">
        <v>0</v>
      </c>
      <c r="AF73" s="54">
        <v>0</v>
      </c>
      <c r="AG73" s="54">
        <v>0</v>
      </c>
      <c r="AH73" s="54">
        <v>0</v>
      </c>
      <c r="AI73" s="54">
        <v>0</v>
      </c>
      <c r="AJ73" s="54">
        <v>0</v>
      </c>
      <c r="AK73" s="54">
        <v>0</v>
      </c>
      <c r="AL73" s="54">
        <v>0</v>
      </c>
      <c r="AM73" s="54">
        <v>0</v>
      </c>
      <c r="AN73" s="54">
        <v>0</v>
      </c>
      <c r="AO73" s="54">
        <v>0</v>
      </c>
      <c r="AP73" s="54">
        <v>0</v>
      </c>
    </row>
    <row r="74" spans="1:42" ht="15.75" customHeight="1" x14ac:dyDescent="0.35">
      <c r="A74" s="51"/>
      <c r="B74" s="51"/>
      <c r="C74" s="51"/>
      <c r="D74" s="51"/>
      <c r="E74" s="51"/>
      <c r="F74" s="51"/>
      <c r="G74" s="51"/>
      <c r="H74" s="52" t="s">
        <v>477</v>
      </c>
      <c r="I74" s="63" t="s">
        <v>539</v>
      </c>
      <c r="J74" s="18" t="s">
        <v>8</v>
      </c>
      <c r="K74" s="111">
        <v>1282023721549.5</v>
      </c>
      <c r="L74" s="53">
        <v>1288875000000.001</v>
      </c>
      <c r="M74" s="53">
        <v>1295465338625.915</v>
      </c>
      <c r="N74" s="53">
        <v>1301093945794.947</v>
      </c>
      <c r="O74" s="53">
        <v>1305709416144.646</v>
      </c>
      <c r="P74" s="53">
        <v>1310139026922.8491</v>
      </c>
      <c r="Q74" s="53">
        <v>1314220757478.7271</v>
      </c>
      <c r="R74" s="53">
        <v>1318268565929.6189</v>
      </c>
      <c r="S74" s="53">
        <v>1322836624203.7119</v>
      </c>
      <c r="T74" s="53">
        <v>1327519447645.719</v>
      </c>
      <c r="U74" s="53">
        <v>1331654762320.738</v>
      </c>
      <c r="V74" s="53">
        <v>1336836797578.147</v>
      </c>
      <c r="W74" s="53">
        <v>1342227269010.4441</v>
      </c>
      <c r="X74" s="53">
        <v>1347989369759.0811</v>
      </c>
      <c r="Y74" s="53">
        <v>1353717974437.9409</v>
      </c>
      <c r="Z74" s="53">
        <v>1360890930545.238</v>
      </c>
      <c r="AA74" s="53">
        <v>1368613429937.6689</v>
      </c>
      <c r="AB74" s="53">
        <v>1377154613101.8201</v>
      </c>
      <c r="AC74" s="53">
        <v>1387506162425.7461</v>
      </c>
      <c r="AD74" s="53">
        <v>1398372514024.1169</v>
      </c>
      <c r="AE74" s="53">
        <v>1409826485735.95</v>
      </c>
      <c r="AF74" s="53">
        <v>1421365930966.0459</v>
      </c>
      <c r="AG74" s="53">
        <v>1426591181425.7371</v>
      </c>
      <c r="AH74" s="53">
        <v>1431385660294.6731</v>
      </c>
      <c r="AI74" s="53">
        <v>1435956750012.394</v>
      </c>
      <c r="AJ74" s="53">
        <v>1439315669614.9319</v>
      </c>
      <c r="AK74" s="53">
        <v>1442082593297.854</v>
      </c>
      <c r="AL74" s="53">
        <v>1444453510883.344</v>
      </c>
      <c r="AM74" s="53">
        <v>1446673727253.115</v>
      </c>
      <c r="AN74" s="53">
        <v>1448828624549.8301</v>
      </c>
      <c r="AO74" s="53">
        <v>1450888654704.9199</v>
      </c>
      <c r="AP74" s="53">
        <v>1452892220575.946</v>
      </c>
    </row>
    <row r="75" spans="1:42" ht="15.75" customHeight="1" x14ac:dyDescent="0.35">
      <c r="A75" s="51"/>
      <c r="B75" s="51"/>
      <c r="C75" s="51"/>
      <c r="D75" s="51"/>
      <c r="E75" s="51"/>
      <c r="F75" s="51"/>
      <c r="G75" s="51"/>
      <c r="H75" s="51"/>
      <c r="I75" s="63" t="s">
        <v>539</v>
      </c>
      <c r="J75" s="18" t="s">
        <v>93</v>
      </c>
      <c r="K75" s="109">
        <v>17099570513.26606</v>
      </c>
      <c r="L75" s="54">
        <v>17058333333.333349</v>
      </c>
      <c r="M75" s="54">
        <v>17016799365.533211</v>
      </c>
      <c r="N75" s="54">
        <v>16973212277.386431</v>
      </c>
      <c r="O75" s="54">
        <v>16931162619.91165</v>
      </c>
      <c r="P75" s="54">
        <v>16880703243.372801</v>
      </c>
      <c r="Q75" s="54">
        <v>16800998756.02244</v>
      </c>
      <c r="R75" s="54">
        <v>16688895593.78829</v>
      </c>
      <c r="S75" s="54">
        <v>16520820351.64529</v>
      </c>
      <c r="T75" s="54">
        <v>16298030159.82955</v>
      </c>
      <c r="U75" s="54">
        <v>16001186115.33353</v>
      </c>
      <c r="V75" s="54">
        <v>15636002714.16264</v>
      </c>
      <c r="W75" s="54">
        <v>15206090631.29793</v>
      </c>
      <c r="X75" s="54">
        <v>14709092147.342291</v>
      </c>
      <c r="Y75" s="54">
        <v>14161350907.72595</v>
      </c>
      <c r="Z75" s="54">
        <v>13551671826.106979</v>
      </c>
      <c r="AA75" s="54">
        <v>12885299682.263399</v>
      </c>
      <c r="AB75" s="54">
        <v>12178652461.29442</v>
      </c>
      <c r="AC75" s="54">
        <v>11438809093.72438</v>
      </c>
      <c r="AD75" s="54">
        <v>10675875271.14765</v>
      </c>
      <c r="AE75" s="54">
        <v>9893263986.8177834</v>
      </c>
      <c r="AF75" s="54">
        <v>9109367583.4180717</v>
      </c>
      <c r="AG75" s="54">
        <v>8318866728.3057661</v>
      </c>
      <c r="AH75" s="54">
        <v>7555752988.2975454</v>
      </c>
      <c r="AI75" s="54">
        <v>6834435427.1689157</v>
      </c>
      <c r="AJ75" s="54">
        <v>6161692788.2302074</v>
      </c>
      <c r="AK75" s="54">
        <v>5550122778.8813276</v>
      </c>
      <c r="AL75" s="54">
        <v>5005977392.682868</v>
      </c>
      <c r="AM75" s="54">
        <v>4533780908.8077669</v>
      </c>
      <c r="AN75" s="54">
        <v>4134974383.791573</v>
      </c>
      <c r="AO75" s="54">
        <v>3807205786.1670222</v>
      </c>
      <c r="AP75" s="54">
        <v>3545757743.0213828</v>
      </c>
    </row>
    <row r="76" spans="1:42" ht="15.75" customHeight="1" x14ac:dyDescent="0.35">
      <c r="A76" s="51"/>
      <c r="B76" s="51"/>
      <c r="C76" s="51"/>
      <c r="D76" s="51"/>
      <c r="E76" s="51"/>
      <c r="F76" s="51"/>
      <c r="G76" s="51"/>
      <c r="H76" s="51"/>
      <c r="I76" s="63" t="s">
        <v>539</v>
      </c>
      <c r="J76" s="18" t="s">
        <v>94</v>
      </c>
      <c r="K76" s="109">
        <v>0</v>
      </c>
      <c r="L76" s="54">
        <v>0</v>
      </c>
      <c r="M76" s="54">
        <v>0</v>
      </c>
      <c r="N76" s="54">
        <v>0</v>
      </c>
      <c r="O76" s="54">
        <v>0</v>
      </c>
      <c r="P76" s="54">
        <v>0</v>
      </c>
      <c r="Q76" s="54">
        <v>0</v>
      </c>
      <c r="R76" s="54">
        <v>0</v>
      </c>
      <c r="S76" s="54">
        <v>0</v>
      </c>
      <c r="T76" s="54">
        <v>0</v>
      </c>
      <c r="U76" s="54">
        <v>0</v>
      </c>
      <c r="V76" s="54">
        <v>0</v>
      </c>
      <c r="W76" s="54">
        <v>0</v>
      </c>
      <c r="X76" s="54">
        <v>0</v>
      </c>
      <c r="Y76" s="54">
        <v>0</v>
      </c>
      <c r="Z76" s="54">
        <v>0</v>
      </c>
      <c r="AA76" s="54">
        <v>0</v>
      </c>
      <c r="AB76" s="54">
        <v>0</v>
      </c>
      <c r="AC76" s="54">
        <v>0</v>
      </c>
      <c r="AD76" s="54">
        <v>0</v>
      </c>
      <c r="AE76" s="54">
        <v>0</v>
      </c>
      <c r="AF76" s="54">
        <v>0</v>
      </c>
      <c r="AG76" s="54">
        <v>0</v>
      </c>
      <c r="AH76" s="54">
        <v>0</v>
      </c>
      <c r="AI76" s="54">
        <v>0</v>
      </c>
      <c r="AJ76" s="54">
        <v>0</v>
      </c>
      <c r="AK76" s="54">
        <v>0</v>
      </c>
      <c r="AL76" s="54">
        <v>0</v>
      </c>
      <c r="AM76" s="54">
        <v>0</v>
      </c>
      <c r="AN76" s="54">
        <v>0</v>
      </c>
      <c r="AO76" s="54">
        <v>0</v>
      </c>
      <c r="AP76" s="54">
        <v>0</v>
      </c>
    </row>
    <row r="77" spans="1:42" ht="15.75" customHeight="1" x14ac:dyDescent="0.35">
      <c r="A77" s="51"/>
      <c r="B77" s="51"/>
      <c r="C77" s="51"/>
      <c r="D77" s="51"/>
      <c r="E77" s="51"/>
      <c r="F77" s="51"/>
      <c r="G77" s="51"/>
      <c r="H77" s="52" t="s">
        <v>478</v>
      </c>
      <c r="I77" s="63" t="s">
        <v>539</v>
      </c>
      <c r="J77" s="18" t="s">
        <v>95</v>
      </c>
      <c r="K77" s="111">
        <v>751775222350.91162</v>
      </c>
      <c r="L77" s="53">
        <v>768796158378.61523</v>
      </c>
      <c r="M77" s="53">
        <v>784891281174.82007</v>
      </c>
      <c r="N77" s="53">
        <v>799500037515.20984</v>
      </c>
      <c r="O77" s="53">
        <v>812394618625.08679</v>
      </c>
      <c r="P77" s="53">
        <v>824578697551.94312</v>
      </c>
      <c r="Q77" s="53">
        <v>835743260505.65161</v>
      </c>
      <c r="R77" s="53">
        <v>846270363138.41199</v>
      </c>
      <c r="S77" s="53">
        <v>857009974041.30627</v>
      </c>
      <c r="T77" s="53">
        <v>867562018462.86133</v>
      </c>
      <c r="U77" s="53">
        <v>877447723527.01184</v>
      </c>
      <c r="V77" s="53">
        <v>888173765327.12659</v>
      </c>
      <c r="W77" s="53">
        <v>898784778319.9491</v>
      </c>
      <c r="X77" s="53">
        <v>909286758958.9137</v>
      </c>
      <c r="Y77" s="53">
        <v>919082587456.90308</v>
      </c>
      <c r="Z77" s="53">
        <v>929434329705.37964</v>
      </c>
      <c r="AA77" s="53">
        <v>939210330352.20703</v>
      </c>
      <c r="AB77" s="53">
        <v>948261619338.71448</v>
      </c>
      <c r="AC77" s="53">
        <v>957761964244.64832</v>
      </c>
      <c r="AD77" s="53">
        <v>966739252019.68384</v>
      </c>
      <c r="AE77" s="53">
        <v>975434430156.57263</v>
      </c>
      <c r="AF77" s="53">
        <v>984225484319.53882</v>
      </c>
      <c r="AG77" s="53">
        <v>986639057152.6759</v>
      </c>
      <c r="AH77" s="53">
        <v>989184811919.74817</v>
      </c>
      <c r="AI77" s="53">
        <v>992284011659.98486</v>
      </c>
      <c r="AJ77" s="53">
        <v>995132427848.65381</v>
      </c>
      <c r="AK77" s="53">
        <v>998099423647.65234</v>
      </c>
      <c r="AL77" s="53">
        <v>1001066813148.061</v>
      </c>
      <c r="AM77" s="53">
        <v>1003966088083.824</v>
      </c>
      <c r="AN77" s="53">
        <v>1006713883679.601</v>
      </c>
      <c r="AO77" s="53">
        <v>1009232489887.147</v>
      </c>
      <c r="AP77" s="53">
        <v>1011519077624.29</v>
      </c>
    </row>
    <row r="78" spans="1:42" ht="15.75" customHeight="1" x14ac:dyDescent="0.35">
      <c r="A78" s="51"/>
      <c r="B78" s="51"/>
      <c r="C78" s="51"/>
      <c r="D78" s="51"/>
      <c r="E78" s="51"/>
      <c r="F78" s="51"/>
      <c r="G78" s="51"/>
      <c r="H78" s="51"/>
      <c r="I78" s="63" t="s">
        <v>539</v>
      </c>
      <c r="J78" s="18" t="s">
        <v>96</v>
      </c>
      <c r="K78" s="109">
        <v>0</v>
      </c>
      <c r="L78" s="54">
        <v>0</v>
      </c>
      <c r="M78" s="54">
        <v>0</v>
      </c>
      <c r="N78" s="54">
        <v>0</v>
      </c>
      <c r="O78" s="54">
        <v>0</v>
      </c>
      <c r="P78" s="54">
        <v>0</v>
      </c>
      <c r="Q78" s="54">
        <v>0</v>
      </c>
      <c r="R78" s="54">
        <v>0</v>
      </c>
      <c r="S78" s="54">
        <v>0</v>
      </c>
      <c r="T78" s="54">
        <v>0</v>
      </c>
      <c r="U78" s="54">
        <v>0</v>
      </c>
      <c r="V78" s="54">
        <v>0</v>
      </c>
      <c r="W78" s="54">
        <v>0</v>
      </c>
      <c r="X78" s="54">
        <v>0</v>
      </c>
      <c r="Y78" s="54">
        <v>0</v>
      </c>
      <c r="Z78" s="54">
        <v>0</v>
      </c>
      <c r="AA78" s="54">
        <v>0</v>
      </c>
      <c r="AB78" s="54">
        <v>0</v>
      </c>
      <c r="AC78" s="54">
        <v>0</v>
      </c>
      <c r="AD78" s="54">
        <v>0</v>
      </c>
      <c r="AE78" s="54">
        <v>0</v>
      </c>
      <c r="AF78" s="54">
        <v>0</v>
      </c>
      <c r="AG78" s="54">
        <v>0</v>
      </c>
      <c r="AH78" s="54">
        <v>0</v>
      </c>
      <c r="AI78" s="54">
        <v>0</v>
      </c>
      <c r="AJ78" s="54">
        <v>0</v>
      </c>
      <c r="AK78" s="54">
        <v>0</v>
      </c>
      <c r="AL78" s="54">
        <v>0</v>
      </c>
      <c r="AM78" s="54">
        <v>0</v>
      </c>
      <c r="AN78" s="54">
        <v>0</v>
      </c>
      <c r="AO78" s="54">
        <v>0</v>
      </c>
      <c r="AP78" s="54">
        <v>0</v>
      </c>
    </row>
    <row r="79" spans="1:42" ht="15.75" customHeight="1" x14ac:dyDescent="0.35">
      <c r="A79" s="51"/>
      <c r="B79" s="51"/>
      <c r="C79" s="51"/>
      <c r="D79" s="51"/>
      <c r="E79" s="51"/>
      <c r="F79" s="51"/>
      <c r="G79" s="51"/>
      <c r="H79" s="51"/>
      <c r="I79" s="63" t="s">
        <v>539</v>
      </c>
      <c r="J79" s="51"/>
      <c r="K79" s="109"/>
      <c r="L79" s="51"/>
      <c r="M79" s="51"/>
      <c r="N79" s="51"/>
      <c r="AO79" s="51"/>
      <c r="AP79" s="51"/>
    </row>
    <row r="80" spans="1:42" ht="15.75" customHeight="1" x14ac:dyDescent="0.35">
      <c r="A80" s="51"/>
      <c r="B80" s="51"/>
      <c r="C80" s="51"/>
      <c r="D80" s="51"/>
      <c r="E80" s="51"/>
      <c r="F80" s="51"/>
      <c r="G80" s="51"/>
      <c r="H80" s="18" t="s">
        <v>507</v>
      </c>
      <c r="I80" s="63" t="s">
        <v>539</v>
      </c>
      <c r="J80" s="51"/>
      <c r="K80" s="109"/>
      <c r="L80" s="51"/>
      <c r="M80" s="51"/>
      <c r="N80" s="51"/>
      <c r="AO80" s="51"/>
      <c r="AP80" s="51"/>
    </row>
    <row r="81" spans="1:42" ht="15.75" customHeight="1" x14ac:dyDescent="0.35">
      <c r="A81" s="51"/>
      <c r="B81" s="51"/>
      <c r="C81" s="51"/>
      <c r="D81" s="51"/>
      <c r="E81" s="51"/>
      <c r="F81" s="51"/>
      <c r="G81" s="51"/>
      <c r="H81" s="51"/>
      <c r="I81" s="63" t="s">
        <v>539</v>
      </c>
      <c r="J81" s="18" t="s">
        <v>1</v>
      </c>
      <c r="K81" s="110">
        <v>2019</v>
      </c>
      <c r="L81" s="18">
        <v>2020</v>
      </c>
      <c r="M81" s="18">
        <v>2021</v>
      </c>
      <c r="N81" s="18">
        <v>2022</v>
      </c>
      <c r="O81" s="18">
        <v>2023</v>
      </c>
      <c r="P81" s="18">
        <v>2024</v>
      </c>
      <c r="Q81" s="18">
        <v>2025</v>
      </c>
      <c r="R81" s="18">
        <v>2026</v>
      </c>
      <c r="S81" s="18">
        <v>2027</v>
      </c>
      <c r="T81" s="18">
        <v>2028</v>
      </c>
      <c r="U81" s="18">
        <v>2029</v>
      </c>
      <c r="V81" s="18">
        <v>2030</v>
      </c>
      <c r="W81" s="18">
        <v>2031</v>
      </c>
      <c r="X81" s="18">
        <v>2032</v>
      </c>
      <c r="Y81" s="18">
        <v>2033</v>
      </c>
      <c r="Z81" s="18">
        <v>2034</v>
      </c>
      <c r="AA81" s="18">
        <v>2035</v>
      </c>
      <c r="AB81" s="18">
        <v>2036</v>
      </c>
      <c r="AC81" s="18">
        <v>2037</v>
      </c>
      <c r="AD81" s="18">
        <v>2038</v>
      </c>
      <c r="AE81" s="18">
        <v>2039</v>
      </c>
      <c r="AF81" s="18">
        <v>2040</v>
      </c>
      <c r="AG81" s="18">
        <v>2041</v>
      </c>
      <c r="AH81" s="18">
        <v>2042</v>
      </c>
      <c r="AI81" s="18">
        <v>2043</v>
      </c>
      <c r="AJ81" s="18">
        <v>2044</v>
      </c>
      <c r="AK81" s="18">
        <v>2045</v>
      </c>
      <c r="AL81" s="18">
        <v>2046</v>
      </c>
      <c r="AM81" s="18">
        <v>2047</v>
      </c>
      <c r="AN81" s="18">
        <v>2048</v>
      </c>
      <c r="AO81" s="18">
        <v>2049</v>
      </c>
      <c r="AP81" s="18">
        <v>2050</v>
      </c>
    </row>
    <row r="82" spans="1:42" ht="15.75" customHeight="1" x14ac:dyDescent="0.35">
      <c r="A82" s="51"/>
      <c r="B82" s="51"/>
      <c r="C82" s="51"/>
      <c r="D82" s="51"/>
      <c r="E82" s="51"/>
      <c r="F82" s="51"/>
      <c r="G82" s="52" t="s">
        <v>480</v>
      </c>
      <c r="H82" s="52" t="s">
        <v>481</v>
      </c>
      <c r="I82" s="63" t="s">
        <v>539</v>
      </c>
      <c r="J82" s="18" t="s">
        <v>2</v>
      </c>
      <c r="K82" s="111">
        <v>1149665905657.2971</v>
      </c>
      <c r="L82" s="53">
        <v>1119733222756.436</v>
      </c>
      <c r="M82" s="53">
        <v>1090060965875.765</v>
      </c>
      <c r="N82" s="53">
        <v>1063051333306.674</v>
      </c>
      <c r="O82" s="53">
        <v>1041364294830.145</v>
      </c>
      <c r="P82" s="53">
        <v>1021550141517.776</v>
      </c>
      <c r="Q82" s="53">
        <v>1003102332404.894</v>
      </c>
      <c r="R82" s="53">
        <v>991526217965.06226</v>
      </c>
      <c r="S82" s="53">
        <v>983771320060.88281</v>
      </c>
      <c r="T82" s="53">
        <v>979528726582.07983</v>
      </c>
      <c r="U82" s="53">
        <v>978856954306.60339</v>
      </c>
      <c r="V82" s="53">
        <v>979914501737.099</v>
      </c>
      <c r="W82" s="53">
        <v>985722380279.38306</v>
      </c>
      <c r="X82" s="53">
        <v>993660597618.47925</v>
      </c>
      <c r="Y82" s="53">
        <v>1002607997849.041</v>
      </c>
      <c r="Z82" s="53">
        <v>1010379932289.038</v>
      </c>
      <c r="AA82" s="53">
        <v>1020409346524.4139</v>
      </c>
      <c r="AB82" s="53">
        <v>1031203144579.741</v>
      </c>
      <c r="AC82" s="53">
        <v>1040953262054.28</v>
      </c>
      <c r="AD82" s="53">
        <v>1052947108430.641</v>
      </c>
      <c r="AE82" s="53">
        <v>1065893150002.704</v>
      </c>
      <c r="AF82" s="53">
        <v>1078171972265.8979</v>
      </c>
      <c r="AG82" s="53">
        <v>1096885994102.179</v>
      </c>
      <c r="AH82" s="53">
        <v>1116570725111.4919</v>
      </c>
      <c r="AI82" s="53">
        <v>1135160762359.4241</v>
      </c>
      <c r="AJ82" s="53">
        <v>1156363403049.405</v>
      </c>
      <c r="AK82" s="53">
        <v>1178358816654.917</v>
      </c>
      <c r="AL82" s="53">
        <v>1199483107058.4099</v>
      </c>
      <c r="AM82" s="53">
        <v>1223762244363.783</v>
      </c>
      <c r="AN82" s="53">
        <v>1234741470227.5801</v>
      </c>
      <c r="AO82" s="53">
        <v>1246010581668.688</v>
      </c>
      <c r="AP82" s="53">
        <v>1257417981853.822</v>
      </c>
    </row>
    <row r="83" spans="1:42" ht="15.75" customHeight="1" x14ac:dyDescent="0.35">
      <c r="A83" s="51"/>
      <c r="B83" s="51"/>
      <c r="C83" s="51"/>
      <c r="D83" s="51"/>
      <c r="E83" s="51"/>
      <c r="F83" s="51"/>
      <c r="G83" s="51"/>
      <c r="H83" s="51"/>
      <c r="I83" s="63" t="s">
        <v>539</v>
      </c>
      <c r="J83" s="18" t="s">
        <v>3</v>
      </c>
      <c r="K83" s="109">
        <v>0</v>
      </c>
      <c r="L83" s="54">
        <v>0</v>
      </c>
      <c r="M83" s="54">
        <v>0</v>
      </c>
      <c r="N83" s="54">
        <v>0</v>
      </c>
      <c r="O83" s="54">
        <v>0</v>
      </c>
      <c r="P83" s="54">
        <v>0</v>
      </c>
      <c r="Q83" s="54">
        <v>0</v>
      </c>
      <c r="R83" s="54">
        <v>0</v>
      </c>
      <c r="S83" s="54">
        <v>0</v>
      </c>
      <c r="T83" s="54">
        <v>0</v>
      </c>
      <c r="U83" s="54">
        <v>0</v>
      </c>
      <c r="V83" s="54">
        <v>0</v>
      </c>
      <c r="W83" s="54">
        <v>0</v>
      </c>
      <c r="X83" s="54">
        <v>0</v>
      </c>
      <c r="Y83" s="54">
        <v>0</v>
      </c>
      <c r="Z83" s="54">
        <v>0</v>
      </c>
      <c r="AA83" s="54">
        <v>0</v>
      </c>
      <c r="AB83" s="54">
        <v>0</v>
      </c>
      <c r="AC83" s="54">
        <v>0</v>
      </c>
      <c r="AD83" s="54">
        <v>0</v>
      </c>
      <c r="AE83" s="54">
        <v>0</v>
      </c>
      <c r="AF83" s="54">
        <v>0</v>
      </c>
      <c r="AG83" s="54">
        <v>0</v>
      </c>
      <c r="AH83" s="54">
        <v>0</v>
      </c>
      <c r="AI83" s="54">
        <v>0</v>
      </c>
      <c r="AJ83" s="54">
        <v>0</v>
      </c>
      <c r="AK83" s="54">
        <v>0</v>
      </c>
      <c r="AL83" s="54">
        <v>0</v>
      </c>
      <c r="AM83" s="54">
        <v>0</v>
      </c>
      <c r="AN83" s="54">
        <v>0</v>
      </c>
      <c r="AO83" s="54">
        <v>0</v>
      </c>
      <c r="AP83" s="54">
        <v>0</v>
      </c>
    </row>
    <row r="84" spans="1:42" ht="15.75" customHeight="1" x14ac:dyDescent="0.35">
      <c r="A84" s="51"/>
      <c r="B84" s="51"/>
      <c r="C84" s="51"/>
      <c r="D84" s="51"/>
      <c r="E84" s="51"/>
      <c r="F84" s="51"/>
      <c r="G84" s="51"/>
      <c r="H84" s="52" t="s">
        <v>482</v>
      </c>
      <c r="I84" s="63" t="s">
        <v>539</v>
      </c>
      <c r="J84" s="18" t="s">
        <v>4</v>
      </c>
      <c r="K84" s="111">
        <v>9850855070.4676208</v>
      </c>
      <c r="L84" s="53">
        <v>9640298612.7296219</v>
      </c>
      <c r="M84" s="53">
        <v>9438530036.6360111</v>
      </c>
      <c r="N84" s="53">
        <v>9256393426.4488392</v>
      </c>
      <c r="O84" s="53">
        <v>9097824799.6632385</v>
      </c>
      <c r="P84" s="53">
        <v>8953560666.0638199</v>
      </c>
      <c r="Q84" s="53">
        <v>8806454686.7039757</v>
      </c>
      <c r="R84" s="53">
        <v>8688924795.2357597</v>
      </c>
      <c r="S84" s="53">
        <v>8578395537.0370159</v>
      </c>
      <c r="T84" s="53">
        <v>8480219131.730648</v>
      </c>
      <c r="U84" s="53">
        <v>8402934721.0706949</v>
      </c>
      <c r="V84" s="53">
        <v>8329232149.5497704</v>
      </c>
      <c r="W84" s="53">
        <v>8284235402.4427652</v>
      </c>
      <c r="X84" s="53">
        <v>8243583136.3296242</v>
      </c>
      <c r="Y84" s="53">
        <v>8213186988.8285332</v>
      </c>
      <c r="Z84" s="53">
        <v>8178655071.8100653</v>
      </c>
      <c r="AA84" s="53">
        <v>8169126820.9138689</v>
      </c>
      <c r="AB84" s="53">
        <v>8165150674.9048405</v>
      </c>
      <c r="AC84" s="53">
        <v>8146786018.7494154</v>
      </c>
      <c r="AD84" s="53">
        <v>8148771796.7586365</v>
      </c>
      <c r="AE84" s="53">
        <v>8157759681.9112511</v>
      </c>
      <c r="AF84" s="53">
        <v>8159971436.9151478</v>
      </c>
      <c r="AG84" s="53">
        <v>8228885742.4908266</v>
      </c>
      <c r="AH84" s="53">
        <v>8343135313.8622293</v>
      </c>
      <c r="AI84" s="53">
        <v>8454460666.8322172</v>
      </c>
      <c r="AJ84" s="53">
        <v>8593559554.6788692</v>
      </c>
      <c r="AK84" s="53">
        <v>8743904811.2530537</v>
      </c>
      <c r="AL84" s="53">
        <v>8887728343.2983723</v>
      </c>
      <c r="AM84" s="53">
        <v>9050712462.3877258</v>
      </c>
      <c r="AN84" s="53">
        <v>9199162221.0173244</v>
      </c>
      <c r="AO84" s="53">
        <v>9361974932.9225101</v>
      </c>
      <c r="AP84" s="53">
        <v>9525564328.5914268</v>
      </c>
    </row>
    <row r="85" spans="1:42" ht="15.75" customHeight="1" x14ac:dyDescent="0.35">
      <c r="A85" s="51"/>
      <c r="B85" s="51"/>
      <c r="C85" s="51"/>
      <c r="D85" s="51"/>
      <c r="E85" s="51"/>
      <c r="F85" s="51"/>
      <c r="G85" s="51"/>
      <c r="H85" s="51"/>
      <c r="I85" s="63" t="s">
        <v>539</v>
      </c>
      <c r="J85" s="18" t="s">
        <v>5</v>
      </c>
      <c r="K85" s="109">
        <v>0</v>
      </c>
      <c r="L85" s="54">
        <v>0</v>
      </c>
      <c r="M85" s="54">
        <v>0</v>
      </c>
      <c r="N85" s="54">
        <v>0</v>
      </c>
      <c r="O85" s="54">
        <v>0</v>
      </c>
      <c r="P85" s="54">
        <v>0</v>
      </c>
      <c r="Q85" s="54">
        <v>0</v>
      </c>
      <c r="R85" s="54">
        <v>0</v>
      </c>
      <c r="S85" s="54">
        <v>0</v>
      </c>
      <c r="T85" s="54">
        <v>0</v>
      </c>
      <c r="U85" s="54">
        <v>0</v>
      </c>
      <c r="V85" s="54">
        <v>0</v>
      </c>
      <c r="W85" s="54">
        <v>0</v>
      </c>
      <c r="X85" s="54">
        <v>0</v>
      </c>
      <c r="Y85" s="54">
        <v>0</v>
      </c>
      <c r="Z85" s="54">
        <v>0</v>
      </c>
      <c r="AA85" s="54">
        <v>0</v>
      </c>
      <c r="AB85" s="54">
        <v>0</v>
      </c>
      <c r="AC85" s="54">
        <v>0</v>
      </c>
      <c r="AD85" s="54">
        <v>0</v>
      </c>
      <c r="AE85" s="54">
        <v>0</v>
      </c>
      <c r="AF85" s="54">
        <v>0</v>
      </c>
      <c r="AG85" s="54">
        <v>0</v>
      </c>
      <c r="AH85" s="54">
        <v>0</v>
      </c>
      <c r="AI85" s="54">
        <v>0</v>
      </c>
      <c r="AJ85" s="54">
        <v>0</v>
      </c>
      <c r="AK85" s="54">
        <v>0</v>
      </c>
      <c r="AL85" s="54">
        <v>0</v>
      </c>
      <c r="AM85" s="54">
        <v>0</v>
      </c>
      <c r="AN85" s="54">
        <v>0</v>
      </c>
      <c r="AO85" s="54">
        <v>0</v>
      </c>
      <c r="AP85" s="54">
        <v>0</v>
      </c>
    </row>
    <row r="86" spans="1:42" ht="15.75" customHeight="1" x14ac:dyDescent="0.35">
      <c r="A86" s="51"/>
      <c r="B86" s="51"/>
      <c r="C86" s="51"/>
      <c r="D86" s="51"/>
      <c r="E86" s="51"/>
      <c r="F86" s="51"/>
      <c r="G86" s="51"/>
      <c r="H86" s="51"/>
      <c r="I86" s="63" t="s">
        <v>539</v>
      </c>
      <c r="J86" s="18" t="s">
        <v>7</v>
      </c>
      <c r="K86" s="109">
        <v>0</v>
      </c>
      <c r="L86" s="54">
        <v>0</v>
      </c>
      <c r="M86" s="54">
        <v>0</v>
      </c>
      <c r="N86" s="54">
        <v>0</v>
      </c>
      <c r="O86" s="54">
        <v>0</v>
      </c>
      <c r="P86" s="54">
        <v>0</v>
      </c>
      <c r="Q86" s="54">
        <v>0</v>
      </c>
      <c r="R86" s="54">
        <v>0</v>
      </c>
      <c r="S86" s="54">
        <v>0</v>
      </c>
      <c r="T86" s="54">
        <v>0</v>
      </c>
      <c r="U86" s="54">
        <v>0</v>
      </c>
      <c r="V86" s="54">
        <v>0</v>
      </c>
      <c r="W86" s="54">
        <v>0</v>
      </c>
      <c r="X86" s="54">
        <v>0</v>
      </c>
      <c r="Y86" s="54">
        <v>0</v>
      </c>
      <c r="Z86" s="54">
        <v>0</v>
      </c>
      <c r="AA86" s="54">
        <v>0</v>
      </c>
      <c r="AB86" s="54">
        <v>0</v>
      </c>
      <c r="AC86" s="54">
        <v>0</v>
      </c>
      <c r="AD86" s="54">
        <v>0</v>
      </c>
      <c r="AE86" s="54">
        <v>0</v>
      </c>
      <c r="AF86" s="54">
        <v>0</v>
      </c>
      <c r="AG86" s="54">
        <v>0</v>
      </c>
      <c r="AH86" s="54">
        <v>0</v>
      </c>
      <c r="AI86" s="54">
        <v>0</v>
      </c>
      <c r="AJ86" s="54">
        <v>0</v>
      </c>
      <c r="AK86" s="54">
        <v>0</v>
      </c>
      <c r="AL86" s="54">
        <v>0</v>
      </c>
      <c r="AM86" s="54">
        <v>0</v>
      </c>
      <c r="AN86" s="54">
        <v>0</v>
      </c>
      <c r="AO86" s="54">
        <v>0</v>
      </c>
      <c r="AP86" s="54">
        <v>0</v>
      </c>
    </row>
    <row r="87" spans="1:42" ht="15.75" customHeight="1" x14ac:dyDescent="0.35">
      <c r="A87" s="51"/>
      <c r="B87" s="51"/>
      <c r="C87" s="51"/>
      <c r="D87" s="51"/>
      <c r="E87" s="51"/>
      <c r="F87" s="51"/>
      <c r="G87" s="51"/>
      <c r="H87" s="51"/>
      <c r="I87" s="63" t="s">
        <v>539</v>
      </c>
      <c r="J87" s="18" t="s">
        <v>8</v>
      </c>
      <c r="K87" s="109">
        <v>0</v>
      </c>
      <c r="L87" s="54">
        <v>0</v>
      </c>
      <c r="M87" s="54">
        <v>0</v>
      </c>
      <c r="N87" s="54">
        <v>0</v>
      </c>
      <c r="O87" s="54">
        <v>0</v>
      </c>
      <c r="P87" s="54">
        <v>0</v>
      </c>
      <c r="Q87" s="54">
        <v>0</v>
      </c>
      <c r="R87" s="54">
        <v>0</v>
      </c>
      <c r="S87" s="54">
        <v>0</v>
      </c>
      <c r="T87" s="54">
        <v>0</v>
      </c>
      <c r="U87" s="54">
        <v>0</v>
      </c>
      <c r="V87" s="54">
        <v>0</v>
      </c>
      <c r="W87" s="54">
        <v>0</v>
      </c>
      <c r="X87" s="54">
        <v>0</v>
      </c>
      <c r="Y87" s="54">
        <v>0</v>
      </c>
      <c r="Z87" s="54">
        <v>0</v>
      </c>
      <c r="AA87" s="54">
        <v>0</v>
      </c>
      <c r="AB87" s="54">
        <v>0</v>
      </c>
      <c r="AC87" s="54">
        <v>0</v>
      </c>
      <c r="AD87" s="54">
        <v>0</v>
      </c>
      <c r="AE87" s="54">
        <v>0</v>
      </c>
      <c r="AF87" s="54">
        <v>0</v>
      </c>
      <c r="AG87" s="54">
        <v>0</v>
      </c>
      <c r="AH87" s="54">
        <v>0</v>
      </c>
      <c r="AI87" s="54">
        <v>0</v>
      </c>
      <c r="AJ87" s="54">
        <v>0</v>
      </c>
      <c r="AK87" s="54">
        <v>0</v>
      </c>
      <c r="AL87" s="54">
        <v>0</v>
      </c>
      <c r="AM87" s="54">
        <v>0</v>
      </c>
      <c r="AN87" s="54">
        <v>0</v>
      </c>
      <c r="AO87" s="54">
        <v>0</v>
      </c>
      <c r="AP87" s="54">
        <v>0</v>
      </c>
    </row>
    <row r="88" spans="1:42" ht="15.75" customHeight="1" x14ac:dyDescent="0.35">
      <c r="A88" s="51"/>
      <c r="B88" s="51"/>
      <c r="C88" s="51"/>
      <c r="D88" s="51"/>
      <c r="E88" s="51"/>
      <c r="F88" s="51"/>
      <c r="G88" s="51"/>
      <c r="H88" s="51"/>
      <c r="I88" s="63" t="s">
        <v>539</v>
      </c>
      <c r="J88" s="18" t="s">
        <v>93</v>
      </c>
      <c r="K88" s="109">
        <v>0</v>
      </c>
      <c r="L88" s="54">
        <v>0</v>
      </c>
      <c r="M88" s="54">
        <v>0</v>
      </c>
      <c r="N88" s="54">
        <v>0</v>
      </c>
      <c r="O88" s="54">
        <v>0</v>
      </c>
      <c r="P88" s="54">
        <v>0</v>
      </c>
      <c r="Q88" s="54">
        <v>0</v>
      </c>
      <c r="R88" s="54">
        <v>0</v>
      </c>
      <c r="S88" s="54">
        <v>0</v>
      </c>
      <c r="T88" s="54">
        <v>0</v>
      </c>
      <c r="U88" s="54">
        <v>0</v>
      </c>
      <c r="V88" s="54">
        <v>0</v>
      </c>
      <c r="W88" s="54">
        <v>0</v>
      </c>
      <c r="X88" s="54">
        <v>0</v>
      </c>
      <c r="Y88" s="54">
        <v>0</v>
      </c>
      <c r="Z88" s="54">
        <v>0</v>
      </c>
      <c r="AA88" s="54">
        <v>0</v>
      </c>
      <c r="AB88" s="54">
        <v>0</v>
      </c>
      <c r="AC88" s="54">
        <v>0</v>
      </c>
      <c r="AD88" s="54">
        <v>0</v>
      </c>
      <c r="AE88" s="54">
        <v>0</v>
      </c>
      <c r="AF88" s="54">
        <v>0</v>
      </c>
      <c r="AG88" s="54">
        <v>0</v>
      </c>
      <c r="AH88" s="54">
        <v>0</v>
      </c>
      <c r="AI88" s="54">
        <v>0</v>
      </c>
      <c r="AJ88" s="54">
        <v>0</v>
      </c>
      <c r="AK88" s="54">
        <v>0</v>
      </c>
      <c r="AL88" s="54">
        <v>0</v>
      </c>
      <c r="AM88" s="54">
        <v>0</v>
      </c>
      <c r="AN88" s="54">
        <v>0</v>
      </c>
      <c r="AO88" s="54">
        <v>0</v>
      </c>
      <c r="AP88" s="54">
        <v>0</v>
      </c>
    </row>
    <row r="89" spans="1:42" ht="15.75" customHeight="1" x14ac:dyDescent="0.35">
      <c r="A89" s="51"/>
      <c r="B89" s="51"/>
      <c r="C89" s="51"/>
      <c r="D89" s="51"/>
      <c r="E89" s="51"/>
      <c r="F89" s="51"/>
      <c r="G89" s="51"/>
      <c r="H89" s="51"/>
      <c r="I89" s="63" t="s">
        <v>539</v>
      </c>
      <c r="J89" s="18" t="s">
        <v>94</v>
      </c>
      <c r="K89" s="109">
        <v>0</v>
      </c>
      <c r="L89" s="54">
        <v>0</v>
      </c>
      <c r="M89" s="54">
        <v>0</v>
      </c>
      <c r="N89" s="54">
        <v>0</v>
      </c>
      <c r="O89" s="54">
        <v>0</v>
      </c>
      <c r="P89" s="54">
        <v>0</v>
      </c>
      <c r="Q89" s="54">
        <v>0</v>
      </c>
      <c r="R89" s="54">
        <v>0</v>
      </c>
      <c r="S89" s="54">
        <v>0</v>
      </c>
      <c r="T89" s="54">
        <v>0</v>
      </c>
      <c r="U89" s="54">
        <v>0</v>
      </c>
      <c r="V89" s="54">
        <v>0</v>
      </c>
      <c r="W89" s="54">
        <v>0</v>
      </c>
      <c r="X89" s="54">
        <v>0</v>
      </c>
      <c r="Y89" s="54">
        <v>0</v>
      </c>
      <c r="Z89" s="54">
        <v>0</v>
      </c>
      <c r="AA89" s="54">
        <v>0</v>
      </c>
      <c r="AB89" s="54">
        <v>0</v>
      </c>
      <c r="AC89" s="54">
        <v>0</v>
      </c>
      <c r="AD89" s="54">
        <v>0</v>
      </c>
      <c r="AE89" s="54">
        <v>0</v>
      </c>
      <c r="AF89" s="54">
        <v>0</v>
      </c>
      <c r="AG89" s="54">
        <v>0</v>
      </c>
      <c r="AH89" s="54">
        <v>0</v>
      </c>
      <c r="AI89" s="54">
        <v>0</v>
      </c>
      <c r="AJ89" s="54">
        <v>0</v>
      </c>
      <c r="AK89" s="54">
        <v>0</v>
      </c>
      <c r="AL89" s="54">
        <v>0</v>
      </c>
      <c r="AM89" s="54">
        <v>0</v>
      </c>
      <c r="AN89" s="54">
        <v>0</v>
      </c>
      <c r="AO89" s="54">
        <v>0</v>
      </c>
      <c r="AP89" s="54">
        <v>0</v>
      </c>
    </row>
    <row r="90" spans="1:42" ht="15.75" customHeight="1" x14ac:dyDescent="0.35">
      <c r="A90" s="51"/>
      <c r="B90" s="51"/>
      <c r="C90" s="51"/>
      <c r="D90" s="51"/>
      <c r="E90" s="51"/>
      <c r="F90" s="51"/>
      <c r="G90" s="51"/>
      <c r="H90" s="51"/>
      <c r="I90" s="63" t="s">
        <v>539</v>
      </c>
      <c r="J90" s="18" t="s">
        <v>95</v>
      </c>
      <c r="K90" s="109">
        <v>0</v>
      </c>
      <c r="L90" s="54">
        <v>0</v>
      </c>
      <c r="M90" s="54">
        <v>0</v>
      </c>
      <c r="N90" s="54">
        <v>0</v>
      </c>
      <c r="O90" s="54">
        <v>0</v>
      </c>
      <c r="P90" s="54">
        <v>0</v>
      </c>
      <c r="Q90" s="54">
        <v>0</v>
      </c>
      <c r="R90" s="54">
        <v>0</v>
      </c>
      <c r="S90" s="54">
        <v>0</v>
      </c>
      <c r="T90" s="54">
        <v>0</v>
      </c>
      <c r="U90" s="54">
        <v>0</v>
      </c>
      <c r="V90" s="54">
        <v>0</v>
      </c>
      <c r="W90" s="54">
        <v>0</v>
      </c>
      <c r="X90" s="54">
        <v>0</v>
      </c>
      <c r="Y90" s="54">
        <v>0</v>
      </c>
      <c r="Z90" s="54">
        <v>0</v>
      </c>
      <c r="AA90" s="54">
        <v>0</v>
      </c>
      <c r="AB90" s="54">
        <v>0</v>
      </c>
      <c r="AC90" s="54">
        <v>0</v>
      </c>
      <c r="AD90" s="54">
        <v>0</v>
      </c>
      <c r="AE90" s="54">
        <v>0</v>
      </c>
      <c r="AF90" s="54">
        <v>0</v>
      </c>
      <c r="AG90" s="54">
        <v>0</v>
      </c>
      <c r="AH90" s="54">
        <v>0</v>
      </c>
      <c r="AI90" s="54">
        <v>0</v>
      </c>
      <c r="AJ90" s="54">
        <v>0</v>
      </c>
      <c r="AK90" s="54">
        <v>0</v>
      </c>
      <c r="AL90" s="54">
        <v>0</v>
      </c>
      <c r="AM90" s="54">
        <v>0</v>
      </c>
      <c r="AN90" s="54">
        <v>0</v>
      </c>
      <c r="AO90" s="54">
        <v>0</v>
      </c>
      <c r="AP90" s="54">
        <v>0</v>
      </c>
    </row>
    <row r="91" spans="1:42" ht="15.75" customHeight="1" x14ac:dyDescent="0.35">
      <c r="A91" s="51"/>
      <c r="B91" s="51"/>
      <c r="C91" s="51"/>
      <c r="D91" s="51"/>
      <c r="E91" s="51"/>
      <c r="F91" s="51"/>
      <c r="G91" s="51"/>
      <c r="H91" s="51"/>
      <c r="I91" s="63" t="s">
        <v>539</v>
      </c>
      <c r="J91" s="18" t="s">
        <v>96</v>
      </c>
      <c r="K91" s="109">
        <v>0</v>
      </c>
      <c r="L91" s="54">
        <v>0</v>
      </c>
      <c r="M91" s="54">
        <v>0</v>
      </c>
      <c r="N91" s="54">
        <v>0</v>
      </c>
      <c r="O91" s="54">
        <v>0</v>
      </c>
      <c r="P91" s="54">
        <v>0</v>
      </c>
      <c r="Q91" s="54">
        <v>0</v>
      </c>
      <c r="R91" s="54">
        <v>0</v>
      </c>
      <c r="S91" s="54">
        <v>0</v>
      </c>
      <c r="T91" s="54">
        <v>0</v>
      </c>
      <c r="U91" s="54">
        <v>0</v>
      </c>
      <c r="V91" s="54">
        <v>0</v>
      </c>
      <c r="W91" s="54">
        <v>0</v>
      </c>
      <c r="X91" s="54">
        <v>0</v>
      </c>
      <c r="Y91" s="54">
        <v>0</v>
      </c>
      <c r="Z91" s="54">
        <v>0</v>
      </c>
      <c r="AA91" s="54">
        <v>0</v>
      </c>
      <c r="AB91" s="54">
        <v>0</v>
      </c>
      <c r="AC91" s="54">
        <v>0</v>
      </c>
      <c r="AD91" s="54">
        <v>0</v>
      </c>
      <c r="AE91" s="54">
        <v>0</v>
      </c>
      <c r="AF91" s="54">
        <v>0</v>
      </c>
      <c r="AG91" s="54">
        <v>0</v>
      </c>
      <c r="AH91" s="54">
        <v>0</v>
      </c>
      <c r="AI91" s="54">
        <v>0</v>
      </c>
      <c r="AJ91" s="54">
        <v>0</v>
      </c>
      <c r="AK91" s="54">
        <v>0</v>
      </c>
      <c r="AL91" s="54">
        <v>0</v>
      </c>
      <c r="AM91" s="54">
        <v>0</v>
      </c>
      <c r="AN91" s="54">
        <v>0</v>
      </c>
      <c r="AO91" s="54">
        <v>0</v>
      </c>
      <c r="AP91" s="54">
        <v>0</v>
      </c>
    </row>
    <row r="92" spans="1:42" ht="15.75" customHeight="1" x14ac:dyDescent="0.35">
      <c r="A92" s="51"/>
      <c r="B92" s="51"/>
      <c r="C92" s="51"/>
      <c r="D92" s="51"/>
      <c r="E92" s="51"/>
      <c r="F92" s="51"/>
      <c r="G92" s="51"/>
      <c r="H92" s="51"/>
      <c r="I92" s="63" t="s">
        <v>539</v>
      </c>
      <c r="J92" s="51"/>
      <c r="K92" s="109"/>
      <c r="L92" s="51"/>
      <c r="M92" s="51"/>
      <c r="N92" s="51"/>
      <c r="AO92" s="51"/>
      <c r="AP92" s="51"/>
    </row>
    <row r="93" spans="1:42" ht="15.75" customHeight="1" x14ac:dyDescent="0.35">
      <c r="A93" s="51"/>
      <c r="B93" s="51"/>
      <c r="C93" s="51"/>
      <c r="D93" s="51"/>
      <c r="E93" s="51"/>
      <c r="F93" s="51"/>
      <c r="G93" s="51"/>
      <c r="H93" s="18" t="s">
        <v>508</v>
      </c>
      <c r="I93" s="63" t="s">
        <v>539</v>
      </c>
      <c r="J93" s="51"/>
      <c r="K93" s="109"/>
      <c r="L93" s="51"/>
      <c r="M93" s="51"/>
      <c r="N93" s="51"/>
      <c r="AO93" s="51"/>
      <c r="AP93" s="51"/>
    </row>
    <row r="94" spans="1:42" ht="15.75" customHeight="1" x14ac:dyDescent="0.35">
      <c r="A94" s="51"/>
      <c r="B94" s="51"/>
      <c r="C94" s="51"/>
      <c r="D94" s="51"/>
      <c r="E94" s="51"/>
      <c r="F94" s="51"/>
      <c r="G94" s="51"/>
      <c r="H94" s="51"/>
      <c r="I94" s="63" t="s">
        <v>539</v>
      </c>
      <c r="J94" s="18" t="s">
        <v>1</v>
      </c>
      <c r="K94" s="110">
        <v>2019</v>
      </c>
      <c r="L94" s="18">
        <v>2020</v>
      </c>
      <c r="M94" s="18">
        <v>2021</v>
      </c>
      <c r="N94" s="18">
        <v>2022</v>
      </c>
      <c r="O94" s="18">
        <v>2023</v>
      </c>
      <c r="P94" s="18">
        <v>2024</v>
      </c>
      <c r="Q94" s="18">
        <v>2025</v>
      </c>
      <c r="R94" s="18">
        <v>2026</v>
      </c>
      <c r="S94" s="18">
        <v>2027</v>
      </c>
      <c r="T94" s="18">
        <v>2028</v>
      </c>
      <c r="U94" s="18">
        <v>2029</v>
      </c>
      <c r="V94" s="18">
        <v>2030</v>
      </c>
      <c r="W94" s="18">
        <v>2031</v>
      </c>
      <c r="X94" s="18">
        <v>2032</v>
      </c>
      <c r="Y94" s="18">
        <v>2033</v>
      </c>
      <c r="Z94" s="18">
        <v>2034</v>
      </c>
      <c r="AA94" s="18">
        <v>2035</v>
      </c>
      <c r="AB94" s="18">
        <v>2036</v>
      </c>
      <c r="AC94" s="18">
        <v>2037</v>
      </c>
      <c r="AD94" s="18">
        <v>2038</v>
      </c>
      <c r="AE94" s="18">
        <v>2039</v>
      </c>
      <c r="AF94" s="18">
        <v>2040</v>
      </c>
      <c r="AG94" s="18">
        <v>2041</v>
      </c>
      <c r="AH94" s="18">
        <v>2042</v>
      </c>
      <c r="AI94" s="18">
        <v>2043</v>
      </c>
      <c r="AJ94" s="18">
        <v>2044</v>
      </c>
      <c r="AK94" s="18">
        <v>2045</v>
      </c>
      <c r="AL94" s="18">
        <v>2046</v>
      </c>
      <c r="AM94" s="18">
        <v>2047</v>
      </c>
      <c r="AN94" s="18">
        <v>2048</v>
      </c>
      <c r="AO94" s="18">
        <v>2049</v>
      </c>
      <c r="AP94" s="18">
        <v>2050</v>
      </c>
    </row>
    <row r="95" spans="1:42" ht="15.75" customHeight="1" x14ac:dyDescent="0.35">
      <c r="A95" s="51"/>
      <c r="B95" s="51"/>
      <c r="C95" s="51"/>
      <c r="D95" s="51"/>
      <c r="E95" s="51"/>
      <c r="F95" s="51"/>
      <c r="G95" s="51"/>
      <c r="H95" s="52" t="s">
        <v>484</v>
      </c>
      <c r="I95" s="63" t="s">
        <v>539</v>
      </c>
      <c r="J95" s="18" t="s">
        <v>2</v>
      </c>
      <c r="K95" s="111">
        <v>1210227991287.7781</v>
      </c>
      <c r="L95" s="53">
        <v>1165650651404.626</v>
      </c>
      <c r="M95" s="53">
        <v>1157843727248.928</v>
      </c>
      <c r="N95" s="53">
        <v>1160237506252.9729</v>
      </c>
      <c r="O95" s="53">
        <v>1165416895595.5569</v>
      </c>
      <c r="P95" s="53">
        <v>1170169440227.929</v>
      </c>
      <c r="Q95" s="53">
        <v>1181133203192.9231</v>
      </c>
      <c r="R95" s="53">
        <v>1199601108903.281</v>
      </c>
      <c r="S95" s="53">
        <v>1219314415168.1411</v>
      </c>
      <c r="T95" s="53">
        <v>1237233710846.3711</v>
      </c>
      <c r="U95" s="53">
        <v>1254491737307.2161</v>
      </c>
      <c r="V95" s="53">
        <v>1273235443494.6909</v>
      </c>
      <c r="W95" s="53">
        <v>1295351708943.489</v>
      </c>
      <c r="X95" s="53">
        <v>1320468862621.9441</v>
      </c>
      <c r="Y95" s="53">
        <v>1347023847456.334</v>
      </c>
      <c r="Z95" s="53">
        <v>1372868126969.2261</v>
      </c>
      <c r="AA95" s="53">
        <v>1398232226249.761</v>
      </c>
      <c r="AB95" s="53">
        <v>1419404614273.553</v>
      </c>
      <c r="AC95" s="53">
        <v>1439268550843.3181</v>
      </c>
      <c r="AD95" s="53">
        <v>1458046653110.6799</v>
      </c>
      <c r="AE95" s="53">
        <v>1476882854588.042</v>
      </c>
      <c r="AF95" s="53">
        <v>1496377128239.3889</v>
      </c>
      <c r="AG95" s="53">
        <v>1514939007777.812</v>
      </c>
      <c r="AH95" s="53">
        <v>1534969708238.6899</v>
      </c>
      <c r="AI95" s="53">
        <v>1556549734244.4131</v>
      </c>
      <c r="AJ95" s="53">
        <v>1579774775777.7471</v>
      </c>
      <c r="AK95" s="53">
        <v>1604842491617.2581</v>
      </c>
      <c r="AL95" s="53">
        <v>1632037331532.7729</v>
      </c>
      <c r="AM95" s="53">
        <v>1661480664255.0381</v>
      </c>
      <c r="AN95" s="53">
        <v>1676047000864.405</v>
      </c>
      <c r="AO95" s="53">
        <v>1688656957697.4771</v>
      </c>
      <c r="AP95" s="53">
        <v>1701880419840.2539</v>
      </c>
    </row>
    <row r="96" spans="1:42" ht="15.75" customHeight="1" x14ac:dyDescent="0.35">
      <c r="A96" s="51"/>
      <c r="B96" s="51"/>
      <c r="C96" s="51"/>
      <c r="D96" s="51"/>
      <c r="E96" s="51"/>
      <c r="F96" s="51"/>
      <c r="G96" s="51"/>
      <c r="H96" s="51"/>
      <c r="I96" s="63" t="s">
        <v>539</v>
      </c>
      <c r="J96" s="18" t="s">
        <v>3</v>
      </c>
      <c r="K96" s="109">
        <v>0</v>
      </c>
      <c r="L96" s="54">
        <v>0</v>
      </c>
      <c r="M96" s="54">
        <v>0</v>
      </c>
      <c r="N96" s="54">
        <v>0</v>
      </c>
      <c r="O96" s="54">
        <v>0</v>
      </c>
      <c r="P96" s="54">
        <v>0</v>
      </c>
      <c r="Q96" s="54">
        <v>0</v>
      </c>
      <c r="R96" s="54">
        <v>0</v>
      </c>
      <c r="S96" s="54">
        <v>0</v>
      </c>
      <c r="T96" s="54">
        <v>0</v>
      </c>
      <c r="U96" s="54">
        <v>0</v>
      </c>
      <c r="V96" s="54">
        <v>0</v>
      </c>
      <c r="W96" s="54">
        <v>0</v>
      </c>
      <c r="X96" s="54">
        <v>0</v>
      </c>
      <c r="Y96" s="54">
        <v>0</v>
      </c>
      <c r="Z96" s="54">
        <v>0</v>
      </c>
      <c r="AA96" s="54">
        <v>0</v>
      </c>
      <c r="AB96" s="54">
        <v>0</v>
      </c>
      <c r="AC96" s="54">
        <v>0</v>
      </c>
      <c r="AD96" s="54">
        <v>0</v>
      </c>
      <c r="AE96" s="54">
        <v>0</v>
      </c>
      <c r="AF96" s="54">
        <v>0</v>
      </c>
      <c r="AG96" s="54">
        <v>0</v>
      </c>
      <c r="AH96" s="54">
        <v>0</v>
      </c>
      <c r="AI96" s="54">
        <v>0</v>
      </c>
      <c r="AJ96" s="54">
        <v>0</v>
      </c>
      <c r="AK96" s="54">
        <v>0</v>
      </c>
      <c r="AL96" s="54">
        <v>0</v>
      </c>
      <c r="AM96" s="54">
        <v>0</v>
      </c>
      <c r="AN96" s="54">
        <v>0</v>
      </c>
      <c r="AO96" s="54">
        <v>0</v>
      </c>
      <c r="AP96" s="54">
        <v>0</v>
      </c>
    </row>
    <row r="97" spans="1:42" ht="15.75" customHeight="1" x14ac:dyDescent="0.35">
      <c r="A97" s="51"/>
      <c r="B97" s="51"/>
      <c r="C97" s="51"/>
      <c r="D97" s="51"/>
      <c r="E97" s="51"/>
      <c r="F97" s="51"/>
      <c r="G97" s="51"/>
      <c r="H97" s="51"/>
      <c r="I97" s="63" t="s">
        <v>539</v>
      </c>
      <c r="J97" s="18" t="s">
        <v>4</v>
      </c>
      <c r="K97" s="109">
        <v>0</v>
      </c>
      <c r="L97" s="54">
        <v>0</v>
      </c>
      <c r="M97" s="54">
        <v>0</v>
      </c>
      <c r="N97" s="54">
        <v>0</v>
      </c>
      <c r="O97" s="54">
        <v>0</v>
      </c>
      <c r="P97" s="54">
        <v>0</v>
      </c>
      <c r="Q97" s="54">
        <v>0</v>
      </c>
      <c r="R97" s="54">
        <v>0</v>
      </c>
      <c r="S97" s="54">
        <v>0</v>
      </c>
      <c r="T97" s="54">
        <v>0</v>
      </c>
      <c r="U97" s="54">
        <v>0</v>
      </c>
      <c r="V97" s="54">
        <v>0</v>
      </c>
      <c r="W97" s="54">
        <v>0</v>
      </c>
      <c r="X97" s="54">
        <v>0</v>
      </c>
      <c r="Y97" s="54">
        <v>0</v>
      </c>
      <c r="Z97" s="54">
        <v>0</v>
      </c>
      <c r="AA97" s="54">
        <v>0</v>
      </c>
      <c r="AB97" s="54">
        <v>0</v>
      </c>
      <c r="AC97" s="54">
        <v>0</v>
      </c>
      <c r="AD97" s="54">
        <v>0</v>
      </c>
      <c r="AE97" s="54">
        <v>0</v>
      </c>
      <c r="AF97" s="54">
        <v>0</v>
      </c>
      <c r="AG97" s="54">
        <v>0</v>
      </c>
      <c r="AH97" s="54">
        <v>0</v>
      </c>
      <c r="AI97" s="54">
        <v>0</v>
      </c>
      <c r="AJ97" s="54">
        <v>0</v>
      </c>
      <c r="AK97" s="54">
        <v>0</v>
      </c>
      <c r="AL97" s="54">
        <v>0</v>
      </c>
      <c r="AM97" s="54">
        <v>0</v>
      </c>
      <c r="AN97" s="54">
        <v>0</v>
      </c>
      <c r="AO97" s="54">
        <v>0</v>
      </c>
      <c r="AP97" s="54">
        <v>0</v>
      </c>
    </row>
    <row r="98" spans="1:42" ht="15.75" customHeight="1" x14ac:dyDescent="0.35">
      <c r="A98" s="51"/>
      <c r="B98" s="51"/>
      <c r="C98" s="51"/>
      <c r="D98" s="51"/>
      <c r="E98" s="51"/>
      <c r="F98" s="51"/>
      <c r="G98" s="51"/>
      <c r="H98" s="51"/>
      <c r="I98" s="63" t="s">
        <v>539</v>
      </c>
      <c r="J98" s="18" t="s">
        <v>5</v>
      </c>
      <c r="K98" s="109">
        <v>0</v>
      </c>
      <c r="L98" s="54">
        <v>0</v>
      </c>
      <c r="M98" s="54">
        <v>0</v>
      </c>
      <c r="N98" s="54">
        <v>0</v>
      </c>
      <c r="O98" s="54">
        <v>0</v>
      </c>
      <c r="P98" s="54">
        <v>0</v>
      </c>
      <c r="Q98" s="54">
        <v>0</v>
      </c>
      <c r="R98" s="54">
        <v>0</v>
      </c>
      <c r="S98" s="54">
        <v>0</v>
      </c>
      <c r="T98" s="54">
        <v>0</v>
      </c>
      <c r="U98" s="54">
        <v>0</v>
      </c>
      <c r="V98" s="54">
        <v>0</v>
      </c>
      <c r="W98" s="54">
        <v>0</v>
      </c>
      <c r="X98" s="54">
        <v>0</v>
      </c>
      <c r="Y98" s="54">
        <v>0</v>
      </c>
      <c r="Z98" s="54">
        <v>0</v>
      </c>
      <c r="AA98" s="54">
        <v>0</v>
      </c>
      <c r="AB98" s="54">
        <v>0</v>
      </c>
      <c r="AC98" s="54">
        <v>0</v>
      </c>
      <c r="AD98" s="54">
        <v>0</v>
      </c>
      <c r="AE98" s="54">
        <v>0</v>
      </c>
      <c r="AF98" s="54">
        <v>0</v>
      </c>
      <c r="AG98" s="54">
        <v>0</v>
      </c>
      <c r="AH98" s="54">
        <v>0</v>
      </c>
      <c r="AI98" s="54">
        <v>0</v>
      </c>
      <c r="AJ98" s="54">
        <v>0</v>
      </c>
      <c r="AK98" s="54">
        <v>0</v>
      </c>
      <c r="AL98" s="54">
        <v>0</v>
      </c>
      <c r="AM98" s="54">
        <v>0</v>
      </c>
      <c r="AN98" s="54">
        <v>0</v>
      </c>
      <c r="AO98" s="54">
        <v>0</v>
      </c>
      <c r="AP98" s="54">
        <v>0</v>
      </c>
    </row>
    <row r="99" spans="1:42" ht="15.75" customHeight="1" x14ac:dyDescent="0.35">
      <c r="A99" s="51"/>
      <c r="B99" s="51"/>
      <c r="C99" s="51"/>
      <c r="D99" s="51"/>
      <c r="E99" s="51"/>
      <c r="F99" s="51"/>
      <c r="G99" s="51"/>
      <c r="H99" s="51"/>
      <c r="I99" s="63" t="s">
        <v>539</v>
      </c>
      <c r="J99" s="18" t="s">
        <v>7</v>
      </c>
      <c r="K99" s="109">
        <v>0</v>
      </c>
      <c r="L99" s="54">
        <v>0</v>
      </c>
      <c r="M99" s="54">
        <v>0</v>
      </c>
      <c r="N99" s="54">
        <v>0</v>
      </c>
      <c r="O99" s="54">
        <v>0</v>
      </c>
      <c r="P99" s="54">
        <v>0</v>
      </c>
      <c r="Q99" s="54">
        <v>0</v>
      </c>
      <c r="R99" s="54">
        <v>0</v>
      </c>
      <c r="S99" s="54">
        <v>0</v>
      </c>
      <c r="T99" s="54">
        <v>0</v>
      </c>
      <c r="U99" s="54">
        <v>0</v>
      </c>
      <c r="V99" s="54">
        <v>0</v>
      </c>
      <c r="W99" s="54">
        <v>0</v>
      </c>
      <c r="X99" s="54">
        <v>0</v>
      </c>
      <c r="Y99" s="54">
        <v>0</v>
      </c>
      <c r="Z99" s="54">
        <v>0</v>
      </c>
      <c r="AA99" s="54">
        <v>0</v>
      </c>
      <c r="AB99" s="54">
        <v>0</v>
      </c>
      <c r="AC99" s="54">
        <v>0</v>
      </c>
      <c r="AD99" s="54">
        <v>0</v>
      </c>
      <c r="AE99" s="54">
        <v>0</v>
      </c>
      <c r="AF99" s="54">
        <v>0</v>
      </c>
      <c r="AG99" s="54">
        <v>0</v>
      </c>
      <c r="AH99" s="54">
        <v>0</v>
      </c>
      <c r="AI99" s="54">
        <v>0</v>
      </c>
      <c r="AJ99" s="54">
        <v>0</v>
      </c>
      <c r="AK99" s="54">
        <v>0</v>
      </c>
      <c r="AL99" s="54">
        <v>0</v>
      </c>
      <c r="AM99" s="54">
        <v>0</v>
      </c>
      <c r="AN99" s="54">
        <v>0</v>
      </c>
      <c r="AO99" s="54">
        <v>0</v>
      </c>
      <c r="AP99" s="54">
        <v>0</v>
      </c>
    </row>
    <row r="100" spans="1:42" ht="15.75" customHeight="1" x14ac:dyDescent="0.35">
      <c r="A100" s="51"/>
      <c r="B100" s="51"/>
      <c r="C100" s="51"/>
      <c r="D100" s="51"/>
      <c r="E100" s="51"/>
      <c r="F100" s="51"/>
      <c r="G100" s="51"/>
      <c r="H100" s="51"/>
      <c r="I100" s="63" t="s">
        <v>539</v>
      </c>
      <c r="J100" s="18" t="s">
        <v>8</v>
      </c>
      <c r="K100" s="109">
        <v>0</v>
      </c>
      <c r="L100" s="54">
        <v>0</v>
      </c>
      <c r="M100" s="54">
        <v>0</v>
      </c>
      <c r="N100" s="54">
        <v>0</v>
      </c>
      <c r="O100" s="54">
        <v>0</v>
      </c>
      <c r="P100" s="54">
        <v>0</v>
      </c>
      <c r="Q100" s="54">
        <v>0</v>
      </c>
      <c r="R100" s="54">
        <v>0</v>
      </c>
      <c r="S100" s="54">
        <v>0</v>
      </c>
      <c r="T100" s="54">
        <v>0</v>
      </c>
      <c r="U100" s="54">
        <v>0</v>
      </c>
      <c r="V100" s="54">
        <v>0</v>
      </c>
      <c r="W100" s="54">
        <v>0</v>
      </c>
      <c r="X100" s="54">
        <v>0</v>
      </c>
      <c r="Y100" s="54">
        <v>0</v>
      </c>
      <c r="Z100" s="54">
        <v>0</v>
      </c>
      <c r="AA100" s="54">
        <v>0</v>
      </c>
      <c r="AB100" s="54">
        <v>0</v>
      </c>
      <c r="AC100" s="54">
        <v>0</v>
      </c>
      <c r="AD100" s="54">
        <v>0</v>
      </c>
      <c r="AE100" s="54">
        <v>0</v>
      </c>
      <c r="AF100" s="54">
        <v>0</v>
      </c>
      <c r="AG100" s="54">
        <v>0</v>
      </c>
      <c r="AH100" s="54">
        <v>0</v>
      </c>
      <c r="AI100" s="54">
        <v>0</v>
      </c>
      <c r="AJ100" s="54">
        <v>0</v>
      </c>
      <c r="AK100" s="54">
        <v>0</v>
      </c>
      <c r="AL100" s="54">
        <v>0</v>
      </c>
      <c r="AM100" s="54">
        <v>0</v>
      </c>
      <c r="AN100" s="54">
        <v>0</v>
      </c>
      <c r="AO100" s="54">
        <v>0</v>
      </c>
      <c r="AP100" s="54">
        <v>0</v>
      </c>
    </row>
    <row r="101" spans="1:42" ht="15.75" customHeight="1" x14ac:dyDescent="0.35">
      <c r="A101" s="51"/>
      <c r="B101" s="51"/>
      <c r="C101" s="51"/>
      <c r="D101" s="51"/>
      <c r="E101" s="51"/>
      <c r="F101" s="51"/>
      <c r="G101" s="51"/>
      <c r="H101" s="51"/>
      <c r="I101" s="63" t="s">
        <v>539</v>
      </c>
      <c r="J101" s="18" t="s">
        <v>93</v>
      </c>
      <c r="K101" s="109">
        <v>0</v>
      </c>
      <c r="L101" s="54">
        <v>0</v>
      </c>
      <c r="M101" s="54">
        <v>0</v>
      </c>
      <c r="N101" s="54">
        <v>0</v>
      </c>
      <c r="O101" s="54">
        <v>0</v>
      </c>
      <c r="P101" s="54">
        <v>0</v>
      </c>
      <c r="Q101" s="54">
        <v>0</v>
      </c>
      <c r="R101" s="54">
        <v>0</v>
      </c>
      <c r="S101" s="54">
        <v>0</v>
      </c>
      <c r="T101" s="54">
        <v>0</v>
      </c>
      <c r="U101" s="54">
        <v>0</v>
      </c>
      <c r="V101" s="54">
        <v>0</v>
      </c>
      <c r="W101" s="54">
        <v>0</v>
      </c>
      <c r="X101" s="54">
        <v>0</v>
      </c>
      <c r="Y101" s="54">
        <v>0</v>
      </c>
      <c r="Z101" s="54">
        <v>0</v>
      </c>
      <c r="AA101" s="54">
        <v>0</v>
      </c>
      <c r="AB101" s="54">
        <v>0</v>
      </c>
      <c r="AC101" s="54">
        <v>0</v>
      </c>
      <c r="AD101" s="54">
        <v>0</v>
      </c>
      <c r="AE101" s="54">
        <v>0</v>
      </c>
      <c r="AF101" s="54">
        <v>0</v>
      </c>
      <c r="AG101" s="54">
        <v>0</v>
      </c>
      <c r="AH101" s="54">
        <v>0</v>
      </c>
      <c r="AI101" s="54">
        <v>0</v>
      </c>
      <c r="AJ101" s="54">
        <v>0</v>
      </c>
      <c r="AK101" s="54">
        <v>0</v>
      </c>
      <c r="AL101" s="54">
        <v>0</v>
      </c>
      <c r="AM101" s="54">
        <v>0</v>
      </c>
      <c r="AN101" s="54">
        <v>0</v>
      </c>
      <c r="AO101" s="54">
        <v>0</v>
      </c>
      <c r="AP101" s="54">
        <v>0</v>
      </c>
    </row>
    <row r="102" spans="1:42" ht="15.75" customHeight="1" x14ac:dyDescent="0.35">
      <c r="A102" s="51"/>
      <c r="B102" s="51"/>
      <c r="C102" s="51"/>
      <c r="D102" s="51"/>
      <c r="E102" s="51"/>
      <c r="F102" s="51"/>
      <c r="G102" s="51"/>
      <c r="H102" s="51"/>
      <c r="I102" s="63" t="s">
        <v>539</v>
      </c>
      <c r="J102" s="18" t="s">
        <v>94</v>
      </c>
      <c r="K102" s="109">
        <v>0</v>
      </c>
      <c r="L102" s="54">
        <v>0</v>
      </c>
      <c r="M102" s="54">
        <v>0</v>
      </c>
      <c r="N102" s="54">
        <v>0</v>
      </c>
      <c r="O102" s="54">
        <v>0</v>
      </c>
      <c r="P102" s="54">
        <v>0</v>
      </c>
      <c r="Q102" s="54">
        <v>0</v>
      </c>
      <c r="R102" s="54">
        <v>0</v>
      </c>
      <c r="S102" s="54">
        <v>0</v>
      </c>
      <c r="T102" s="54">
        <v>0</v>
      </c>
      <c r="U102" s="54">
        <v>0</v>
      </c>
      <c r="V102" s="54">
        <v>0</v>
      </c>
      <c r="W102" s="54">
        <v>0</v>
      </c>
      <c r="X102" s="54">
        <v>0</v>
      </c>
      <c r="Y102" s="54">
        <v>0</v>
      </c>
      <c r="Z102" s="54">
        <v>0</v>
      </c>
      <c r="AA102" s="54">
        <v>0</v>
      </c>
      <c r="AB102" s="54">
        <v>0</v>
      </c>
      <c r="AC102" s="54">
        <v>0</v>
      </c>
      <c r="AD102" s="54">
        <v>0</v>
      </c>
      <c r="AE102" s="54">
        <v>0</v>
      </c>
      <c r="AF102" s="54">
        <v>0</v>
      </c>
      <c r="AG102" s="54">
        <v>0</v>
      </c>
      <c r="AH102" s="54">
        <v>0</v>
      </c>
      <c r="AI102" s="54">
        <v>0</v>
      </c>
      <c r="AJ102" s="54">
        <v>0</v>
      </c>
      <c r="AK102" s="54">
        <v>0</v>
      </c>
      <c r="AL102" s="54">
        <v>0</v>
      </c>
      <c r="AM102" s="54">
        <v>0</v>
      </c>
      <c r="AN102" s="54">
        <v>0</v>
      </c>
      <c r="AO102" s="54">
        <v>0</v>
      </c>
      <c r="AP102" s="54">
        <v>0</v>
      </c>
    </row>
    <row r="103" spans="1:42" ht="15.75" customHeight="1" x14ac:dyDescent="0.35">
      <c r="A103" s="51"/>
      <c r="B103" s="51"/>
      <c r="C103" s="51"/>
      <c r="D103" s="51"/>
      <c r="E103" s="51"/>
      <c r="F103" s="51"/>
      <c r="G103" s="51"/>
      <c r="H103" s="51"/>
      <c r="I103" s="63" t="s">
        <v>539</v>
      </c>
      <c r="J103" s="18" t="s">
        <v>95</v>
      </c>
      <c r="K103" s="109">
        <v>0</v>
      </c>
      <c r="L103" s="54">
        <v>0</v>
      </c>
      <c r="M103" s="54">
        <v>0</v>
      </c>
      <c r="N103" s="54">
        <v>0</v>
      </c>
      <c r="O103" s="54">
        <v>0</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0</v>
      </c>
      <c r="AG103" s="54">
        <v>0</v>
      </c>
      <c r="AH103" s="54">
        <v>0</v>
      </c>
      <c r="AI103" s="54">
        <v>0</v>
      </c>
      <c r="AJ103" s="54">
        <v>0</v>
      </c>
      <c r="AK103" s="54">
        <v>0</v>
      </c>
      <c r="AL103" s="54">
        <v>0</v>
      </c>
      <c r="AM103" s="54">
        <v>0</v>
      </c>
      <c r="AN103" s="54">
        <v>0</v>
      </c>
      <c r="AO103" s="54">
        <v>0</v>
      </c>
      <c r="AP103" s="54">
        <v>0</v>
      </c>
    </row>
    <row r="104" spans="1:42" ht="15.75" customHeight="1" x14ac:dyDescent="0.35">
      <c r="A104" s="51"/>
      <c r="B104" s="51"/>
      <c r="C104" s="51"/>
      <c r="D104" s="51"/>
      <c r="E104" s="51"/>
      <c r="F104" s="51"/>
      <c r="G104" s="51"/>
      <c r="H104" s="51"/>
      <c r="I104" s="63" t="s">
        <v>539</v>
      </c>
      <c r="J104" s="18" t="s">
        <v>96</v>
      </c>
      <c r="K104" s="109">
        <v>0</v>
      </c>
      <c r="L104" s="54">
        <v>0</v>
      </c>
      <c r="M104" s="54">
        <v>0</v>
      </c>
      <c r="N104" s="54">
        <v>0</v>
      </c>
      <c r="O104" s="54">
        <v>0</v>
      </c>
      <c r="P104" s="54">
        <v>0</v>
      </c>
      <c r="Q104" s="54">
        <v>0</v>
      </c>
      <c r="R104" s="54">
        <v>0</v>
      </c>
      <c r="S104" s="54">
        <v>0</v>
      </c>
      <c r="T104" s="54">
        <v>0</v>
      </c>
      <c r="U104" s="54">
        <v>0</v>
      </c>
      <c r="V104" s="54">
        <v>0</v>
      </c>
      <c r="W104" s="54">
        <v>0</v>
      </c>
      <c r="X104" s="54">
        <v>0</v>
      </c>
      <c r="Y104" s="54">
        <v>0</v>
      </c>
      <c r="Z104" s="54">
        <v>0</v>
      </c>
      <c r="AA104" s="54">
        <v>0</v>
      </c>
      <c r="AB104" s="54">
        <v>0</v>
      </c>
      <c r="AC104" s="54">
        <v>0</v>
      </c>
      <c r="AD104" s="54">
        <v>0</v>
      </c>
      <c r="AE104" s="54">
        <v>0</v>
      </c>
      <c r="AF104" s="54">
        <v>0</v>
      </c>
      <c r="AG104" s="54">
        <v>0</v>
      </c>
      <c r="AH104" s="54">
        <v>0</v>
      </c>
      <c r="AI104" s="54">
        <v>0</v>
      </c>
      <c r="AJ104" s="54">
        <v>0</v>
      </c>
      <c r="AK104" s="54">
        <v>0</v>
      </c>
      <c r="AL104" s="54">
        <v>0</v>
      </c>
      <c r="AM104" s="54">
        <v>0</v>
      </c>
      <c r="AN104" s="54">
        <v>0</v>
      </c>
      <c r="AO104" s="54">
        <v>0</v>
      </c>
      <c r="AP104" s="54">
        <v>0</v>
      </c>
    </row>
    <row r="105" spans="1:42" ht="15.75" customHeight="1" x14ac:dyDescent="0.35">
      <c r="A105" s="51"/>
      <c r="B105" s="51"/>
      <c r="C105" s="51"/>
      <c r="D105" s="51"/>
      <c r="E105" s="51"/>
      <c r="F105" s="51"/>
      <c r="G105" s="51"/>
      <c r="H105" s="51"/>
      <c r="I105" s="63" t="s">
        <v>539</v>
      </c>
      <c r="J105" s="51"/>
      <c r="K105" s="109"/>
      <c r="L105" s="51"/>
      <c r="M105" s="51"/>
      <c r="N105" s="51"/>
      <c r="AO105" s="51"/>
      <c r="AP105" s="51"/>
    </row>
    <row r="106" spans="1:42" ht="15.75" customHeight="1" x14ac:dyDescent="0.35">
      <c r="A106" s="51"/>
      <c r="B106" s="51"/>
      <c r="C106" s="51"/>
      <c r="D106" s="51"/>
      <c r="E106" s="51"/>
      <c r="F106" s="51"/>
      <c r="G106" s="51"/>
      <c r="H106" s="18" t="s">
        <v>509</v>
      </c>
      <c r="I106" s="63" t="s">
        <v>539</v>
      </c>
      <c r="J106" s="51"/>
      <c r="K106" s="109"/>
      <c r="L106" s="51"/>
      <c r="M106" s="51"/>
      <c r="N106" s="51"/>
      <c r="AO106" s="51"/>
      <c r="AP106" s="51"/>
    </row>
    <row r="107" spans="1:42" ht="15.75" customHeight="1" x14ac:dyDescent="0.35">
      <c r="A107" s="51"/>
      <c r="B107" s="51"/>
      <c r="C107" s="51"/>
      <c r="D107" s="51"/>
      <c r="E107" s="51"/>
      <c r="F107" s="51"/>
      <c r="G107" s="51"/>
      <c r="H107" s="51"/>
      <c r="I107" s="63" t="s">
        <v>539</v>
      </c>
      <c r="J107" s="18" t="s">
        <v>1</v>
      </c>
      <c r="K107" s="110">
        <v>2019</v>
      </c>
      <c r="L107" s="18">
        <v>2020</v>
      </c>
      <c r="M107" s="18">
        <v>2021</v>
      </c>
      <c r="N107" s="18">
        <v>2022</v>
      </c>
      <c r="O107" s="18">
        <v>2023</v>
      </c>
      <c r="P107" s="18">
        <v>2024</v>
      </c>
      <c r="Q107" s="18">
        <v>2025</v>
      </c>
      <c r="R107" s="18">
        <v>2026</v>
      </c>
      <c r="S107" s="18">
        <v>2027</v>
      </c>
      <c r="T107" s="18">
        <v>2028</v>
      </c>
      <c r="U107" s="18">
        <v>2029</v>
      </c>
      <c r="V107" s="18">
        <v>2030</v>
      </c>
      <c r="W107" s="18">
        <v>2031</v>
      </c>
      <c r="X107" s="18">
        <v>2032</v>
      </c>
      <c r="Y107" s="18">
        <v>2033</v>
      </c>
      <c r="Z107" s="18">
        <v>2034</v>
      </c>
      <c r="AA107" s="18">
        <v>2035</v>
      </c>
      <c r="AB107" s="18">
        <v>2036</v>
      </c>
      <c r="AC107" s="18">
        <v>2037</v>
      </c>
      <c r="AD107" s="18">
        <v>2038</v>
      </c>
      <c r="AE107" s="18">
        <v>2039</v>
      </c>
      <c r="AF107" s="18">
        <v>2040</v>
      </c>
      <c r="AG107" s="18">
        <v>2041</v>
      </c>
      <c r="AH107" s="18">
        <v>2042</v>
      </c>
      <c r="AI107" s="18">
        <v>2043</v>
      </c>
      <c r="AJ107" s="18">
        <v>2044</v>
      </c>
      <c r="AK107" s="18">
        <v>2045</v>
      </c>
      <c r="AL107" s="18">
        <v>2046</v>
      </c>
      <c r="AM107" s="18">
        <v>2047</v>
      </c>
      <c r="AN107" s="18">
        <v>2048</v>
      </c>
      <c r="AO107" s="18">
        <v>2049</v>
      </c>
      <c r="AP107" s="18">
        <v>2050</v>
      </c>
    </row>
    <row r="108" spans="1:42" ht="15.75" customHeight="1" x14ac:dyDescent="0.35">
      <c r="A108" s="51"/>
      <c r="B108" s="52" t="s">
        <v>486</v>
      </c>
      <c r="C108" s="52" t="s">
        <v>487</v>
      </c>
      <c r="D108" s="52" t="s">
        <v>488</v>
      </c>
      <c r="E108" s="52" t="s">
        <v>489</v>
      </c>
      <c r="F108" s="52" t="s">
        <v>490</v>
      </c>
      <c r="G108" s="52" t="s">
        <v>491</v>
      </c>
      <c r="H108" s="52" t="s">
        <v>492</v>
      </c>
      <c r="I108" s="63" t="s">
        <v>539</v>
      </c>
      <c r="J108" s="18" t="s">
        <v>2</v>
      </c>
      <c r="K108" s="111">
        <v>4679497680731.8779</v>
      </c>
      <c r="L108" s="53">
        <v>4692881621728.2754</v>
      </c>
      <c r="M108" s="53">
        <v>4699507107346.6299</v>
      </c>
      <c r="N108" s="53">
        <v>4703952343546.8975</v>
      </c>
      <c r="O108" s="53">
        <v>4718533035080.9473</v>
      </c>
      <c r="P108" s="53">
        <v>4727960393911.3438</v>
      </c>
      <c r="Q108" s="53">
        <v>4739303366685.5752</v>
      </c>
      <c r="R108" s="53">
        <v>4760406435476.1699</v>
      </c>
      <c r="S108" s="53">
        <v>4786489587715.8467</v>
      </c>
      <c r="T108" s="53">
        <v>4816250635390.8613</v>
      </c>
      <c r="U108" s="53">
        <v>4850864867024.9199</v>
      </c>
      <c r="V108" s="53">
        <v>4895325232149.1318</v>
      </c>
      <c r="W108" s="53">
        <v>4950290617285.6729</v>
      </c>
      <c r="X108" s="53">
        <v>5012834844931.6953</v>
      </c>
      <c r="Y108" s="53">
        <v>5078933922013.8672</v>
      </c>
      <c r="Z108" s="53">
        <v>5150155094561.4355</v>
      </c>
      <c r="AA108" s="53">
        <v>5225993045053.4785</v>
      </c>
      <c r="AB108" s="53">
        <v>5307276790216.3584</v>
      </c>
      <c r="AC108" s="53">
        <v>5392559400707.459</v>
      </c>
      <c r="AD108" s="53">
        <v>5479635640518.5215</v>
      </c>
      <c r="AE108" s="53">
        <v>5570964462598.1602</v>
      </c>
      <c r="AF108" s="53">
        <v>5667736927573.918</v>
      </c>
      <c r="AG108" s="53">
        <v>5757270231449.6289</v>
      </c>
      <c r="AH108" s="53">
        <v>5850654838266.3965</v>
      </c>
      <c r="AI108" s="53">
        <v>5946945295371.1777</v>
      </c>
      <c r="AJ108" s="53">
        <v>6045543221071.9844</v>
      </c>
      <c r="AK108" s="53">
        <v>6147197311192.7568</v>
      </c>
      <c r="AL108" s="53">
        <v>6253346436417.0498</v>
      </c>
      <c r="AM108" s="53">
        <v>6365029888525.5654</v>
      </c>
      <c r="AN108" s="53">
        <v>6417429420717.8447</v>
      </c>
      <c r="AO108" s="53">
        <v>6460445315086.4385</v>
      </c>
      <c r="AP108" s="53">
        <v>6504087135930.6318</v>
      </c>
    </row>
    <row r="109" spans="1:42" ht="15.75" customHeight="1" x14ac:dyDescent="0.35">
      <c r="A109" s="51"/>
      <c r="B109" s="51"/>
      <c r="C109" s="51"/>
      <c r="D109" s="51"/>
      <c r="E109" s="51"/>
      <c r="F109" s="51"/>
      <c r="G109" s="51"/>
      <c r="H109" s="51"/>
      <c r="I109" s="63" t="s">
        <v>539</v>
      </c>
      <c r="J109" s="18" t="s">
        <v>3</v>
      </c>
      <c r="K109" s="109">
        <v>0</v>
      </c>
      <c r="L109" s="54">
        <v>0</v>
      </c>
      <c r="M109" s="54">
        <v>0</v>
      </c>
      <c r="N109" s="54">
        <v>0</v>
      </c>
      <c r="O109" s="54">
        <v>0</v>
      </c>
      <c r="P109" s="54">
        <v>0</v>
      </c>
      <c r="Q109" s="54">
        <v>0</v>
      </c>
      <c r="R109" s="54">
        <v>0</v>
      </c>
      <c r="S109" s="54">
        <v>0</v>
      </c>
      <c r="T109" s="54">
        <v>0</v>
      </c>
      <c r="U109" s="54">
        <v>0</v>
      </c>
      <c r="V109" s="54">
        <v>0</v>
      </c>
      <c r="W109" s="54">
        <v>0</v>
      </c>
      <c r="X109" s="54">
        <v>0</v>
      </c>
      <c r="Y109" s="54">
        <v>0</v>
      </c>
      <c r="Z109" s="54">
        <v>0</v>
      </c>
      <c r="AA109" s="54">
        <v>0</v>
      </c>
      <c r="AB109" s="54">
        <v>0</v>
      </c>
      <c r="AC109" s="54">
        <v>0</v>
      </c>
      <c r="AD109" s="54">
        <v>0</v>
      </c>
      <c r="AE109" s="54">
        <v>0</v>
      </c>
      <c r="AF109" s="54">
        <v>0</v>
      </c>
      <c r="AG109" s="54">
        <v>0</v>
      </c>
      <c r="AH109" s="54">
        <v>0</v>
      </c>
      <c r="AI109" s="54">
        <v>0</v>
      </c>
      <c r="AJ109" s="54">
        <v>0</v>
      </c>
      <c r="AK109" s="54">
        <v>0</v>
      </c>
      <c r="AL109" s="54">
        <v>0</v>
      </c>
      <c r="AM109" s="54">
        <v>0</v>
      </c>
      <c r="AN109" s="54">
        <v>0</v>
      </c>
      <c r="AO109" s="54">
        <v>0</v>
      </c>
      <c r="AP109" s="54">
        <v>0</v>
      </c>
    </row>
    <row r="110" spans="1:42" ht="15.75" customHeight="1" x14ac:dyDescent="0.35">
      <c r="A110" s="51"/>
      <c r="B110" s="51"/>
      <c r="C110" s="51"/>
      <c r="D110" s="51"/>
      <c r="E110" s="51"/>
      <c r="F110" s="52" t="s">
        <v>493</v>
      </c>
      <c r="G110" s="52" t="s">
        <v>494</v>
      </c>
      <c r="H110" s="52" t="s">
        <v>495</v>
      </c>
      <c r="I110" s="63" t="s">
        <v>539</v>
      </c>
      <c r="J110" s="18" t="s">
        <v>4</v>
      </c>
      <c r="K110" s="111">
        <v>11407926196331.689</v>
      </c>
      <c r="L110" s="53">
        <v>11439825065789.199</v>
      </c>
      <c r="M110" s="53">
        <v>11477425111744.67</v>
      </c>
      <c r="N110" s="53">
        <v>11519576282805.949</v>
      </c>
      <c r="O110" s="53">
        <v>11571004110521.711</v>
      </c>
      <c r="P110" s="53">
        <v>11627915611233.529</v>
      </c>
      <c r="Q110" s="53">
        <v>11697801165296.58</v>
      </c>
      <c r="R110" s="53">
        <v>11782717523150.529</v>
      </c>
      <c r="S110" s="53">
        <v>11876827485286.99</v>
      </c>
      <c r="T110" s="53">
        <v>11979435016686.25</v>
      </c>
      <c r="U110" s="53">
        <v>12088905292374.74</v>
      </c>
      <c r="V110" s="53">
        <v>12201643347764.82</v>
      </c>
      <c r="W110" s="53">
        <v>12320655620146.029</v>
      </c>
      <c r="X110" s="53">
        <v>12440086289191.449</v>
      </c>
      <c r="Y110" s="53">
        <v>12559843731698.43</v>
      </c>
      <c r="Z110" s="53">
        <v>12677376591137.369</v>
      </c>
      <c r="AA110" s="53">
        <v>12797533687735.471</v>
      </c>
      <c r="AB110" s="53">
        <v>12919500219599.939</v>
      </c>
      <c r="AC110" s="53">
        <v>13034299846313.73</v>
      </c>
      <c r="AD110" s="53">
        <v>13146884232841.529</v>
      </c>
      <c r="AE110" s="53">
        <v>13257636286811.961</v>
      </c>
      <c r="AF110" s="53">
        <v>13364062735851.119</v>
      </c>
      <c r="AG110" s="53">
        <v>13452123984678.02</v>
      </c>
      <c r="AH110" s="53">
        <v>13537669333302.689</v>
      </c>
      <c r="AI110" s="53">
        <v>13619444674701.49</v>
      </c>
      <c r="AJ110" s="53">
        <v>13701839103692.301</v>
      </c>
      <c r="AK110" s="53">
        <v>13783865403228.551</v>
      </c>
      <c r="AL110" s="53">
        <v>13865686301882.039</v>
      </c>
      <c r="AM110" s="53">
        <v>13948581529639.279</v>
      </c>
      <c r="AN110" s="53">
        <v>14032675717593.539</v>
      </c>
      <c r="AO110" s="53">
        <v>14117995949099.311</v>
      </c>
      <c r="AP110" s="53">
        <v>14204976704284.02</v>
      </c>
    </row>
    <row r="111" spans="1:42" ht="15.75" customHeight="1" x14ac:dyDescent="0.35">
      <c r="A111" s="51"/>
      <c r="B111" s="51"/>
      <c r="C111" s="51"/>
      <c r="D111" s="51"/>
      <c r="E111" s="51"/>
      <c r="F111" s="51"/>
      <c r="G111" s="51"/>
      <c r="H111" s="52" t="s">
        <v>496</v>
      </c>
      <c r="I111" s="63" t="s">
        <v>539</v>
      </c>
      <c r="J111" s="18" t="s">
        <v>5</v>
      </c>
      <c r="K111" s="111">
        <v>343899972.63054383</v>
      </c>
      <c r="L111" s="53">
        <v>317554917.15970671</v>
      </c>
      <c r="M111" s="53">
        <v>293008282.50219572</v>
      </c>
      <c r="N111" s="53">
        <v>270358819.89113712</v>
      </c>
      <c r="O111" s="53">
        <v>249990647.8364011</v>
      </c>
      <c r="P111" s="53">
        <v>232020676.24232781</v>
      </c>
      <c r="Q111" s="53">
        <v>217031143.8732456</v>
      </c>
      <c r="R111" s="53">
        <v>205467207.5326378</v>
      </c>
      <c r="S111" s="53">
        <v>197332229.9083108</v>
      </c>
      <c r="T111" s="53">
        <v>192746044.94437221</v>
      </c>
      <c r="U111" s="53">
        <v>191683790.85901469</v>
      </c>
      <c r="V111" s="53">
        <v>193791998.5876829</v>
      </c>
      <c r="W111" s="53">
        <v>199040290.43497261</v>
      </c>
      <c r="X111" s="53">
        <v>207076419.46855149</v>
      </c>
      <c r="Y111" s="53">
        <v>217921413.9401232</v>
      </c>
      <c r="Z111" s="53">
        <v>231455343.29291329</v>
      </c>
      <c r="AA111" s="53">
        <v>248095992.59837869</v>
      </c>
      <c r="AB111" s="53">
        <v>268139674.7361176</v>
      </c>
      <c r="AC111" s="53">
        <v>291634133.91850168</v>
      </c>
      <c r="AD111" s="53">
        <v>319488841.74240887</v>
      </c>
      <c r="AE111" s="53">
        <v>352428469.28079212</v>
      </c>
      <c r="AF111" s="53">
        <v>391390347.10463762</v>
      </c>
      <c r="AG111" s="53">
        <v>438494163.40309221</v>
      </c>
      <c r="AH111" s="53">
        <v>494441680.12211651</v>
      </c>
      <c r="AI111" s="53">
        <v>560846350.92170918</v>
      </c>
      <c r="AJ111" s="53">
        <v>639883603.13624811</v>
      </c>
      <c r="AK111" s="53">
        <v>733106001.95923483</v>
      </c>
      <c r="AL111" s="53">
        <v>841633186.01892865</v>
      </c>
      <c r="AM111" s="53">
        <v>965677264.50894749</v>
      </c>
      <c r="AN111" s="53">
        <v>1103836743.370069</v>
      </c>
      <c r="AO111" s="53">
        <v>1252827571.631464</v>
      </c>
      <c r="AP111" s="53">
        <v>1407398890.628345</v>
      </c>
    </row>
    <row r="112" spans="1:42" ht="15.75" customHeight="1" x14ac:dyDescent="0.35">
      <c r="A112" s="51"/>
      <c r="B112" s="51"/>
      <c r="C112" s="51"/>
      <c r="D112" s="51"/>
      <c r="E112" s="51"/>
      <c r="F112" s="51"/>
      <c r="G112" s="51"/>
      <c r="H112" s="51"/>
      <c r="I112" s="63" t="s">
        <v>539</v>
      </c>
      <c r="J112" s="18" t="s">
        <v>7</v>
      </c>
      <c r="K112" s="109">
        <v>0</v>
      </c>
      <c r="L112" s="54">
        <v>0</v>
      </c>
      <c r="M112" s="54">
        <v>0</v>
      </c>
      <c r="N112" s="54">
        <v>0</v>
      </c>
      <c r="O112" s="54">
        <v>0</v>
      </c>
      <c r="P112" s="54">
        <v>0</v>
      </c>
      <c r="Q112" s="54">
        <v>0</v>
      </c>
      <c r="R112" s="54">
        <v>0</v>
      </c>
      <c r="S112" s="54">
        <v>0</v>
      </c>
      <c r="T112" s="54">
        <v>0</v>
      </c>
      <c r="U112" s="54">
        <v>0</v>
      </c>
      <c r="V112" s="54">
        <v>0</v>
      </c>
      <c r="W112" s="54">
        <v>0</v>
      </c>
      <c r="X112" s="54">
        <v>0</v>
      </c>
      <c r="Y112" s="54">
        <v>0</v>
      </c>
      <c r="Z112" s="54">
        <v>0</v>
      </c>
      <c r="AA112" s="54">
        <v>0</v>
      </c>
      <c r="AB112" s="54">
        <v>0</v>
      </c>
      <c r="AC112" s="54">
        <v>0</v>
      </c>
      <c r="AD112" s="54">
        <v>0</v>
      </c>
      <c r="AE112" s="54">
        <v>0</v>
      </c>
      <c r="AF112" s="54">
        <v>0</v>
      </c>
      <c r="AG112" s="54">
        <v>0</v>
      </c>
      <c r="AH112" s="54">
        <v>0</v>
      </c>
      <c r="AI112" s="54">
        <v>0</v>
      </c>
      <c r="AJ112" s="54">
        <v>0</v>
      </c>
      <c r="AK112" s="54">
        <v>0</v>
      </c>
      <c r="AL112" s="54">
        <v>0</v>
      </c>
      <c r="AM112" s="54">
        <v>0</v>
      </c>
      <c r="AN112" s="54">
        <v>0</v>
      </c>
      <c r="AO112" s="54">
        <v>0</v>
      </c>
      <c r="AP112" s="54">
        <v>0</v>
      </c>
    </row>
    <row r="113" spans="1:42" ht="15.75" customHeight="1" x14ac:dyDescent="0.35">
      <c r="A113" s="51"/>
      <c r="B113" s="51"/>
      <c r="C113" s="51"/>
      <c r="D113" s="51"/>
      <c r="E113" s="51"/>
      <c r="F113" s="51"/>
      <c r="G113" s="51"/>
      <c r="H113" s="51"/>
      <c r="I113" s="63" t="s">
        <v>539</v>
      </c>
      <c r="J113" s="18" t="s">
        <v>8</v>
      </c>
      <c r="K113" s="109">
        <v>0</v>
      </c>
      <c r="L113" s="54">
        <v>0</v>
      </c>
      <c r="M113" s="54">
        <v>0</v>
      </c>
      <c r="N113" s="54">
        <v>0</v>
      </c>
      <c r="O113" s="54">
        <v>0</v>
      </c>
      <c r="P113" s="54">
        <v>0</v>
      </c>
      <c r="Q113" s="54">
        <v>0</v>
      </c>
      <c r="R113" s="54">
        <v>0</v>
      </c>
      <c r="S113" s="54">
        <v>0</v>
      </c>
      <c r="T113" s="54">
        <v>0</v>
      </c>
      <c r="U113" s="54">
        <v>0</v>
      </c>
      <c r="V113" s="54">
        <v>0</v>
      </c>
      <c r="W113" s="54">
        <v>0</v>
      </c>
      <c r="X113" s="54">
        <v>0</v>
      </c>
      <c r="Y113" s="54">
        <v>0</v>
      </c>
      <c r="Z113" s="54">
        <v>0</v>
      </c>
      <c r="AA113" s="54">
        <v>0</v>
      </c>
      <c r="AB113" s="54">
        <v>0</v>
      </c>
      <c r="AC113" s="54">
        <v>0</v>
      </c>
      <c r="AD113" s="54">
        <v>0</v>
      </c>
      <c r="AE113" s="54">
        <v>0</v>
      </c>
      <c r="AF113" s="54">
        <v>0</v>
      </c>
      <c r="AG113" s="54">
        <v>0</v>
      </c>
      <c r="AH113" s="54">
        <v>0</v>
      </c>
      <c r="AI113" s="54">
        <v>0</v>
      </c>
      <c r="AJ113" s="54">
        <v>0</v>
      </c>
      <c r="AK113" s="54">
        <v>0</v>
      </c>
      <c r="AL113" s="54">
        <v>0</v>
      </c>
      <c r="AM113" s="54">
        <v>0</v>
      </c>
      <c r="AN113" s="54">
        <v>0</v>
      </c>
      <c r="AO113" s="54">
        <v>0</v>
      </c>
      <c r="AP113" s="54">
        <v>0</v>
      </c>
    </row>
    <row r="114" spans="1:42" ht="15.75" customHeight="1" x14ac:dyDescent="0.35">
      <c r="A114" s="51"/>
      <c r="B114" s="51"/>
      <c r="C114" s="51"/>
      <c r="D114" s="51"/>
      <c r="E114" s="51"/>
      <c r="F114" s="51"/>
      <c r="G114" s="51"/>
      <c r="H114" s="51"/>
      <c r="I114" s="63" t="s">
        <v>539</v>
      </c>
      <c r="J114" s="18" t="s">
        <v>93</v>
      </c>
      <c r="K114" s="109">
        <v>0</v>
      </c>
      <c r="L114" s="54">
        <v>0</v>
      </c>
      <c r="M114" s="54">
        <v>0</v>
      </c>
      <c r="N114" s="54">
        <v>0</v>
      </c>
      <c r="O114" s="54">
        <v>0</v>
      </c>
      <c r="P114" s="54">
        <v>0</v>
      </c>
      <c r="Q114" s="54">
        <v>0</v>
      </c>
      <c r="R114" s="54">
        <v>0</v>
      </c>
      <c r="S114" s="54">
        <v>0</v>
      </c>
      <c r="T114" s="54">
        <v>0</v>
      </c>
      <c r="U114" s="54">
        <v>0</v>
      </c>
      <c r="V114" s="54">
        <v>0</v>
      </c>
      <c r="W114" s="54">
        <v>0</v>
      </c>
      <c r="X114" s="54">
        <v>0</v>
      </c>
      <c r="Y114" s="54">
        <v>0</v>
      </c>
      <c r="Z114" s="54">
        <v>0</v>
      </c>
      <c r="AA114" s="54">
        <v>0</v>
      </c>
      <c r="AB114" s="54">
        <v>0</v>
      </c>
      <c r="AC114" s="54">
        <v>0</v>
      </c>
      <c r="AD114" s="54">
        <v>0</v>
      </c>
      <c r="AE114" s="54">
        <v>0</v>
      </c>
      <c r="AF114" s="54">
        <v>0</v>
      </c>
      <c r="AG114" s="54">
        <v>0</v>
      </c>
      <c r="AH114" s="54">
        <v>0</v>
      </c>
      <c r="AI114" s="54">
        <v>0</v>
      </c>
      <c r="AJ114" s="54">
        <v>0</v>
      </c>
      <c r="AK114" s="54">
        <v>0</v>
      </c>
      <c r="AL114" s="54">
        <v>0</v>
      </c>
      <c r="AM114" s="54">
        <v>0</v>
      </c>
      <c r="AN114" s="54">
        <v>0</v>
      </c>
      <c r="AO114" s="54">
        <v>0</v>
      </c>
      <c r="AP114" s="54">
        <v>0</v>
      </c>
    </row>
    <row r="115" spans="1:42" ht="15.75" customHeight="1" x14ac:dyDescent="0.35">
      <c r="A115" s="51"/>
      <c r="B115" s="51"/>
      <c r="C115" s="51"/>
      <c r="D115" s="51"/>
      <c r="E115" s="51"/>
      <c r="F115" s="51"/>
      <c r="G115" s="51"/>
      <c r="H115" s="51"/>
      <c r="I115" s="63" t="s">
        <v>539</v>
      </c>
      <c r="J115" s="18" t="s">
        <v>94</v>
      </c>
      <c r="K115" s="109">
        <v>0</v>
      </c>
      <c r="L115" s="54">
        <v>0</v>
      </c>
      <c r="M115" s="54">
        <v>0</v>
      </c>
      <c r="N115" s="54">
        <v>0</v>
      </c>
      <c r="O115" s="54">
        <v>0</v>
      </c>
      <c r="P115" s="54">
        <v>0</v>
      </c>
      <c r="Q115" s="54">
        <v>0</v>
      </c>
      <c r="R115" s="54">
        <v>0</v>
      </c>
      <c r="S115" s="54">
        <v>0</v>
      </c>
      <c r="T115" s="54">
        <v>0</v>
      </c>
      <c r="U115" s="54">
        <v>0</v>
      </c>
      <c r="V115" s="54">
        <v>0</v>
      </c>
      <c r="W115" s="54">
        <v>0</v>
      </c>
      <c r="X115" s="54">
        <v>0</v>
      </c>
      <c r="Y115" s="54">
        <v>0</v>
      </c>
      <c r="Z115" s="54">
        <v>0</v>
      </c>
      <c r="AA115" s="54">
        <v>0</v>
      </c>
      <c r="AB115" s="54">
        <v>0</v>
      </c>
      <c r="AC115" s="54">
        <v>0</v>
      </c>
      <c r="AD115" s="54">
        <v>0</v>
      </c>
      <c r="AE115" s="54">
        <v>0</v>
      </c>
      <c r="AF115" s="54">
        <v>0</v>
      </c>
      <c r="AG115" s="54">
        <v>0</v>
      </c>
      <c r="AH115" s="54">
        <v>0</v>
      </c>
      <c r="AI115" s="54">
        <v>0</v>
      </c>
      <c r="AJ115" s="54">
        <v>0</v>
      </c>
      <c r="AK115" s="54">
        <v>0</v>
      </c>
      <c r="AL115" s="54">
        <v>0</v>
      </c>
      <c r="AM115" s="54">
        <v>0</v>
      </c>
      <c r="AN115" s="54">
        <v>0</v>
      </c>
      <c r="AO115" s="54">
        <v>0</v>
      </c>
      <c r="AP115" s="54">
        <v>0</v>
      </c>
    </row>
    <row r="116" spans="1:42" ht="15.75" customHeight="1" x14ac:dyDescent="0.35">
      <c r="A116" s="51"/>
      <c r="B116" s="51"/>
      <c r="C116" s="51"/>
      <c r="D116" s="51"/>
      <c r="E116" s="51"/>
      <c r="F116" s="51"/>
      <c r="G116" s="52" t="s">
        <v>497</v>
      </c>
      <c r="H116" s="52" t="s">
        <v>498</v>
      </c>
      <c r="I116" s="63" t="s">
        <v>539</v>
      </c>
      <c r="J116" s="18" t="s">
        <v>95</v>
      </c>
      <c r="K116" s="111">
        <v>376567379846.836</v>
      </c>
      <c r="L116" s="53">
        <v>356670508288.05267</v>
      </c>
      <c r="M116" s="53">
        <v>340134758418.26257</v>
      </c>
      <c r="N116" s="53">
        <v>326602899893.21368</v>
      </c>
      <c r="O116" s="53">
        <v>315886736918.79211</v>
      </c>
      <c r="P116" s="53">
        <v>307517226593.14612</v>
      </c>
      <c r="Q116" s="53">
        <v>301276230423.12439</v>
      </c>
      <c r="R116" s="53">
        <v>296790919575.58392</v>
      </c>
      <c r="S116" s="53">
        <v>293613942422.19501</v>
      </c>
      <c r="T116" s="53">
        <v>291556909861.48962</v>
      </c>
      <c r="U116" s="53">
        <v>290436806964.20691</v>
      </c>
      <c r="V116" s="53">
        <v>289875477855.89612</v>
      </c>
      <c r="W116" s="53">
        <v>289872752090.29907</v>
      </c>
      <c r="X116" s="53">
        <v>290203417481.09589</v>
      </c>
      <c r="Y116" s="53">
        <v>290862604305.23187</v>
      </c>
      <c r="Z116" s="53">
        <v>291625224362.16467</v>
      </c>
      <c r="AA116" s="53">
        <v>292653930241.02283</v>
      </c>
      <c r="AB116" s="53">
        <v>293917755604.0083</v>
      </c>
      <c r="AC116" s="53">
        <v>295145743324.96802</v>
      </c>
      <c r="AD116" s="53">
        <v>296501977991.19592</v>
      </c>
      <c r="AE116" s="53">
        <v>297922257014.52887</v>
      </c>
      <c r="AF116" s="53">
        <v>299337528846.64783</v>
      </c>
      <c r="AG116" s="53">
        <v>301264574979.34631</v>
      </c>
      <c r="AH116" s="53">
        <v>303147828525.25513</v>
      </c>
      <c r="AI116" s="53">
        <v>304919185628.20428</v>
      </c>
      <c r="AJ116" s="53">
        <v>306718437630.35358</v>
      </c>
      <c r="AK116" s="53">
        <v>308495453052.5755</v>
      </c>
      <c r="AL116" s="53">
        <v>310262838383.72601</v>
      </c>
      <c r="AM116" s="53">
        <v>312059080319.495</v>
      </c>
      <c r="AN116" s="53">
        <v>313892100001.36328</v>
      </c>
      <c r="AO116" s="53">
        <v>315770668488.17719</v>
      </c>
      <c r="AP116" s="53">
        <v>317705766207.18298</v>
      </c>
    </row>
    <row r="117" spans="1:42" ht="15.75" customHeight="1" x14ac:dyDescent="0.35">
      <c r="A117" s="51"/>
      <c r="B117" s="51"/>
      <c r="C117" s="51"/>
      <c r="D117" s="51"/>
      <c r="E117" s="51"/>
      <c r="F117" s="51"/>
      <c r="G117" s="51"/>
      <c r="H117" s="51"/>
      <c r="I117" s="63" t="s">
        <v>539</v>
      </c>
      <c r="J117" s="18" t="s">
        <v>96</v>
      </c>
      <c r="K117" s="109">
        <v>0</v>
      </c>
      <c r="L117" s="54">
        <v>0</v>
      </c>
      <c r="M117" s="54">
        <v>0</v>
      </c>
      <c r="N117" s="54">
        <v>0</v>
      </c>
      <c r="O117" s="54">
        <v>0</v>
      </c>
      <c r="P117" s="54">
        <v>0</v>
      </c>
      <c r="Q117" s="54">
        <v>0</v>
      </c>
      <c r="R117" s="54">
        <v>0</v>
      </c>
      <c r="S117" s="54">
        <v>0</v>
      </c>
      <c r="T117" s="54">
        <v>0</v>
      </c>
      <c r="U117" s="54">
        <v>0</v>
      </c>
      <c r="V117" s="54">
        <v>0</v>
      </c>
      <c r="W117" s="54">
        <v>0</v>
      </c>
      <c r="X117" s="54">
        <v>0</v>
      </c>
      <c r="Y117" s="54">
        <v>0</v>
      </c>
      <c r="Z117" s="54">
        <v>0</v>
      </c>
      <c r="AA117" s="54">
        <v>0</v>
      </c>
      <c r="AB117" s="54">
        <v>0</v>
      </c>
      <c r="AC117" s="54">
        <v>0</v>
      </c>
      <c r="AD117" s="54">
        <v>0</v>
      </c>
      <c r="AE117" s="54">
        <v>0</v>
      </c>
      <c r="AF117" s="54">
        <v>0</v>
      </c>
      <c r="AG117" s="54">
        <v>0</v>
      </c>
      <c r="AH117" s="54">
        <v>0</v>
      </c>
      <c r="AI117" s="54">
        <v>0</v>
      </c>
      <c r="AJ117" s="54">
        <v>0</v>
      </c>
      <c r="AK117" s="54">
        <v>0</v>
      </c>
      <c r="AL117" s="54">
        <v>0</v>
      </c>
      <c r="AM117" s="54">
        <v>0</v>
      </c>
      <c r="AN117" s="54">
        <v>0</v>
      </c>
      <c r="AO117" s="54">
        <v>0</v>
      </c>
      <c r="AP117" s="54">
        <v>0</v>
      </c>
    </row>
    <row r="118" spans="1:42" ht="15.75" customHeight="1" x14ac:dyDescent="0.35">
      <c r="A118" s="51"/>
      <c r="B118" s="51"/>
      <c r="C118" s="51"/>
      <c r="D118" s="51"/>
      <c r="E118" s="51"/>
      <c r="F118" s="51"/>
      <c r="G118" s="51"/>
      <c r="H118" s="51"/>
      <c r="I118" s="63" t="s">
        <v>539</v>
      </c>
      <c r="J118" s="51"/>
      <c r="K118" s="109"/>
      <c r="L118" s="51"/>
      <c r="M118" s="51"/>
      <c r="N118" s="51"/>
      <c r="AO118" s="51"/>
      <c r="AP118" s="51"/>
    </row>
    <row r="119" spans="1:42" ht="15.75" customHeight="1" x14ac:dyDescent="0.35">
      <c r="A119" s="51"/>
      <c r="B119" s="51"/>
      <c r="C119" s="51"/>
      <c r="D119" s="51"/>
      <c r="E119" s="51"/>
      <c r="F119" s="51"/>
      <c r="G119" s="51"/>
      <c r="H119" s="18" t="s">
        <v>510</v>
      </c>
      <c r="I119" s="63" t="s">
        <v>539</v>
      </c>
      <c r="J119" s="51"/>
      <c r="K119" s="109"/>
      <c r="L119" s="51"/>
      <c r="M119" s="51"/>
      <c r="N119" s="51"/>
      <c r="AO119" s="51"/>
      <c r="AP119" s="51"/>
    </row>
    <row r="120" spans="1:42" ht="15.75" customHeight="1" x14ac:dyDescent="0.35">
      <c r="A120" s="51"/>
      <c r="B120" s="51"/>
      <c r="C120" s="51"/>
      <c r="D120" s="51"/>
      <c r="E120" s="51"/>
      <c r="F120" s="51"/>
      <c r="G120" s="51"/>
      <c r="H120" s="51"/>
      <c r="I120" s="63" t="s">
        <v>539</v>
      </c>
      <c r="J120" s="18" t="s">
        <v>1</v>
      </c>
      <c r="K120" s="110">
        <v>2019</v>
      </c>
      <c r="L120" s="18">
        <v>2020</v>
      </c>
      <c r="M120" s="18">
        <v>2021</v>
      </c>
      <c r="N120" s="18">
        <v>2022</v>
      </c>
      <c r="O120" s="18">
        <v>2023</v>
      </c>
      <c r="P120" s="18">
        <v>2024</v>
      </c>
      <c r="Q120" s="18">
        <v>2025</v>
      </c>
      <c r="R120" s="18">
        <v>2026</v>
      </c>
      <c r="S120" s="18">
        <v>2027</v>
      </c>
      <c r="T120" s="18">
        <v>2028</v>
      </c>
      <c r="U120" s="18">
        <v>2029</v>
      </c>
      <c r="V120" s="18">
        <v>2030</v>
      </c>
      <c r="W120" s="18">
        <v>2031</v>
      </c>
      <c r="X120" s="18">
        <v>2032</v>
      </c>
      <c r="Y120" s="18">
        <v>2033</v>
      </c>
      <c r="Z120" s="18">
        <v>2034</v>
      </c>
      <c r="AA120" s="18">
        <v>2035</v>
      </c>
      <c r="AB120" s="18">
        <v>2036</v>
      </c>
      <c r="AC120" s="18">
        <v>2037</v>
      </c>
      <c r="AD120" s="18">
        <v>2038</v>
      </c>
      <c r="AE120" s="18">
        <v>2039</v>
      </c>
      <c r="AF120" s="18">
        <v>2040</v>
      </c>
      <c r="AG120" s="18">
        <v>2041</v>
      </c>
      <c r="AH120" s="18">
        <v>2042</v>
      </c>
      <c r="AI120" s="18">
        <v>2043</v>
      </c>
      <c r="AJ120" s="18">
        <v>2044</v>
      </c>
      <c r="AK120" s="18">
        <v>2045</v>
      </c>
      <c r="AL120" s="18">
        <v>2046</v>
      </c>
      <c r="AM120" s="18">
        <v>2047</v>
      </c>
      <c r="AN120" s="18">
        <v>2048</v>
      </c>
      <c r="AO120" s="18">
        <v>2049</v>
      </c>
      <c r="AP120" s="18">
        <v>2050</v>
      </c>
    </row>
    <row r="121" spans="1:42" ht="15.75" customHeight="1" x14ac:dyDescent="0.35">
      <c r="A121" s="51"/>
      <c r="B121" s="51"/>
      <c r="C121" s="51"/>
      <c r="D121" s="51"/>
      <c r="E121" s="51"/>
      <c r="F121" s="52" t="s">
        <v>500</v>
      </c>
      <c r="G121" s="52" t="s">
        <v>501</v>
      </c>
      <c r="H121" s="52" t="s">
        <v>502</v>
      </c>
      <c r="I121" s="63" t="s">
        <v>539</v>
      </c>
      <c r="J121" s="18" t="s">
        <v>2</v>
      </c>
      <c r="K121" s="111">
        <v>6645924999773.5498</v>
      </c>
      <c r="L121" s="53">
        <v>6520235870015.2266</v>
      </c>
      <c r="M121" s="53">
        <v>6391201560188.5381</v>
      </c>
      <c r="N121" s="53">
        <v>6255193688348.3711</v>
      </c>
      <c r="O121" s="53">
        <v>6072203087705.417</v>
      </c>
      <c r="P121" s="53">
        <v>5923847003801.709</v>
      </c>
      <c r="Q121" s="53">
        <v>5785761649403.6504</v>
      </c>
      <c r="R121" s="53">
        <v>5626456692238.2842</v>
      </c>
      <c r="S121" s="53">
        <v>5477465462424.1523</v>
      </c>
      <c r="T121" s="53">
        <v>5345764406899.5596</v>
      </c>
      <c r="U121" s="53">
        <v>5221159843243.751</v>
      </c>
      <c r="V121" s="53">
        <v>5089508595675.6777</v>
      </c>
      <c r="W121" s="53">
        <v>4948359625871.7451</v>
      </c>
      <c r="X121" s="53">
        <v>4805018411490.5723</v>
      </c>
      <c r="Y121" s="53">
        <v>4670231607441.4785</v>
      </c>
      <c r="Z121" s="53">
        <v>4543896470423.9785</v>
      </c>
      <c r="AA121" s="53">
        <v>4421601597141.4648</v>
      </c>
      <c r="AB121" s="53">
        <v>4299836733568.251</v>
      </c>
      <c r="AC121" s="53">
        <v>4176219521758.77</v>
      </c>
      <c r="AD121" s="53">
        <v>4053211633405.1299</v>
      </c>
      <c r="AE121" s="53">
        <v>3924124032310.6411</v>
      </c>
      <c r="AF121" s="53">
        <v>3785160171477.917</v>
      </c>
      <c r="AG121" s="53">
        <v>3617785101125.6382</v>
      </c>
      <c r="AH121" s="53">
        <v>3445715845342.019</v>
      </c>
      <c r="AI121" s="53">
        <v>3272960355105.7998</v>
      </c>
      <c r="AJ121" s="53">
        <v>3099932203664.0322</v>
      </c>
      <c r="AK121" s="53">
        <v>2926437029479.9419</v>
      </c>
      <c r="AL121" s="53">
        <v>2750298245999.4482</v>
      </c>
      <c r="AM121" s="53">
        <v>2568441653785.4399</v>
      </c>
      <c r="AN121" s="53">
        <v>2536336857769.7271</v>
      </c>
      <c r="AO121" s="53">
        <v>2525445644156.813</v>
      </c>
      <c r="AP121" s="53">
        <v>2513215997166.7568</v>
      </c>
    </row>
    <row r="122" spans="1:42" ht="15.75" customHeight="1" x14ac:dyDescent="0.35">
      <c r="A122" s="51"/>
      <c r="B122" s="51"/>
      <c r="C122" s="51"/>
      <c r="D122" s="51"/>
      <c r="E122" s="51"/>
      <c r="F122" s="51"/>
      <c r="G122" s="51"/>
      <c r="H122" s="51"/>
      <c r="I122" s="63" t="s">
        <v>539</v>
      </c>
      <c r="J122" s="18" t="s">
        <v>3</v>
      </c>
      <c r="K122" s="109">
        <v>0</v>
      </c>
      <c r="L122" s="54">
        <v>0</v>
      </c>
      <c r="M122" s="54">
        <v>0</v>
      </c>
      <c r="N122" s="54">
        <v>0</v>
      </c>
      <c r="O122" s="54">
        <v>0</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0</v>
      </c>
    </row>
    <row r="123" spans="1:42" ht="15.75" customHeight="1" x14ac:dyDescent="0.35">
      <c r="A123" s="51"/>
      <c r="B123" s="51"/>
      <c r="C123" s="51"/>
      <c r="D123" s="51"/>
      <c r="E123" s="51"/>
      <c r="F123" s="51"/>
      <c r="G123" s="51"/>
      <c r="H123" s="52" t="s">
        <v>503</v>
      </c>
      <c r="I123" s="63" t="s">
        <v>539</v>
      </c>
      <c r="J123" s="18" t="s">
        <v>4</v>
      </c>
      <c r="K123" s="111">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53">
        <v>0</v>
      </c>
      <c r="AJ123" s="53">
        <v>0</v>
      </c>
      <c r="AK123" s="53">
        <v>0</v>
      </c>
      <c r="AL123" s="53">
        <v>0</v>
      </c>
      <c r="AM123" s="53">
        <v>0</v>
      </c>
      <c r="AN123" s="53">
        <v>0</v>
      </c>
      <c r="AO123" s="53">
        <v>0</v>
      </c>
      <c r="AP123" s="53">
        <v>0</v>
      </c>
    </row>
    <row r="124" spans="1:42" ht="15.75" customHeight="1" x14ac:dyDescent="0.35">
      <c r="A124" s="51"/>
      <c r="B124" s="51"/>
      <c r="C124" s="51"/>
      <c r="D124" s="51"/>
      <c r="E124" s="51"/>
      <c r="F124" s="51"/>
      <c r="G124" s="51"/>
      <c r="H124" s="52" t="s">
        <v>504</v>
      </c>
      <c r="I124" s="63" t="s">
        <v>539</v>
      </c>
      <c r="J124" s="18" t="s">
        <v>5</v>
      </c>
      <c r="K124" s="111">
        <v>0</v>
      </c>
      <c r="L124" s="53">
        <v>0</v>
      </c>
      <c r="M124" s="53">
        <v>0</v>
      </c>
      <c r="N124" s="53">
        <v>0</v>
      </c>
      <c r="O124" s="53">
        <v>0</v>
      </c>
      <c r="P124" s="53">
        <v>0</v>
      </c>
      <c r="Q124" s="53">
        <v>0</v>
      </c>
      <c r="R124" s="53">
        <v>0</v>
      </c>
      <c r="S124" s="53">
        <v>0</v>
      </c>
      <c r="T124" s="53">
        <v>0</v>
      </c>
      <c r="U124" s="53">
        <v>0</v>
      </c>
      <c r="V124" s="53">
        <v>0</v>
      </c>
      <c r="W124" s="53">
        <v>0</v>
      </c>
      <c r="X124" s="53">
        <v>0</v>
      </c>
      <c r="Y124" s="53">
        <v>0</v>
      </c>
      <c r="Z124" s="53">
        <v>0</v>
      </c>
      <c r="AA124" s="53">
        <v>0</v>
      </c>
      <c r="AB124" s="53">
        <v>0</v>
      </c>
      <c r="AC124" s="53">
        <v>0</v>
      </c>
      <c r="AD124" s="53">
        <v>0</v>
      </c>
      <c r="AE124" s="53">
        <v>0</v>
      </c>
      <c r="AF124" s="53">
        <v>0</v>
      </c>
      <c r="AG124" s="53">
        <v>0</v>
      </c>
      <c r="AH124" s="53">
        <v>0</v>
      </c>
      <c r="AI124" s="53">
        <v>0</v>
      </c>
      <c r="AJ124" s="53">
        <v>0</v>
      </c>
      <c r="AK124" s="53">
        <v>0</v>
      </c>
      <c r="AL124" s="53">
        <v>0</v>
      </c>
      <c r="AM124" s="53">
        <v>0</v>
      </c>
      <c r="AN124" s="53">
        <v>0</v>
      </c>
      <c r="AO124" s="53">
        <v>0</v>
      </c>
      <c r="AP124" s="53">
        <v>0</v>
      </c>
    </row>
    <row r="125" spans="1:42" ht="15.75" customHeight="1" x14ac:dyDescent="0.35">
      <c r="A125" s="51"/>
      <c r="B125" s="51"/>
      <c r="C125" s="51"/>
      <c r="D125" s="51"/>
      <c r="E125" s="51"/>
      <c r="F125" s="51"/>
      <c r="G125" s="51"/>
      <c r="H125" s="51"/>
      <c r="I125" s="63" t="s">
        <v>539</v>
      </c>
      <c r="J125" s="18" t="s">
        <v>7</v>
      </c>
      <c r="K125" s="109">
        <v>0</v>
      </c>
      <c r="L125" s="54">
        <v>0</v>
      </c>
      <c r="M125" s="54">
        <v>0</v>
      </c>
      <c r="N125" s="54">
        <v>0</v>
      </c>
      <c r="O125" s="54">
        <v>0</v>
      </c>
      <c r="P125" s="54">
        <v>0</v>
      </c>
      <c r="Q125" s="54">
        <v>0</v>
      </c>
      <c r="R125" s="54">
        <v>0</v>
      </c>
      <c r="S125" s="54">
        <v>0</v>
      </c>
      <c r="T125" s="54">
        <v>0</v>
      </c>
      <c r="U125" s="54">
        <v>0</v>
      </c>
      <c r="V125" s="54">
        <v>0</v>
      </c>
      <c r="W125" s="54">
        <v>0</v>
      </c>
      <c r="X125" s="54">
        <v>0</v>
      </c>
      <c r="Y125" s="54">
        <v>0</v>
      </c>
      <c r="Z125" s="54">
        <v>0</v>
      </c>
      <c r="AA125" s="54">
        <v>0</v>
      </c>
      <c r="AB125" s="54">
        <v>0</v>
      </c>
      <c r="AC125" s="54">
        <v>0</v>
      </c>
      <c r="AD125" s="54">
        <v>0</v>
      </c>
      <c r="AE125" s="54">
        <v>0</v>
      </c>
      <c r="AF125" s="54">
        <v>0</v>
      </c>
      <c r="AG125" s="54">
        <v>0</v>
      </c>
      <c r="AH125" s="54">
        <v>0</v>
      </c>
      <c r="AI125" s="54">
        <v>0</v>
      </c>
      <c r="AJ125" s="54">
        <v>0</v>
      </c>
      <c r="AK125" s="54">
        <v>0</v>
      </c>
      <c r="AL125" s="54">
        <v>0</v>
      </c>
      <c r="AM125" s="54">
        <v>0</v>
      </c>
      <c r="AN125" s="54">
        <v>0</v>
      </c>
      <c r="AO125" s="54">
        <v>0</v>
      </c>
      <c r="AP125" s="54">
        <v>0</v>
      </c>
    </row>
    <row r="126" spans="1:42" ht="15.75" customHeight="1" x14ac:dyDescent="0.35">
      <c r="A126" s="51"/>
      <c r="B126" s="51"/>
      <c r="C126" s="51"/>
      <c r="D126" s="51"/>
      <c r="E126" s="51"/>
      <c r="F126" s="51"/>
      <c r="G126" s="51"/>
      <c r="H126" s="51"/>
      <c r="I126" s="63" t="s">
        <v>539</v>
      </c>
      <c r="J126" s="18" t="s">
        <v>8</v>
      </c>
      <c r="K126" s="109">
        <v>0</v>
      </c>
      <c r="L126" s="54">
        <v>0</v>
      </c>
      <c r="M126" s="54">
        <v>0</v>
      </c>
      <c r="N126" s="54">
        <v>0</v>
      </c>
      <c r="O126" s="54">
        <v>0</v>
      </c>
      <c r="P126" s="54">
        <v>0</v>
      </c>
      <c r="Q126" s="54">
        <v>0</v>
      </c>
      <c r="R126" s="54">
        <v>0</v>
      </c>
      <c r="S126" s="54">
        <v>0</v>
      </c>
      <c r="T126" s="54">
        <v>0</v>
      </c>
      <c r="U126" s="54">
        <v>0</v>
      </c>
      <c r="V126" s="54">
        <v>0</v>
      </c>
      <c r="W126" s="54">
        <v>0</v>
      </c>
      <c r="X126" s="54">
        <v>0</v>
      </c>
      <c r="Y126" s="54">
        <v>0</v>
      </c>
      <c r="Z126" s="54">
        <v>0</v>
      </c>
      <c r="AA126" s="54">
        <v>0</v>
      </c>
      <c r="AB126" s="54">
        <v>0</v>
      </c>
      <c r="AC126" s="54">
        <v>0</v>
      </c>
      <c r="AD126" s="54">
        <v>0</v>
      </c>
      <c r="AE126" s="54">
        <v>0</v>
      </c>
      <c r="AF126" s="54">
        <v>0</v>
      </c>
      <c r="AG126" s="54">
        <v>0</v>
      </c>
      <c r="AH126" s="54">
        <v>0</v>
      </c>
      <c r="AI126" s="54">
        <v>0</v>
      </c>
      <c r="AJ126" s="54">
        <v>0</v>
      </c>
      <c r="AK126" s="54">
        <v>0</v>
      </c>
      <c r="AL126" s="54">
        <v>0</v>
      </c>
      <c r="AM126" s="54">
        <v>0</v>
      </c>
      <c r="AN126" s="54">
        <v>0</v>
      </c>
      <c r="AO126" s="54">
        <v>0</v>
      </c>
      <c r="AP126" s="54">
        <v>0</v>
      </c>
    </row>
    <row r="127" spans="1:42" ht="15.75" customHeight="1" x14ac:dyDescent="0.35">
      <c r="A127" s="51"/>
      <c r="B127" s="51"/>
      <c r="C127" s="51"/>
      <c r="D127" s="51"/>
      <c r="E127" s="51"/>
      <c r="F127" s="51"/>
      <c r="G127" s="51"/>
      <c r="H127" s="51"/>
      <c r="I127" s="63" t="s">
        <v>539</v>
      </c>
      <c r="J127" s="18" t="s">
        <v>93</v>
      </c>
      <c r="K127" s="109">
        <v>0</v>
      </c>
      <c r="L127" s="54">
        <v>0</v>
      </c>
      <c r="M127" s="54">
        <v>0</v>
      </c>
      <c r="N127" s="54">
        <v>0</v>
      </c>
      <c r="O127" s="54">
        <v>0</v>
      </c>
      <c r="P127" s="54">
        <v>0</v>
      </c>
      <c r="Q127" s="54">
        <v>0</v>
      </c>
      <c r="R127" s="54">
        <v>0</v>
      </c>
      <c r="S127" s="54">
        <v>0</v>
      </c>
      <c r="T127" s="54">
        <v>0</v>
      </c>
      <c r="U127" s="54">
        <v>0</v>
      </c>
      <c r="V127" s="54">
        <v>0</v>
      </c>
      <c r="W127" s="54">
        <v>0</v>
      </c>
      <c r="X127" s="54">
        <v>0</v>
      </c>
      <c r="Y127" s="54">
        <v>0</v>
      </c>
      <c r="Z127" s="54">
        <v>0</v>
      </c>
      <c r="AA127" s="54">
        <v>0</v>
      </c>
      <c r="AB127" s="54">
        <v>0</v>
      </c>
      <c r="AC127" s="54">
        <v>0</v>
      </c>
      <c r="AD127" s="54">
        <v>0</v>
      </c>
      <c r="AE127" s="54">
        <v>0</v>
      </c>
      <c r="AF127" s="54">
        <v>0</v>
      </c>
      <c r="AG127" s="54">
        <v>0</v>
      </c>
      <c r="AH127" s="54">
        <v>0</v>
      </c>
      <c r="AI127" s="54">
        <v>0</v>
      </c>
      <c r="AJ127" s="54">
        <v>0</v>
      </c>
      <c r="AK127" s="54">
        <v>0</v>
      </c>
      <c r="AL127" s="54">
        <v>0</v>
      </c>
      <c r="AM127" s="54">
        <v>0</v>
      </c>
      <c r="AN127" s="54">
        <v>0</v>
      </c>
      <c r="AO127" s="54">
        <v>0</v>
      </c>
      <c r="AP127" s="54">
        <v>0</v>
      </c>
    </row>
    <row r="128" spans="1:42" ht="15.75" customHeight="1" x14ac:dyDescent="0.35">
      <c r="A128" s="51"/>
      <c r="B128" s="51"/>
      <c r="C128" s="51"/>
      <c r="D128" s="51"/>
      <c r="E128" s="51"/>
      <c r="F128" s="51"/>
      <c r="G128" s="51"/>
      <c r="H128" s="51"/>
      <c r="I128" s="63" t="s">
        <v>539</v>
      </c>
      <c r="J128" s="18" t="s">
        <v>94</v>
      </c>
      <c r="K128" s="109">
        <v>0</v>
      </c>
      <c r="L128" s="54">
        <v>0</v>
      </c>
      <c r="M128" s="54">
        <v>0</v>
      </c>
      <c r="N128" s="54">
        <v>0</v>
      </c>
      <c r="O128" s="54">
        <v>0</v>
      </c>
      <c r="P128" s="54">
        <v>0</v>
      </c>
      <c r="Q128" s="54">
        <v>0</v>
      </c>
      <c r="R128" s="54">
        <v>0</v>
      </c>
      <c r="S128" s="54">
        <v>0</v>
      </c>
      <c r="T128" s="54">
        <v>0</v>
      </c>
      <c r="U128" s="54">
        <v>0</v>
      </c>
      <c r="V128" s="54">
        <v>0</v>
      </c>
      <c r="W128" s="54">
        <v>0</v>
      </c>
      <c r="X128" s="54">
        <v>0</v>
      </c>
      <c r="Y128" s="54">
        <v>0</v>
      </c>
      <c r="Z128" s="54">
        <v>0</v>
      </c>
      <c r="AA128" s="54">
        <v>0</v>
      </c>
      <c r="AB128" s="54">
        <v>0</v>
      </c>
      <c r="AC128" s="54">
        <v>0</v>
      </c>
      <c r="AD128" s="54">
        <v>0</v>
      </c>
      <c r="AE128" s="54">
        <v>0</v>
      </c>
      <c r="AF128" s="54">
        <v>0</v>
      </c>
      <c r="AG128" s="54">
        <v>0</v>
      </c>
      <c r="AH128" s="54">
        <v>0</v>
      </c>
      <c r="AI128" s="54">
        <v>0</v>
      </c>
      <c r="AJ128" s="54">
        <v>0</v>
      </c>
      <c r="AK128" s="54">
        <v>0</v>
      </c>
      <c r="AL128" s="54">
        <v>0</v>
      </c>
      <c r="AM128" s="54">
        <v>0</v>
      </c>
      <c r="AN128" s="54">
        <v>0</v>
      </c>
      <c r="AO128" s="54">
        <v>0</v>
      </c>
      <c r="AP128" s="54">
        <v>0</v>
      </c>
    </row>
    <row r="129" spans="1:42" ht="15.75" customHeight="1" x14ac:dyDescent="0.35">
      <c r="A129" s="51"/>
      <c r="B129" s="51"/>
      <c r="C129" s="51"/>
      <c r="D129" s="51"/>
      <c r="E129" s="51"/>
      <c r="F129" s="51"/>
      <c r="G129" s="51"/>
      <c r="H129" s="52" t="s">
        <v>505</v>
      </c>
      <c r="I129" s="63" t="s">
        <v>539</v>
      </c>
      <c r="J129" s="18" t="s">
        <v>95</v>
      </c>
      <c r="K129" s="111">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53">
        <v>0</v>
      </c>
      <c r="AJ129" s="53">
        <v>0</v>
      </c>
      <c r="AK129" s="53">
        <v>0</v>
      </c>
      <c r="AL129" s="53">
        <v>0</v>
      </c>
      <c r="AM129" s="53">
        <v>0</v>
      </c>
      <c r="AN129" s="53">
        <v>0</v>
      </c>
      <c r="AO129" s="53">
        <v>0</v>
      </c>
      <c r="AP129" s="53">
        <v>0</v>
      </c>
    </row>
    <row r="130" spans="1:42" ht="15.75" customHeight="1" x14ac:dyDescent="0.35">
      <c r="A130" s="51"/>
      <c r="B130" s="51"/>
      <c r="C130" s="51"/>
      <c r="D130" s="51"/>
      <c r="E130" s="51"/>
      <c r="F130" s="51"/>
      <c r="G130" s="51"/>
      <c r="H130" s="51"/>
      <c r="I130" s="63" t="s">
        <v>539</v>
      </c>
      <c r="J130" s="18" t="s">
        <v>96</v>
      </c>
      <c r="K130" s="109">
        <v>0</v>
      </c>
      <c r="L130" s="54">
        <v>0</v>
      </c>
      <c r="M130" s="54">
        <v>0</v>
      </c>
      <c r="N130" s="54">
        <v>0</v>
      </c>
      <c r="O130" s="54">
        <v>0</v>
      </c>
      <c r="P130" s="54">
        <v>0</v>
      </c>
      <c r="Q130" s="54">
        <v>0</v>
      </c>
      <c r="R130" s="54">
        <v>0</v>
      </c>
      <c r="S130" s="54">
        <v>0</v>
      </c>
      <c r="T130" s="54">
        <v>0</v>
      </c>
      <c r="U130" s="54">
        <v>0</v>
      </c>
      <c r="V130" s="54">
        <v>0</v>
      </c>
      <c r="W130" s="54">
        <v>0</v>
      </c>
      <c r="X130" s="54">
        <v>0</v>
      </c>
      <c r="Y130" s="54">
        <v>0</v>
      </c>
      <c r="Z130" s="54">
        <v>0</v>
      </c>
      <c r="AA130" s="54">
        <v>0</v>
      </c>
      <c r="AB130" s="54">
        <v>0</v>
      </c>
      <c r="AC130" s="54">
        <v>0</v>
      </c>
      <c r="AD130" s="54">
        <v>0</v>
      </c>
      <c r="AE130" s="54">
        <v>0</v>
      </c>
      <c r="AF130" s="54">
        <v>0</v>
      </c>
      <c r="AG130" s="54">
        <v>0</v>
      </c>
      <c r="AH130" s="54">
        <v>0</v>
      </c>
      <c r="AI130" s="54">
        <v>0</v>
      </c>
      <c r="AJ130" s="54">
        <v>0</v>
      </c>
      <c r="AK130" s="54">
        <v>0</v>
      </c>
      <c r="AL130" s="54">
        <v>0</v>
      </c>
      <c r="AM130" s="54">
        <v>0</v>
      </c>
      <c r="AN130" s="54">
        <v>0</v>
      </c>
      <c r="AO130" s="54">
        <v>0</v>
      </c>
      <c r="AP130" s="54">
        <v>0</v>
      </c>
    </row>
    <row r="131" spans="1:42" ht="18.75" customHeight="1" x14ac:dyDescent="0.45">
      <c r="A131" s="50" t="s">
        <v>511</v>
      </c>
      <c r="B131" s="50"/>
      <c r="C131" s="50"/>
      <c r="D131" s="50"/>
      <c r="E131" s="50"/>
      <c r="F131" s="50" t="s">
        <v>511</v>
      </c>
      <c r="G131" s="50"/>
      <c r="H131" s="51"/>
      <c r="I131" s="61"/>
      <c r="J131" s="51"/>
      <c r="K131" s="109"/>
      <c r="L131" s="51"/>
      <c r="M131" s="51"/>
      <c r="N131" s="51"/>
      <c r="AO131" s="51"/>
      <c r="AP131" s="51"/>
    </row>
    <row r="132" spans="1:42" ht="15.75" customHeight="1" x14ac:dyDescent="0.35">
      <c r="A132" s="51"/>
      <c r="B132" s="51"/>
      <c r="C132" s="51"/>
      <c r="D132" s="51"/>
      <c r="E132" s="51"/>
      <c r="F132" s="51"/>
      <c r="G132" s="51"/>
      <c r="H132" s="18" t="s">
        <v>512</v>
      </c>
      <c r="I132" s="62"/>
      <c r="J132" s="51"/>
      <c r="K132" s="109"/>
      <c r="L132" s="51"/>
      <c r="M132" s="51"/>
      <c r="N132" s="51"/>
      <c r="AO132" s="51"/>
      <c r="AP132" s="51"/>
    </row>
    <row r="133" spans="1:42" ht="15.75" customHeight="1" x14ac:dyDescent="0.35">
      <c r="A133" s="51"/>
      <c r="B133" s="51"/>
      <c r="C133" s="51"/>
      <c r="D133" s="51"/>
      <c r="E133" s="51"/>
      <c r="F133" s="51"/>
      <c r="G133" s="51"/>
      <c r="H133" s="51"/>
      <c r="I133" s="61"/>
      <c r="J133" s="18" t="s">
        <v>1</v>
      </c>
      <c r="K133" s="110">
        <v>2019</v>
      </c>
      <c r="L133" s="18">
        <v>2020</v>
      </c>
      <c r="M133" s="18">
        <v>2021</v>
      </c>
      <c r="N133" s="18">
        <v>2022</v>
      </c>
      <c r="O133" s="18">
        <v>2023</v>
      </c>
      <c r="P133" s="18">
        <v>2024</v>
      </c>
      <c r="Q133" s="18">
        <v>2025</v>
      </c>
      <c r="R133" s="18">
        <v>2026</v>
      </c>
      <c r="S133" s="18">
        <v>2027</v>
      </c>
      <c r="T133" s="18">
        <v>2028</v>
      </c>
      <c r="U133" s="18">
        <v>2029</v>
      </c>
      <c r="V133" s="18">
        <v>2030</v>
      </c>
      <c r="W133" s="18">
        <v>2031</v>
      </c>
      <c r="X133" s="18">
        <v>2032</v>
      </c>
      <c r="Y133" s="18">
        <v>2033</v>
      </c>
      <c r="Z133" s="18">
        <v>2034</v>
      </c>
      <c r="AA133" s="18">
        <v>2035</v>
      </c>
      <c r="AB133" s="18">
        <v>2036</v>
      </c>
      <c r="AC133" s="18">
        <v>2037</v>
      </c>
      <c r="AD133" s="18">
        <v>2038</v>
      </c>
      <c r="AE133" s="18">
        <v>2039</v>
      </c>
      <c r="AF133" s="18">
        <v>2040</v>
      </c>
      <c r="AG133" s="18">
        <v>2041</v>
      </c>
      <c r="AH133" s="18">
        <v>2042</v>
      </c>
      <c r="AI133" s="18">
        <v>2043</v>
      </c>
      <c r="AJ133" s="18">
        <v>2044</v>
      </c>
      <c r="AK133" s="18">
        <v>2045</v>
      </c>
      <c r="AL133" s="18">
        <v>2046</v>
      </c>
      <c r="AM133" s="18">
        <v>2047</v>
      </c>
      <c r="AN133" s="18">
        <v>2048</v>
      </c>
      <c r="AO133" s="18">
        <v>2049</v>
      </c>
      <c r="AP133" s="18">
        <v>2050</v>
      </c>
    </row>
    <row r="134" spans="1:42" ht="15.75" customHeight="1" x14ac:dyDescent="0.35">
      <c r="A134" s="51"/>
      <c r="B134" s="51"/>
      <c r="C134" s="51"/>
      <c r="D134" s="51"/>
      <c r="E134" s="51"/>
      <c r="F134" s="51"/>
      <c r="G134" s="51"/>
      <c r="H134" s="52" t="s">
        <v>513</v>
      </c>
      <c r="I134" s="63" t="s">
        <v>540</v>
      </c>
      <c r="J134" s="18" t="s">
        <v>2</v>
      </c>
      <c r="K134" s="111">
        <v>9977952389254.2949</v>
      </c>
      <c r="L134" s="53">
        <v>9810966432248.6309</v>
      </c>
      <c r="M134" s="53">
        <v>9643428515966.707</v>
      </c>
      <c r="N134" s="53">
        <v>9483117758903.5859</v>
      </c>
      <c r="O134" s="53">
        <v>9328793276187.1934</v>
      </c>
      <c r="P134" s="53">
        <v>9174404424738.4473</v>
      </c>
      <c r="Q134" s="53">
        <v>9024537848045.166</v>
      </c>
      <c r="R134" s="53">
        <v>8879000006030.502</v>
      </c>
      <c r="S134" s="53">
        <v>8739146679981.0947</v>
      </c>
      <c r="T134" s="53">
        <v>8602601542761.9023</v>
      </c>
      <c r="U134" s="53">
        <v>8467548253301.4004</v>
      </c>
      <c r="V134" s="53">
        <v>8331985066568.9893</v>
      </c>
      <c r="W134" s="53">
        <v>8197835853077.5693</v>
      </c>
      <c r="X134" s="53">
        <v>8059389341989.4189</v>
      </c>
      <c r="Y134" s="53">
        <v>7921583868553.0869</v>
      </c>
      <c r="Z134" s="53">
        <v>7783490932588.2285</v>
      </c>
      <c r="AA134" s="53">
        <v>7644418835713.459</v>
      </c>
      <c r="AB134" s="53">
        <v>7506905118410.7666</v>
      </c>
      <c r="AC134" s="53">
        <v>7364869676751.5244</v>
      </c>
      <c r="AD134" s="53">
        <v>7223215403295.3496</v>
      </c>
      <c r="AE134" s="53">
        <v>7079334217338.6631</v>
      </c>
      <c r="AF134" s="53">
        <v>6934434876593.8193</v>
      </c>
      <c r="AG134" s="53">
        <v>6786404926140.208</v>
      </c>
      <c r="AH134" s="53">
        <v>6638020171632.1904</v>
      </c>
      <c r="AI134" s="53">
        <v>6488693579986.6475</v>
      </c>
      <c r="AJ134" s="53">
        <v>6338900334792.2188</v>
      </c>
      <c r="AK134" s="53">
        <v>6191552871824.5479</v>
      </c>
      <c r="AL134" s="53">
        <v>6043395687193.334</v>
      </c>
      <c r="AM134" s="53">
        <v>5896921009039.8389</v>
      </c>
      <c r="AN134" s="53">
        <v>5750040773364.7158</v>
      </c>
      <c r="AO134" s="53">
        <v>5604873385342.625</v>
      </c>
      <c r="AP134" s="53">
        <v>5460463801031.6025</v>
      </c>
    </row>
    <row r="135" spans="1:42" ht="15.75" customHeight="1" x14ac:dyDescent="0.35">
      <c r="A135" s="51"/>
      <c r="B135" s="51"/>
      <c r="C135" s="51"/>
      <c r="D135" s="51"/>
      <c r="E135" s="51"/>
      <c r="F135" s="51"/>
      <c r="G135" s="51"/>
      <c r="H135" s="51"/>
      <c r="I135" s="63" t="s">
        <v>540</v>
      </c>
      <c r="J135" s="18" t="s">
        <v>3</v>
      </c>
      <c r="K135" s="109">
        <v>0</v>
      </c>
      <c r="L135" s="54">
        <v>0</v>
      </c>
      <c r="M135" s="54">
        <v>0</v>
      </c>
      <c r="N135" s="54">
        <v>0</v>
      </c>
      <c r="O135" s="54">
        <v>0</v>
      </c>
      <c r="P135" s="54">
        <v>0</v>
      </c>
      <c r="Q135" s="54">
        <v>0</v>
      </c>
      <c r="R135" s="54">
        <v>0</v>
      </c>
      <c r="S135" s="54">
        <v>0</v>
      </c>
      <c r="T135" s="54">
        <v>0</v>
      </c>
      <c r="U135" s="54">
        <v>0</v>
      </c>
      <c r="V135" s="54">
        <v>0</v>
      </c>
      <c r="W135" s="54">
        <v>0</v>
      </c>
      <c r="X135" s="54">
        <v>0</v>
      </c>
      <c r="Y135" s="54">
        <v>0</v>
      </c>
      <c r="Z135" s="54">
        <v>0</v>
      </c>
      <c r="AA135" s="54">
        <v>0</v>
      </c>
      <c r="AB135" s="54">
        <v>0</v>
      </c>
      <c r="AC135" s="54">
        <v>0</v>
      </c>
      <c r="AD135" s="54">
        <v>0</v>
      </c>
      <c r="AE135" s="54">
        <v>0</v>
      </c>
      <c r="AF135" s="54">
        <v>0</v>
      </c>
      <c r="AG135" s="54">
        <v>0</v>
      </c>
      <c r="AH135" s="54">
        <v>0</v>
      </c>
      <c r="AI135" s="54">
        <v>0</v>
      </c>
      <c r="AJ135" s="54">
        <v>0</v>
      </c>
      <c r="AK135" s="54">
        <v>0</v>
      </c>
      <c r="AL135" s="54">
        <v>0</v>
      </c>
      <c r="AM135" s="54">
        <v>0</v>
      </c>
      <c r="AN135" s="54">
        <v>0</v>
      </c>
      <c r="AO135" s="54">
        <v>0</v>
      </c>
      <c r="AP135" s="54">
        <v>0</v>
      </c>
    </row>
    <row r="136" spans="1:42" ht="15.75" customHeight="1" x14ac:dyDescent="0.35">
      <c r="A136" s="51"/>
      <c r="B136" s="51"/>
      <c r="C136" s="51"/>
      <c r="D136" s="51"/>
      <c r="E136" s="51"/>
      <c r="F136" s="51"/>
      <c r="G136" s="51"/>
      <c r="H136" s="52" t="s">
        <v>514</v>
      </c>
      <c r="I136" s="63" t="s">
        <v>540</v>
      </c>
      <c r="J136" s="18" t="s">
        <v>4</v>
      </c>
      <c r="K136" s="111">
        <v>65007978689488.508</v>
      </c>
      <c r="L136" s="53">
        <v>64121591836495.203</v>
      </c>
      <c r="M136" s="53">
        <v>63080227423283</v>
      </c>
      <c r="N136" s="53">
        <v>61814871846462.047</v>
      </c>
      <c r="O136" s="53">
        <v>60536897226831.727</v>
      </c>
      <c r="P136" s="53">
        <v>59293105527806.133</v>
      </c>
      <c r="Q136" s="53">
        <v>58082089560762.109</v>
      </c>
      <c r="R136" s="53">
        <v>56903377755233.883</v>
      </c>
      <c r="S136" s="53">
        <v>55804618999976.031</v>
      </c>
      <c r="T136" s="53">
        <v>54733234734481.25</v>
      </c>
      <c r="U136" s="53">
        <v>53696853869376.906</v>
      </c>
      <c r="V136" s="53">
        <v>52688673981323.438</v>
      </c>
      <c r="W136" s="53">
        <v>51754700043183.703</v>
      </c>
      <c r="X136" s="53">
        <v>50872547546603.477</v>
      </c>
      <c r="Y136" s="53">
        <v>50053320087828.898</v>
      </c>
      <c r="Z136" s="53">
        <v>49308843642596.109</v>
      </c>
      <c r="AA136" s="53">
        <v>48636022071097.031</v>
      </c>
      <c r="AB136" s="53">
        <v>48005764773936.461</v>
      </c>
      <c r="AC136" s="53">
        <v>47388934350424.391</v>
      </c>
      <c r="AD136" s="53">
        <v>46788877600172.539</v>
      </c>
      <c r="AE136" s="53">
        <v>46203569981811.156</v>
      </c>
      <c r="AF136" s="53">
        <v>45623471581095.047</v>
      </c>
      <c r="AG136" s="53">
        <v>45045447646486.844</v>
      </c>
      <c r="AH136" s="53">
        <v>44484916820471.594</v>
      </c>
      <c r="AI136" s="53">
        <v>43937420436225.461</v>
      </c>
      <c r="AJ136" s="53">
        <v>43395023837631.094</v>
      </c>
      <c r="AK136" s="53">
        <v>42859672232450.898</v>
      </c>
      <c r="AL136" s="53">
        <v>42326918275677.867</v>
      </c>
      <c r="AM136" s="53">
        <v>41782271759908.102</v>
      </c>
      <c r="AN136" s="53">
        <v>41241859938960.672</v>
      </c>
      <c r="AO136" s="53">
        <v>40699967428672.398</v>
      </c>
      <c r="AP136" s="53">
        <v>40159275438199.898</v>
      </c>
    </row>
    <row r="137" spans="1:42" ht="15.75" customHeight="1" x14ac:dyDescent="0.35">
      <c r="A137" s="51"/>
      <c r="B137" s="51"/>
      <c r="C137" s="51"/>
      <c r="D137" s="51"/>
      <c r="E137" s="51"/>
      <c r="F137" s="51"/>
      <c r="G137" s="51"/>
      <c r="H137" s="52" t="s">
        <v>515</v>
      </c>
      <c r="I137" s="63" t="s">
        <v>540</v>
      </c>
      <c r="J137" s="18" t="s">
        <v>5</v>
      </c>
      <c r="K137" s="111"/>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row>
    <row r="138" spans="1:42" ht="15.75" customHeight="1" x14ac:dyDescent="0.35">
      <c r="A138" s="51"/>
      <c r="B138" s="51"/>
      <c r="C138" s="51"/>
      <c r="D138" s="51"/>
      <c r="E138" s="51"/>
      <c r="F138" s="51"/>
      <c r="G138" s="51"/>
      <c r="H138" s="51"/>
      <c r="I138" s="63" t="s">
        <v>540</v>
      </c>
      <c r="J138" s="18" t="s">
        <v>7</v>
      </c>
      <c r="K138" s="112">
        <v>0</v>
      </c>
      <c r="L138" s="55">
        <v>0</v>
      </c>
      <c r="M138" s="55">
        <v>0</v>
      </c>
      <c r="N138" s="55">
        <v>0</v>
      </c>
      <c r="O138" s="55">
        <v>0</v>
      </c>
      <c r="P138" s="55">
        <v>0</v>
      </c>
      <c r="Q138" s="55">
        <v>0</v>
      </c>
      <c r="R138" s="55">
        <v>0</v>
      </c>
      <c r="S138" s="55">
        <v>0</v>
      </c>
      <c r="T138" s="55">
        <v>0</v>
      </c>
      <c r="U138" s="55">
        <v>0</v>
      </c>
      <c r="V138" s="55">
        <v>0</v>
      </c>
      <c r="W138" s="55">
        <v>0</v>
      </c>
      <c r="X138" s="55">
        <v>0</v>
      </c>
      <c r="Y138" s="55">
        <v>0</v>
      </c>
      <c r="Z138" s="55">
        <v>0</v>
      </c>
      <c r="AA138" s="55">
        <v>0</v>
      </c>
      <c r="AB138" s="55">
        <v>0</v>
      </c>
      <c r="AC138" s="55">
        <v>0</v>
      </c>
      <c r="AD138" s="55">
        <v>0</v>
      </c>
      <c r="AE138" s="55">
        <v>0</v>
      </c>
      <c r="AF138" s="55">
        <v>0</v>
      </c>
      <c r="AG138" s="55">
        <v>0</v>
      </c>
      <c r="AH138" s="55">
        <v>0</v>
      </c>
      <c r="AI138" s="55">
        <v>0</v>
      </c>
      <c r="AJ138" s="55">
        <v>0</v>
      </c>
      <c r="AK138" s="55">
        <v>0</v>
      </c>
      <c r="AL138" s="55">
        <v>0</v>
      </c>
      <c r="AM138" s="55">
        <v>0</v>
      </c>
      <c r="AN138" s="55">
        <v>0</v>
      </c>
      <c r="AO138" s="55">
        <v>0</v>
      </c>
      <c r="AP138" s="55">
        <v>0</v>
      </c>
    </row>
    <row r="139" spans="1:42" ht="15.75" customHeight="1" x14ac:dyDescent="0.35">
      <c r="A139" s="51"/>
      <c r="B139" s="51"/>
      <c r="C139" s="51"/>
      <c r="D139" s="51"/>
      <c r="E139" s="51"/>
      <c r="F139" s="51"/>
      <c r="G139" s="51"/>
      <c r="H139" s="51"/>
      <c r="I139" s="63" t="s">
        <v>540</v>
      </c>
      <c r="J139" s="18" t="s">
        <v>8</v>
      </c>
      <c r="K139" s="109">
        <v>0</v>
      </c>
      <c r="L139" s="54">
        <v>0</v>
      </c>
      <c r="M139" s="54">
        <v>0</v>
      </c>
      <c r="N139" s="54">
        <v>0</v>
      </c>
      <c r="O139" s="54">
        <v>0</v>
      </c>
      <c r="P139" s="54">
        <v>0</v>
      </c>
      <c r="Q139" s="54">
        <v>0</v>
      </c>
      <c r="R139" s="54">
        <v>0</v>
      </c>
      <c r="S139" s="54">
        <v>0</v>
      </c>
      <c r="T139" s="54">
        <v>0</v>
      </c>
      <c r="U139" s="54">
        <v>0</v>
      </c>
      <c r="V139" s="54">
        <v>0</v>
      </c>
      <c r="W139" s="54">
        <v>0</v>
      </c>
      <c r="X139" s="54">
        <v>0</v>
      </c>
      <c r="Y139" s="54">
        <v>0</v>
      </c>
      <c r="Z139" s="54">
        <v>0</v>
      </c>
      <c r="AA139" s="54">
        <v>0</v>
      </c>
      <c r="AB139" s="54">
        <v>0</v>
      </c>
      <c r="AC139" s="54">
        <v>0</v>
      </c>
      <c r="AD139" s="54">
        <v>0</v>
      </c>
      <c r="AE139" s="54">
        <v>0</v>
      </c>
      <c r="AF139" s="54">
        <v>0</v>
      </c>
      <c r="AG139" s="54">
        <v>0</v>
      </c>
      <c r="AH139" s="54">
        <v>0</v>
      </c>
      <c r="AI139" s="54">
        <v>0</v>
      </c>
      <c r="AJ139" s="54">
        <v>0</v>
      </c>
      <c r="AK139" s="54">
        <v>0</v>
      </c>
      <c r="AL139" s="54">
        <v>0</v>
      </c>
      <c r="AM139" s="54">
        <v>0</v>
      </c>
      <c r="AN139" s="54">
        <v>0</v>
      </c>
      <c r="AO139" s="54">
        <v>0</v>
      </c>
      <c r="AP139" s="54">
        <v>0</v>
      </c>
    </row>
    <row r="140" spans="1:42" ht="15.75" customHeight="1" x14ac:dyDescent="0.35">
      <c r="A140" s="51"/>
      <c r="B140" s="51"/>
      <c r="C140" s="51"/>
      <c r="D140" s="51"/>
      <c r="E140" s="51"/>
      <c r="F140" s="51"/>
      <c r="G140" s="51"/>
      <c r="H140" s="51"/>
      <c r="I140" s="63" t="s">
        <v>540</v>
      </c>
      <c r="J140" s="18" t="s">
        <v>93</v>
      </c>
      <c r="K140" s="109">
        <v>0</v>
      </c>
      <c r="L140" s="54">
        <v>0</v>
      </c>
      <c r="M140" s="54">
        <v>0</v>
      </c>
      <c r="N140" s="54">
        <v>0</v>
      </c>
      <c r="O140" s="54">
        <v>0</v>
      </c>
      <c r="P140" s="54">
        <v>0</v>
      </c>
      <c r="Q140" s="54">
        <v>0</v>
      </c>
      <c r="R140" s="54">
        <v>0</v>
      </c>
      <c r="S140" s="54">
        <v>0</v>
      </c>
      <c r="T140" s="54">
        <v>0</v>
      </c>
      <c r="U140" s="54">
        <v>0</v>
      </c>
      <c r="V140" s="54">
        <v>0</v>
      </c>
      <c r="W140" s="54">
        <v>0</v>
      </c>
      <c r="X140" s="54">
        <v>0</v>
      </c>
      <c r="Y140" s="54">
        <v>0</v>
      </c>
      <c r="Z140" s="54">
        <v>0</v>
      </c>
      <c r="AA140" s="54">
        <v>0</v>
      </c>
      <c r="AB140" s="54">
        <v>0</v>
      </c>
      <c r="AC140" s="54">
        <v>0</v>
      </c>
      <c r="AD140" s="54">
        <v>0</v>
      </c>
      <c r="AE140" s="54">
        <v>0</v>
      </c>
      <c r="AF140" s="54">
        <v>0</v>
      </c>
      <c r="AG140" s="54">
        <v>0</v>
      </c>
      <c r="AH140" s="54">
        <v>0</v>
      </c>
      <c r="AI140" s="54">
        <v>0</v>
      </c>
      <c r="AJ140" s="54">
        <v>0</v>
      </c>
      <c r="AK140" s="54">
        <v>0</v>
      </c>
      <c r="AL140" s="54">
        <v>0</v>
      </c>
      <c r="AM140" s="54">
        <v>0</v>
      </c>
      <c r="AN140" s="54">
        <v>0</v>
      </c>
      <c r="AO140" s="54">
        <v>0</v>
      </c>
      <c r="AP140" s="54">
        <v>0</v>
      </c>
    </row>
    <row r="141" spans="1:42" ht="15.75" customHeight="1" x14ac:dyDescent="0.35">
      <c r="A141" s="51"/>
      <c r="B141" s="51"/>
      <c r="C141" s="51"/>
      <c r="D141" s="51"/>
      <c r="E141" s="51"/>
      <c r="F141" s="51"/>
      <c r="G141" s="51"/>
      <c r="H141" s="51"/>
      <c r="I141" s="63" t="s">
        <v>540</v>
      </c>
      <c r="J141" s="18" t="s">
        <v>94</v>
      </c>
      <c r="K141" s="109">
        <v>0</v>
      </c>
      <c r="L141" s="54">
        <v>0</v>
      </c>
      <c r="M141" s="54">
        <v>0</v>
      </c>
      <c r="N141" s="54">
        <v>0</v>
      </c>
      <c r="O141" s="54">
        <v>0</v>
      </c>
      <c r="P141" s="54">
        <v>0</v>
      </c>
      <c r="Q141" s="54">
        <v>0</v>
      </c>
      <c r="R141" s="54">
        <v>0</v>
      </c>
      <c r="S141" s="54">
        <v>0</v>
      </c>
      <c r="T141" s="54">
        <v>0</v>
      </c>
      <c r="U141" s="54">
        <v>0</v>
      </c>
      <c r="V141" s="54">
        <v>0</v>
      </c>
      <c r="W141" s="54">
        <v>0</v>
      </c>
      <c r="X141" s="54">
        <v>0</v>
      </c>
      <c r="Y141" s="54">
        <v>0</v>
      </c>
      <c r="Z141" s="54">
        <v>0</v>
      </c>
      <c r="AA141" s="54">
        <v>0</v>
      </c>
      <c r="AB141" s="54">
        <v>0</v>
      </c>
      <c r="AC141" s="54">
        <v>0</v>
      </c>
      <c r="AD141" s="54">
        <v>0</v>
      </c>
      <c r="AE141" s="54">
        <v>0</v>
      </c>
      <c r="AF141" s="54">
        <v>0</v>
      </c>
      <c r="AG141" s="54">
        <v>0</v>
      </c>
      <c r="AH141" s="54">
        <v>0</v>
      </c>
      <c r="AI141" s="54">
        <v>0</v>
      </c>
      <c r="AJ141" s="54">
        <v>0</v>
      </c>
      <c r="AK141" s="54">
        <v>0</v>
      </c>
      <c r="AL141" s="54">
        <v>0</v>
      </c>
      <c r="AM141" s="54">
        <v>0</v>
      </c>
      <c r="AN141" s="54">
        <v>0</v>
      </c>
      <c r="AO141" s="54">
        <v>0</v>
      </c>
      <c r="AP141" s="54">
        <v>0</v>
      </c>
    </row>
    <row r="142" spans="1:42" ht="15.75" customHeight="1" x14ac:dyDescent="0.35">
      <c r="A142" s="51"/>
      <c r="B142" s="51"/>
      <c r="C142" s="51"/>
      <c r="D142" s="51"/>
      <c r="E142" s="51"/>
      <c r="F142" s="52" t="s">
        <v>516</v>
      </c>
      <c r="G142" s="52" t="s">
        <v>515</v>
      </c>
      <c r="H142" s="52" t="s">
        <v>517</v>
      </c>
      <c r="I142" s="63" t="s">
        <v>540</v>
      </c>
      <c r="J142" s="18" t="s">
        <v>95</v>
      </c>
      <c r="K142" s="111">
        <v>0</v>
      </c>
      <c r="L142" s="53">
        <v>0</v>
      </c>
      <c r="M142" s="53">
        <v>0</v>
      </c>
      <c r="N142" s="53">
        <v>0</v>
      </c>
      <c r="O142" s="53">
        <v>0</v>
      </c>
      <c r="P142" s="53">
        <v>0</v>
      </c>
      <c r="Q142" s="53">
        <v>0</v>
      </c>
      <c r="R142" s="53">
        <v>0</v>
      </c>
      <c r="S142" s="53">
        <v>0</v>
      </c>
      <c r="T142" s="53">
        <v>0</v>
      </c>
      <c r="U142" s="53">
        <v>0</v>
      </c>
      <c r="V142" s="53">
        <v>0</v>
      </c>
      <c r="W142" s="53">
        <v>0</v>
      </c>
      <c r="X142" s="53">
        <v>0</v>
      </c>
      <c r="Y142" s="53">
        <v>0</v>
      </c>
      <c r="Z142" s="53">
        <v>0</v>
      </c>
      <c r="AA142" s="53">
        <v>0</v>
      </c>
      <c r="AB142" s="53">
        <v>0</v>
      </c>
      <c r="AC142" s="53">
        <v>0</v>
      </c>
      <c r="AD142" s="53">
        <v>0</v>
      </c>
      <c r="AE142" s="53">
        <v>0</v>
      </c>
      <c r="AF142" s="53">
        <v>0</v>
      </c>
      <c r="AG142" s="53">
        <v>0</v>
      </c>
      <c r="AH142" s="53">
        <v>0</v>
      </c>
      <c r="AI142" s="53">
        <v>0</v>
      </c>
      <c r="AJ142" s="53">
        <v>0</v>
      </c>
      <c r="AK142" s="53">
        <v>0</v>
      </c>
      <c r="AL142" s="53">
        <v>0</v>
      </c>
      <c r="AM142" s="53">
        <v>0</v>
      </c>
      <c r="AN142" s="53">
        <v>0</v>
      </c>
      <c r="AO142" s="53">
        <v>0</v>
      </c>
      <c r="AP142" s="53">
        <v>0</v>
      </c>
    </row>
    <row r="143" spans="1:42" ht="15.75" customHeight="1" x14ac:dyDescent="0.35">
      <c r="A143" s="51"/>
      <c r="B143" s="51"/>
      <c r="C143" s="51"/>
      <c r="D143" s="51"/>
      <c r="E143" s="51"/>
      <c r="F143" s="51"/>
      <c r="G143" s="51"/>
      <c r="H143" s="51"/>
      <c r="I143" s="63" t="s">
        <v>540</v>
      </c>
      <c r="J143" s="18" t="s">
        <v>96</v>
      </c>
      <c r="K143" s="109">
        <v>0</v>
      </c>
      <c r="L143" s="54">
        <v>0</v>
      </c>
      <c r="M143" s="54">
        <v>0</v>
      </c>
      <c r="N143" s="54">
        <v>0</v>
      </c>
      <c r="O143" s="54">
        <v>0</v>
      </c>
      <c r="P143" s="54">
        <v>0</v>
      </c>
      <c r="Q143" s="54">
        <v>0</v>
      </c>
      <c r="R143" s="54">
        <v>0</v>
      </c>
      <c r="S143" s="54">
        <v>0</v>
      </c>
      <c r="T143" s="54">
        <v>0</v>
      </c>
      <c r="U143" s="54">
        <v>0</v>
      </c>
      <c r="V143" s="54">
        <v>0</v>
      </c>
      <c r="W143" s="54">
        <v>0</v>
      </c>
      <c r="X143" s="54">
        <v>0</v>
      </c>
      <c r="Y143" s="54">
        <v>0</v>
      </c>
      <c r="Z143" s="54">
        <v>0</v>
      </c>
      <c r="AA143" s="54">
        <v>0</v>
      </c>
      <c r="AB143" s="54">
        <v>0</v>
      </c>
      <c r="AC143" s="54">
        <v>0</v>
      </c>
      <c r="AD143" s="54">
        <v>0</v>
      </c>
      <c r="AE143" s="54">
        <v>0</v>
      </c>
      <c r="AF143" s="54">
        <v>0</v>
      </c>
      <c r="AG143" s="54">
        <v>0</v>
      </c>
      <c r="AH143" s="54">
        <v>0</v>
      </c>
      <c r="AI143" s="54">
        <v>0</v>
      </c>
      <c r="AJ143" s="54">
        <v>0</v>
      </c>
      <c r="AK143" s="54">
        <v>0</v>
      </c>
      <c r="AL143" s="54">
        <v>0</v>
      </c>
      <c r="AM143" s="54">
        <v>0</v>
      </c>
      <c r="AN143" s="54">
        <v>0</v>
      </c>
      <c r="AO143" s="54">
        <v>0</v>
      </c>
      <c r="AP143" s="54">
        <v>0</v>
      </c>
    </row>
    <row r="144" spans="1:42" ht="15.75" customHeight="1" x14ac:dyDescent="0.35">
      <c r="A144" s="51"/>
      <c r="B144" s="51"/>
      <c r="C144" s="51"/>
      <c r="D144" s="51"/>
      <c r="E144" s="51"/>
      <c r="F144" s="51"/>
      <c r="G144" s="51"/>
      <c r="H144" s="51"/>
      <c r="I144" s="63" t="s">
        <v>540</v>
      </c>
      <c r="J144" s="51"/>
      <c r="K144" s="109"/>
      <c r="L144" s="51"/>
      <c r="M144" s="51"/>
      <c r="N144" s="51"/>
      <c r="AO144" s="51"/>
      <c r="AP144" s="51"/>
    </row>
    <row r="145" spans="1:42" ht="15.75" customHeight="1" x14ac:dyDescent="0.35">
      <c r="A145" s="51"/>
      <c r="B145" s="51"/>
      <c r="C145" s="51"/>
      <c r="D145" s="51"/>
      <c r="E145" s="51"/>
      <c r="F145" s="51"/>
      <c r="G145" s="51"/>
      <c r="H145" s="18" t="s">
        <v>518</v>
      </c>
      <c r="I145" s="63" t="s">
        <v>540</v>
      </c>
      <c r="J145" s="51"/>
      <c r="K145" s="109"/>
      <c r="L145" s="51"/>
      <c r="M145" s="51"/>
      <c r="N145" s="51"/>
      <c r="AO145" s="51"/>
      <c r="AP145" s="51"/>
    </row>
    <row r="146" spans="1:42" ht="15.75" customHeight="1" x14ac:dyDescent="0.35">
      <c r="A146" s="51"/>
      <c r="B146" s="51"/>
      <c r="C146" s="51"/>
      <c r="D146" s="51"/>
      <c r="E146" s="51"/>
      <c r="F146" s="51"/>
      <c r="G146" s="51"/>
      <c r="H146" s="51"/>
      <c r="I146" s="63" t="s">
        <v>540</v>
      </c>
      <c r="J146" s="18" t="s">
        <v>1</v>
      </c>
      <c r="K146" s="110">
        <v>2019</v>
      </c>
      <c r="L146" s="18">
        <v>2020</v>
      </c>
      <c r="M146" s="18">
        <v>2021</v>
      </c>
      <c r="N146" s="18">
        <v>2022</v>
      </c>
      <c r="O146" s="18">
        <v>2023</v>
      </c>
      <c r="P146" s="18">
        <v>2024</v>
      </c>
      <c r="Q146" s="18">
        <v>2025</v>
      </c>
      <c r="R146" s="18">
        <v>2026</v>
      </c>
      <c r="S146" s="18">
        <v>2027</v>
      </c>
      <c r="T146" s="18">
        <v>2028</v>
      </c>
      <c r="U146" s="18">
        <v>2029</v>
      </c>
      <c r="V146" s="18">
        <v>2030</v>
      </c>
      <c r="W146" s="18">
        <v>2031</v>
      </c>
      <c r="X146" s="18">
        <v>2032</v>
      </c>
      <c r="Y146" s="18">
        <v>2033</v>
      </c>
      <c r="Z146" s="18">
        <v>2034</v>
      </c>
      <c r="AA146" s="18">
        <v>2035</v>
      </c>
      <c r="AB146" s="18">
        <v>2036</v>
      </c>
      <c r="AC146" s="18">
        <v>2037</v>
      </c>
      <c r="AD146" s="18">
        <v>2038</v>
      </c>
      <c r="AE146" s="18">
        <v>2039</v>
      </c>
      <c r="AF146" s="18">
        <v>2040</v>
      </c>
      <c r="AG146" s="18">
        <v>2041</v>
      </c>
      <c r="AH146" s="18">
        <v>2042</v>
      </c>
      <c r="AI146" s="18">
        <v>2043</v>
      </c>
      <c r="AJ146" s="18">
        <v>2044</v>
      </c>
      <c r="AK146" s="18">
        <v>2045</v>
      </c>
      <c r="AL146" s="18">
        <v>2046</v>
      </c>
      <c r="AM146" s="18">
        <v>2047</v>
      </c>
      <c r="AN146" s="18">
        <v>2048</v>
      </c>
      <c r="AO146" s="18">
        <v>2049</v>
      </c>
      <c r="AP146" s="18">
        <v>2050</v>
      </c>
    </row>
    <row r="147" spans="1:42" ht="15.75" customHeight="1" x14ac:dyDescent="0.35">
      <c r="A147" s="51"/>
      <c r="B147" s="51"/>
      <c r="C147" s="51"/>
      <c r="D147" s="51"/>
      <c r="E147" s="51"/>
      <c r="F147" s="51"/>
      <c r="G147" s="52" t="s">
        <v>519</v>
      </c>
      <c r="H147" s="52" t="s">
        <v>520</v>
      </c>
      <c r="I147" s="63" t="s">
        <v>540</v>
      </c>
      <c r="J147" s="18" t="s">
        <v>2</v>
      </c>
      <c r="K147" s="111">
        <v>73255218252361.328</v>
      </c>
      <c r="L147" s="53">
        <v>73247170241491.266</v>
      </c>
      <c r="M147" s="53">
        <v>73154346682474.609</v>
      </c>
      <c r="N147" s="53">
        <v>72956539575911.359</v>
      </c>
      <c r="O147" s="53">
        <v>72685261495585.125</v>
      </c>
      <c r="P147" s="53">
        <v>72286449661760.172</v>
      </c>
      <c r="Q147" s="53">
        <v>71822956800015.578</v>
      </c>
      <c r="R147" s="53">
        <v>71246997897946.406</v>
      </c>
      <c r="S147" s="53">
        <v>70575562062270.563</v>
      </c>
      <c r="T147" s="53">
        <v>69825827212735.406</v>
      </c>
      <c r="U147" s="53">
        <v>68969262164101.727</v>
      </c>
      <c r="V147" s="53">
        <v>67984443185378.938</v>
      </c>
      <c r="W147" s="53">
        <v>67016232610948.828</v>
      </c>
      <c r="X147" s="53">
        <v>65998196749716.531</v>
      </c>
      <c r="Y147" s="53">
        <v>64994152704139.508</v>
      </c>
      <c r="Z147" s="53">
        <v>64007747050077.727</v>
      </c>
      <c r="AA147" s="53">
        <v>63053573468731.102</v>
      </c>
      <c r="AB147" s="53">
        <v>62151517305082.719</v>
      </c>
      <c r="AC147" s="53">
        <v>61281177473998.18</v>
      </c>
      <c r="AD147" s="53">
        <v>60493026279730.461</v>
      </c>
      <c r="AE147" s="53">
        <v>59776855974358.773</v>
      </c>
      <c r="AF147" s="53">
        <v>59149943573980.453</v>
      </c>
      <c r="AG147" s="53">
        <v>58583524114970.438</v>
      </c>
      <c r="AH147" s="53">
        <v>58097546547096.477</v>
      </c>
      <c r="AI147" s="53">
        <v>57703268844349.227</v>
      </c>
      <c r="AJ147" s="53">
        <v>57398010552077.594</v>
      </c>
      <c r="AK147" s="53">
        <v>57165264823870.594</v>
      </c>
      <c r="AL147" s="53">
        <v>57014081113279.844</v>
      </c>
      <c r="AM147" s="53">
        <v>56936746690701.594</v>
      </c>
      <c r="AN147" s="53">
        <v>56932885694321.313</v>
      </c>
      <c r="AO147" s="53">
        <v>56974551775663.719</v>
      </c>
      <c r="AP147" s="53">
        <v>57070763792232.813</v>
      </c>
    </row>
    <row r="148" spans="1:42" ht="15.75" customHeight="1" x14ac:dyDescent="0.35">
      <c r="A148" s="51"/>
      <c r="B148" s="51"/>
      <c r="C148" s="51"/>
      <c r="D148" s="51"/>
      <c r="E148" s="51"/>
      <c r="F148" s="51"/>
      <c r="G148" s="51"/>
      <c r="H148" s="51"/>
      <c r="I148" s="63" t="s">
        <v>540</v>
      </c>
      <c r="J148" s="18" t="s">
        <v>3</v>
      </c>
      <c r="K148" s="109">
        <v>0</v>
      </c>
      <c r="L148" s="54">
        <v>0</v>
      </c>
      <c r="M148" s="54">
        <v>0</v>
      </c>
      <c r="N148" s="54">
        <v>0</v>
      </c>
      <c r="O148" s="54">
        <v>0</v>
      </c>
      <c r="P148" s="54">
        <v>0</v>
      </c>
      <c r="Q148" s="54">
        <v>0</v>
      </c>
      <c r="R148" s="54">
        <v>0</v>
      </c>
      <c r="S148" s="54">
        <v>0</v>
      </c>
      <c r="T148" s="54">
        <v>0</v>
      </c>
      <c r="U148" s="54">
        <v>0</v>
      </c>
      <c r="V148" s="54">
        <v>0</v>
      </c>
      <c r="W148" s="54">
        <v>0</v>
      </c>
      <c r="X148" s="54">
        <v>0</v>
      </c>
      <c r="Y148" s="54">
        <v>0</v>
      </c>
      <c r="Z148" s="54">
        <v>0</v>
      </c>
      <c r="AA148" s="54">
        <v>0</v>
      </c>
      <c r="AB148" s="54">
        <v>0</v>
      </c>
      <c r="AC148" s="54">
        <v>0</v>
      </c>
      <c r="AD148" s="54">
        <v>0</v>
      </c>
      <c r="AE148" s="54">
        <v>0</v>
      </c>
      <c r="AF148" s="54">
        <v>0</v>
      </c>
      <c r="AG148" s="54">
        <v>0</v>
      </c>
      <c r="AH148" s="54">
        <v>0</v>
      </c>
      <c r="AI148" s="54">
        <v>0</v>
      </c>
      <c r="AJ148" s="54">
        <v>0</v>
      </c>
      <c r="AK148" s="54">
        <v>0</v>
      </c>
      <c r="AL148" s="54">
        <v>0</v>
      </c>
      <c r="AM148" s="54">
        <v>0</v>
      </c>
      <c r="AN148" s="54">
        <v>0</v>
      </c>
      <c r="AO148" s="54">
        <v>0</v>
      </c>
      <c r="AP148" s="54">
        <v>0</v>
      </c>
    </row>
    <row r="149" spans="1:42" ht="15.75" customHeight="1" x14ac:dyDescent="0.35">
      <c r="A149" s="51"/>
      <c r="B149" s="51"/>
      <c r="C149" s="51"/>
      <c r="D149" s="51"/>
      <c r="E149" s="51"/>
      <c r="F149" s="51"/>
      <c r="G149" s="51"/>
      <c r="H149" s="52" t="s">
        <v>521</v>
      </c>
      <c r="I149" s="63" t="s">
        <v>540</v>
      </c>
      <c r="J149" s="18" t="s">
        <v>4</v>
      </c>
      <c r="K149" s="111">
        <v>1007018062597.2321</v>
      </c>
      <c r="L149" s="53">
        <v>1015100662464.99</v>
      </c>
      <c r="M149" s="53">
        <v>1020031939177.202</v>
      </c>
      <c r="N149" s="53">
        <v>1019974101351.873</v>
      </c>
      <c r="O149" s="53">
        <v>1017593010118.462</v>
      </c>
      <c r="P149" s="53">
        <v>1013260820987.434</v>
      </c>
      <c r="Q149" s="53">
        <v>1006589000048.531</v>
      </c>
      <c r="R149" s="53">
        <v>996654309268.69763</v>
      </c>
      <c r="S149" s="53">
        <v>984245270205.50903</v>
      </c>
      <c r="T149" s="53">
        <v>968311283540.78882</v>
      </c>
      <c r="U149" s="53">
        <v>949103277524.00916</v>
      </c>
      <c r="V149" s="53">
        <v>926880522691.84778</v>
      </c>
      <c r="W149" s="53">
        <v>901890562099.0144</v>
      </c>
      <c r="X149" s="53">
        <v>874432202875.63306</v>
      </c>
      <c r="Y149" s="53">
        <v>844766931609.41943</v>
      </c>
      <c r="Z149" s="53">
        <v>813165913451.75232</v>
      </c>
      <c r="AA149" s="53">
        <v>779914542075.60815</v>
      </c>
      <c r="AB149" s="53">
        <v>744929083618.01794</v>
      </c>
      <c r="AC149" s="53">
        <v>708734762699.43494</v>
      </c>
      <c r="AD149" s="53">
        <v>671486273690.52246</v>
      </c>
      <c r="AE149" s="53">
        <v>633907647380.05103</v>
      </c>
      <c r="AF149" s="53">
        <v>596559636795.79968</v>
      </c>
      <c r="AG149" s="53">
        <v>560210008485.62781</v>
      </c>
      <c r="AH149" s="53">
        <v>525684259557.31458</v>
      </c>
      <c r="AI149" s="53">
        <v>493389644530.28473</v>
      </c>
      <c r="AJ149" s="53">
        <v>463909509963.38361</v>
      </c>
      <c r="AK149" s="53">
        <v>437130790251.42749</v>
      </c>
      <c r="AL149" s="53">
        <v>413453717888.79633</v>
      </c>
      <c r="AM149" s="53">
        <v>392603285940.50409</v>
      </c>
      <c r="AN149" s="53">
        <v>374459834468.93408</v>
      </c>
      <c r="AO149" s="53">
        <v>358751422809.11371</v>
      </c>
      <c r="AP149" s="53">
        <v>345103044954.40253</v>
      </c>
    </row>
    <row r="150" spans="1:42" ht="15.75" customHeight="1" x14ac:dyDescent="0.35">
      <c r="A150" s="51"/>
      <c r="B150" s="51"/>
      <c r="C150" s="51"/>
      <c r="D150" s="51"/>
      <c r="E150" s="51"/>
      <c r="F150" s="51"/>
      <c r="G150" s="51"/>
      <c r="H150" s="51"/>
      <c r="I150" s="63" t="s">
        <v>540</v>
      </c>
      <c r="J150" s="18" t="s">
        <v>5</v>
      </c>
      <c r="K150" s="109">
        <v>0</v>
      </c>
      <c r="L150" s="54">
        <v>0</v>
      </c>
      <c r="M150" s="54">
        <v>0</v>
      </c>
      <c r="N150" s="54">
        <v>0</v>
      </c>
      <c r="O150" s="54">
        <v>0</v>
      </c>
      <c r="P150" s="54">
        <v>0</v>
      </c>
      <c r="Q150" s="54">
        <v>0</v>
      </c>
      <c r="R150" s="54">
        <v>0</v>
      </c>
      <c r="S150" s="54">
        <v>0</v>
      </c>
      <c r="T150" s="54">
        <v>0</v>
      </c>
      <c r="U150" s="54">
        <v>0</v>
      </c>
      <c r="V150" s="54">
        <v>0</v>
      </c>
      <c r="W150" s="54">
        <v>0</v>
      </c>
      <c r="X150" s="54">
        <v>0</v>
      </c>
      <c r="Y150" s="54">
        <v>0</v>
      </c>
      <c r="Z150" s="54">
        <v>0</v>
      </c>
      <c r="AA150" s="54">
        <v>0</v>
      </c>
      <c r="AB150" s="54">
        <v>0</v>
      </c>
      <c r="AC150" s="54">
        <v>0</v>
      </c>
      <c r="AD150" s="54">
        <v>0</v>
      </c>
      <c r="AE150" s="54">
        <v>0</v>
      </c>
      <c r="AF150" s="54">
        <v>0</v>
      </c>
      <c r="AG150" s="54">
        <v>0</v>
      </c>
      <c r="AH150" s="54">
        <v>0</v>
      </c>
      <c r="AI150" s="54">
        <v>0</v>
      </c>
      <c r="AJ150" s="54">
        <v>0</v>
      </c>
      <c r="AK150" s="54">
        <v>0</v>
      </c>
      <c r="AL150" s="54">
        <v>0</v>
      </c>
      <c r="AM150" s="54">
        <v>0</v>
      </c>
      <c r="AN150" s="54">
        <v>0</v>
      </c>
      <c r="AO150" s="54">
        <v>0</v>
      </c>
      <c r="AP150" s="54">
        <v>0</v>
      </c>
    </row>
    <row r="151" spans="1:42" ht="15.75" customHeight="1" x14ac:dyDescent="0.35">
      <c r="A151" s="51"/>
      <c r="B151" s="51"/>
      <c r="C151" s="51"/>
      <c r="D151" s="51"/>
      <c r="E151" s="51"/>
      <c r="F151" s="51"/>
      <c r="G151" s="51"/>
      <c r="H151" s="51"/>
      <c r="I151" s="63" t="s">
        <v>540</v>
      </c>
      <c r="J151" s="18" t="s">
        <v>7</v>
      </c>
      <c r="K151" s="109">
        <v>0</v>
      </c>
      <c r="L151" s="54">
        <v>0</v>
      </c>
      <c r="M151" s="54">
        <v>0</v>
      </c>
      <c r="N151" s="54">
        <v>0</v>
      </c>
      <c r="O151" s="54">
        <v>0</v>
      </c>
      <c r="P151" s="54">
        <v>0</v>
      </c>
      <c r="Q151" s="54">
        <v>0</v>
      </c>
      <c r="R151" s="54">
        <v>0</v>
      </c>
      <c r="S151" s="54">
        <v>0</v>
      </c>
      <c r="T151" s="54">
        <v>0</v>
      </c>
      <c r="U151" s="54">
        <v>0</v>
      </c>
      <c r="V151" s="54">
        <v>0</v>
      </c>
      <c r="W151" s="54">
        <v>0</v>
      </c>
      <c r="X151" s="54">
        <v>0</v>
      </c>
      <c r="Y151" s="54">
        <v>0</v>
      </c>
      <c r="Z151" s="54">
        <v>0</v>
      </c>
      <c r="AA151" s="54">
        <v>0</v>
      </c>
      <c r="AB151" s="54">
        <v>0</v>
      </c>
      <c r="AC151" s="54">
        <v>0</v>
      </c>
      <c r="AD151" s="54">
        <v>0</v>
      </c>
      <c r="AE151" s="54">
        <v>0</v>
      </c>
      <c r="AF151" s="54">
        <v>0</v>
      </c>
      <c r="AG151" s="54">
        <v>0</v>
      </c>
      <c r="AH151" s="54">
        <v>0</v>
      </c>
      <c r="AI151" s="54">
        <v>0</v>
      </c>
      <c r="AJ151" s="54">
        <v>0</v>
      </c>
      <c r="AK151" s="54">
        <v>0</v>
      </c>
      <c r="AL151" s="54">
        <v>0</v>
      </c>
      <c r="AM151" s="54">
        <v>0</v>
      </c>
      <c r="AN151" s="54">
        <v>0</v>
      </c>
      <c r="AO151" s="54">
        <v>0</v>
      </c>
      <c r="AP151" s="54">
        <v>0</v>
      </c>
    </row>
    <row r="152" spans="1:42" ht="15.75" customHeight="1" x14ac:dyDescent="0.35">
      <c r="A152" s="51"/>
      <c r="B152" s="51"/>
      <c r="C152" s="51"/>
      <c r="D152" s="51"/>
      <c r="E152" s="51"/>
      <c r="F152" s="51"/>
      <c r="G152" s="51"/>
      <c r="H152" s="51"/>
      <c r="I152" s="63" t="s">
        <v>540</v>
      </c>
      <c r="J152" s="18" t="s">
        <v>8</v>
      </c>
      <c r="K152" s="109">
        <v>0</v>
      </c>
      <c r="L152" s="54">
        <v>0</v>
      </c>
      <c r="M152" s="54">
        <v>0</v>
      </c>
      <c r="N152" s="54">
        <v>0</v>
      </c>
      <c r="O152" s="54">
        <v>0</v>
      </c>
      <c r="P152" s="54">
        <v>0</v>
      </c>
      <c r="Q152" s="54">
        <v>0</v>
      </c>
      <c r="R152" s="54">
        <v>0</v>
      </c>
      <c r="S152" s="54">
        <v>0</v>
      </c>
      <c r="T152" s="54">
        <v>0</v>
      </c>
      <c r="U152" s="54">
        <v>0</v>
      </c>
      <c r="V152" s="54">
        <v>0</v>
      </c>
      <c r="W152" s="54">
        <v>0</v>
      </c>
      <c r="X152" s="54">
        <v>0</v>
      </c>
      <c r="Y152" s="54">
        <v>0</v>
      </c>
      <c r="Z152" s="54">
        <v>0</v>
      </c>
      <c r="AA152" s="54">
        <v>0</v>
      </c>
      <c r="AB152" s="54">
        <v>0</v>
      </c>
      <c r="AC152" s="54">
        <v>0</v>
      </c>
      <c r="AD152" s="54">
        <v>0</v>
      </c>
      <c r="AE152" s="54">
        <v>0</v>
      </c>
      <c r="AF152" s="54">
        <v>0</v>
      </c>
      <c r="AG152" s="54">
        <v>0</v>
      </c>
      <c r="AH152" s="54">
        <v>0</v>
      </c>
      <c r="AI152" s="54">
        <v>0</v>
      </c>
      <c r="AJ152" s="54">
        <v>0</v>
      </c>
      <c r="AK152" s="54">
        <v>0</v>
      </c>
      <c r="AL152" s="54">
        <v>0</v>
      </c>
      <c r="AM152" s="54">
        <v>0</v>
      </c>
      <c r="AN152" s="54">
        <v>0</v>
      </c>
      <c r="AO152" s="54">
        <v>0</v>
      </c>
      <c r="AP152" s="54">
        <v>0</v>
      </c>
    </row>
    <row r="153" spans="1:42" ht="15.75" customHeight="1" x14ac:dyDescent="0.35">
      <c r="A153" s="51"/>
      <c r="B153" s="51"/>
      <c r="C153" s="51"/>
      <c r="D153" s="51"/>
      <c r="E153" s="51"/>
      <c r="F153" s="51"/>
      <c r="G153" s="51"/>
      <c r="H153" s="51"/>
      <c r="I153" s="63" t="s">
        <v>540</v>
      </c>
      <c r="J153" s="18" t="s">
        <v>93</v>
      </c>
      <c r="K153" s="109">
        <v>0</v>
      </c>
      <c r="L153" s="54">
        <v>0</v>
      </c>
      <c r="M153" s="54">
        <v>0</v>
      </c>
      <c r="N153" s="54">
        <v>0</v>
      </c>
      <c r="O153" s="54">
        <v>0</v>
      </c>
      <c r="P153" s="54">
        <v>0</v>
      </c>
      <c r="Q153" s="54">
        <v>0</v>
      </c>
      <c r="R153" s="54">
        <v>0</v>
      </c>
      <c r="S153" s="54">
        <v>0</v>
      </c>
      <c r="T153" s="54">
        <v>0</v>
      </c>
      <c r="U153" s="54">
        <v>0</v>
      </c>
      <c r="V153" s="54">
        <v>0</v>
      </c>
      <c r="W153" s="54">
        <v>0</v>
      </c>
      <c r="X153" s="54">
        <v>0</v>
      </c>
      <c r="Y153" s="54">
        <v>0</v>
      </c>
      <c r="Z153" s="54">
        <v>0</v>
      </c>
      <c r="AA153" s="54">
        <v>0</v>
      </c>
      <c r="AB153" s="54">
        <v>0</v>
      </c>
      <c r="AC153" s="54">
        <v>0</v>
      </c>
      <c r="AD153" s="54">
        <v>0</v>
      </c>
      <c r="AE153" s="54">
        <v>0</v>
      </c>
      <c r="AF153" s="54">
        <v>0</v>
      </c>
      <c r="AG153" s="54">
        <v>0</v>
      </c>
      <c r="AH153" s="54">
        <v>0</v>
      </c>
      <c r="AI153" s="54">
        <v>0</v>
      </c>
      <c r="AJ153" s="54">
        <v>0</v>
      </c>
      <c r="AK153" s="54">
        <v>0</v>
      </c>
      <c r="AL153" s="54">
        <v>0</v>
      </c>
      <c r="AM153" s="54">
        <v>0</v>
      </c>
      <c r="AN153" s="54">
        <v>0</v>
      </c>
      <c r="AO153" s="54">
        <v>0</v>
      </c>
      <c r="AP153" s="54">
        <v>0</v>
      </c>
    </row>
    <row r="154" spans="1:42" ht="15.75" customHeight="1" x14ac:dyDescent="0.35">
      <c r="A154" s="51"/>
      <c r="B154" s="51"/>
      <c r="C154" s="51"/>
      <c r="D154" s="51"/>
      <c r="E154" s="51"/>
      <c r="F154" s="51"/>
      <c r="G154" s="51"/>
      <c r="H154" s="51"/>
      <c r="I154" s="63" t="s">
        <v>540</v>
      </c>
      <c r="J154" s="18" t="s">
        <v>94</v>
      </c>
      <c r="K154" s="109">
        <v>0</v>
      </c>
      <c r="L154" s="54">
        <v>0</v>
      </c>
      <c r="M154" s="54">
        <v>0</v>
      </c>
      <c r="N154" s="54">
        <v>0</v>
      </c>
      <c r="O154" s="54">
        <v>0</v>
      </c>
      <c r="P154" s="54">
        <v>0</v>
      </c>
      <c r="Q154" s="54">
        <v>0</v>
      </c>
      <c r="R154" s="54">
        <v>0</v>
      </c>
      <c r="S154" s="54">
        <v>0</v>
      </c>
      <c r="T154" s="54">
        <v>0</v>
      </c>
      <c r="U154" s="54">
        <v>0</v>
      </c>
      <c r="V154" s="54">
        <v>0</v>
      </c>
      <c r="W154" s="54">
        <v>0</v>
      </c>
      <c r="X154" s="54">
        <v>0</v>
      </c>
      <c r="Y154" s="54">
        <v>0</v>
      </c>
      <c r="Z154" s="54">
        <v>0</v>
      </c>
      <c r="AA154" s="54">
        <v>0</v>
      </c>
      <c r="AB154" s="54">
        <v>0</v>
      </c>
      <c r="AC154" s="54">
        <v>0</v>
      </c>
      <c r="AD154" s="54">
        <v>0</v>
      </c>
      <c r="AE154" s="54">
        <v>0</v>
      </c>
      <c r="AF154" s="54">
        <v>0</v>
      </c>
      <c r="AG154" s="54">
        <v>0</v>
      </c>
      <c r="AH154" s="54">
        <v>0</v>
      </c>
      <c r="AI154" s="54">
        <v>0</v>
      </c>
      <c r="AJ154" s="54">
        <v>0</v>
      </c>
      <c r="AK154" s="54">
        <v>0</v>
      </c>
      <c r="AL154" s="54">
        <v>0</v>
      </c>
      <c r="AM154" s="54">
        <v>0</v>
      </c>
      <c r="AN154" s="54">
        <v>0</v>
      </c>
      <c r="AO154" s="54">
        <v>0</v>
      </c>
      <c r="AP154" s="54">
        <v>0</v>
      </c>
    </row>
    <row r="155" spans="1:42" ht="15.75" customHeight="1" x14ac:dyDescent="0.35">
      <c r="A155" s="51"/>
      <c r="B155" s="51"/>
      <c r="C155" s="51"/>
      <c r="D155" s="51"/>
      <c r="E155" s="51"/>
      <c r="F155" s="51"/>
      <c r="G155" s="51"/>
      <c r="H155" s="51"/>
      <c r="I155" s="63" t="s">
        <v>540</v>
      </c>
      <c r="J155" s="18" t="s">
        <v>95</v>
      </c>
      <c r="K155" s="109">
        <v>0</v>
      </c>
      <c r="L155" s="54">
        <v>0</v>
      </c>
      <c r="M155" s="54">
        <v>0</v>
      </c>
      <c r="N155" s="54">
        <v>0</v>
      </c>
      <c r="O155" s="54">
        <v>0</v>
      </c>
      <c r="P155" s="54">
        <v>0</v>
      </c>
      <c r="Q155" s="54">
        <v>0</v>
      </c>
      <c r="R155" s="54">
        <v>0</v>
      </c>
      <c r="S155" s="54">
        <v>0</v>
      </c>
      <c r="T155" s="54">
        <v>0</v>
      </c>
      <c r="U155" s="54">
        <v>0</v>
      </c>
      <c r="V155" s="54">
        <v>0</v>
      </c>
      <c r="W155" s="54">
        <v>0</v>
      </c>
      <c r="X155" s="54">
        <v>0</v>
      </c>
      <c r="Y155" s="54">
        <v>0</v>
      </c>
      <c r="Z155" s="54">
        <v>0</v>
      </c>
      <c r="AA155" s="54">
        <v>0</v>
      </c>
      <c r="AB155" s="54">
        <v>0</v>
      </c>
      <c r="AC155" s="54">
        <v>0</v>
      </c>
      <c r="AD155" s="54">
        <v>0</v>
      </c>
      <c r="AE155" s="54">
        <v>0</v>
      </c>
      <c r="AF155" s="54">
        <v>0</v>
      </c>
      <c r="AG155" s="54">
        <v>0</v>
      </c>
      <c r="AH155" s="54">
        <v>0</v>
      </c>
      <c r="AI155" s="54">
        <v>0</v>
      </c>
      <c r="AJ155" s="54">
        <v>0</v>
      </c>
      <c r="AK155" s="54">
        <v>0</v>
      </c>
      <c r="AL155" s="54">
        <v>0</v>
      </c>
      <c r="AM155" s="54">
        <v>0</v>
      </c>
      <c r="AN155" s="54">
        <v>0</v>
      </c>
      <c r="AO155" s="54">
        <v>0</v>
      </c>
      <c r="AP155" s="54">
        <v>0</v>
      </c>
    </row>
    <row r="156" spans="1:42" ht="15.75" customHeight="1" x14ac:dyDescent="0.35">
      <c r="A156" s="51"/>
      <c r="B156" s="51"/>
      <c r="C156" s="51"/>
      <c r="D156" s="51"/>
      <c r="E156" s="51"/>
      <c r="F156" s="51"/>
      <c r="G156" s="51"/>
      <c r="H156" s="51"/>
      <c r="I156" s="63" t="s">
        <v>540</v>
      </c>
      <c r="J156" s="18" t="s">
        <v>96</v>
      </c>
      <c r="K156" s="109">
        <v>0</v>
      </c>
      <c r="L156" s="54">
        <v>0</v>
      </c>
      <c r="M156" s="54">
        <v>0</v>
      </c>
      <c r="N156" s="54">
        <v>0</v>
      </c>
      <c r="O156" s="54">
        <v>0</v>
      </c>
      <c r="P156" s="54">
        <v>0</v>
      </c>
      <c r="Q156" s="54">
        <v>0</v>
      </c>
      <c r="R156" s="54">
        <v>0</v>
      </c>
      <c r="S156" s="54">
        <v>0</v>
      </c>
      <c r="T156" s="54">
        <v>0</v>
      </c>
      <c r="U156" s="54">
        <v>0</v>
      </c>
      <c r="V156" s="54">
        <v>0</v>
      </c>
      <c r="W156" s="54">
        <v>0</v>
      </c>
      <c r="X156" s="54">
        <v>0</v>
      </c>
      <c r="Y156" s="54">
        <v>0</v>
      </c>
      <c r="Z156" s="54">
        <v>0</v>
      </c>
      <c r="AA156" s="54">
        <v>0</v>
      </c>
      <c r="AB156" s="54">
        <v>0</v>
      </c>
      <c r="AC156" s="54">
        <v>0</v>
      </c>
      <c r="AD156" s="54">
        <v>0</v>
      </c>
      <c r="AE156" s="54">
        <v>0</v>
      </c>
      <c r="AF156" s="54">
        <v>0</v>
      </c>
      <c r="AG156" s="54">
        <v>0</v>
      </c>
      <c r="AH156" s="54">
        <v>0</v>
      </c>
      <c r="AI156" s="54">
        <v>0</v>
      </c>
      <c r="AJ156" s="54">
        <v>0</v>
      </c>
      <c r="AK156" s="54">
        <v>0</v>
      </c>
      <c r="AL156" s="54">
        <v>0</v>
      </c>
      <c r="AM156" s="54">
        <v>0</v>
      </c>
      <c r="AN156" s="54">
        <v>0</v>
      </c>
      <c r="AO156" s="54">
        <v>0</v>
      </c>
      <c r="AP156" s="54">
        <v>0</v>
      </c>
    </row>
    <row r="157" spans="1:42" ht="15.75" customHeight="1" x14ac:dyDescent="0.35">
      <c r="A157" s="51"/>
      <c r="B157" s="51"/>
      <c r="C157" s="51"/>
      <c r="D157" s="51"/>
      <c r="E157" s="51"/>
      <c r="F157" s="51"/>
      <c r="G157" s="51"/>
      <c r="H157" s="51"/>
      <c r="I157" s="63" t="s">
        <v>540</v>
      </c>
      <c r="J157" s="51"/>
      <c r="K157" s="109"/>
      <c r="L157" s="51"/>
      <c r="M157" s="51"/>
      <c r="N157" s="51"/>
      <c r="AO157" s="51"/>
      <c r="AP157" s="51"/>
    </row>
    <row r="158" spans="1:42" ht="15.75" customHeight="1" x14ac:dyDescent="0.35">
      <c r="A158" s="51"/>
      <c r="B158" s="51"/>
      <c r="C158" s="51"/>
      <c r="D158" s="51"/>
      <c r="E158" s="51"/>
      <c r="F158" s="51"/>
      <c r="G158" s="51"/>
      <c r="H158" s="18" t="s">
        <v>522</v>
      </c>
      <c r="I158" s="63" t="s">
        <v>540</v>
      </c>
      <c r="J158" s="51"/>
      <c r="K158" s="109"/>
      <c r="L158" s="51"/>
      <c r="M158" s="51"/>
      <c r="N158" s="51"/>
      <c r="AO158" s="51"/>
      <c r="AP158" s="51"/>
    </row>
    <row r="159" spans="1:42" ht="15.75" customHeight="1" x14ac:dyDescent="0.35">
      <c r="A159" s="51"/>
      <c r="B159" s="51"/>
      <c r="C159" s="51"/>
      <c r="D159" s="51"/>
      <c r="E159" s="51"/>
      <c r="F159" s="51"/>
      <c r="G159" s="51"/>
      <c r="H159" s="51"/>
      <c r="I159" s="63" t="s">
        <v>540</v>
      </c>
      <c r="J159" s="18" t="s">
        <v>1</v>
      </c>
      <c r="K159" s="110">
        <v>2019</v>
      </c>
      <c r="L159" s="18">
        <v>2020</v>
      </c>
      <c r="M159" s="18">
        <v>2021</v>
      </c>
      <c r="N159" s="18">
        <v>2022</v>
      </c>
      <c r="O159" s="18">
        <v>2023</v>
      </c>
      <c r="P159" s="18">
        <v>2024</v>
      </c>
      <c r="Q159" s="18">
        <v>2025</v>
      </c>
      <c r="R159" s="18">
        <v>2026</v>
      </c>
      <c r="S159" s="18">
        <v>2027</v>
      </c>
      <c r="T159" s="18">
        <v>2028</v>
      </c>
      <c r="U159" s="18">
        <v>2029</v>
      </c>
      <c r="V159" s="18">
        <v>2030</v>
      </c>
      <c r="W159" s="18">
        <v>2031</v>
      </c>
      <c r="X159" s="18">
        <v>2032</v>
      </c>
      <c r="Y159" s="18">
        <v>2033</v>
      </c>
      <c r="Z159" s="18">
        <v>2034</v>
      </c>
      <c r="AA159" s="18">
        <v>2035</v>
      </c>
      <c r="AB159" s="18">
        <v>2036</v>
      </c>
      <c r="AC159" s="18">
        <v>2037</v>
      </c>
      <c r="AD159" s="18">
        <v>2038</v>
      </c>
      <c r="AE159" s="18">
        <v>2039</v>
      </c>
      <c r="AF159" s="18">
        <v>2040</v>
      </c>
      <c r="AG159" s="18">
        <v>2041</v>
      </c>
      <c r="AH159" s="18">
        <v>2042</v>
      </c>
      <c r="AI159" s="18">
        <v>2043</v>
      </c>
      <c r="AJ159" s="18">
        <v>2044</v>
      </c>
      <c r="AK159" s="18">
        <v>2045</v>
      </c>
      <c r="AL159" s="18">
        <v>2046</v>
      </c>
      <c r="AM159" s="18">
        <v>2047</v>
      </c>
      <c r="AN159" s="18">
        <v>2048</v>
      </c>
      <c r="AO159" s="18">
        <v>2049</v>
      </c>
      <c r="AP159" s="18">
        <v>2050</v>
      </c>
    </row>
    <row r="160" spans="1:42" ht="15.75" customHeight="1" x14ac:dyDescent="0.35">
      <c r="A160" s="51"/>
      <c r="B160" s="51"/>
      <c r="C160" s="51"/>
      <c r="D160" s="51"/>
      <c r="E160" s="51"/>
      <c r="F160" s="51"/>
      <c r="G160" s="51"/>
      <c r="H160" s="52" t="s">
        <v>523</v>
      </c>
      <c r="I160" s="63" t="s">
        <v>540</v>
      </c>
      <c r="J160" s="18" t="s">
        <v>2</v>
      </c>
      <c r="K160" s="111">
        <v>39399061022215.656</v>
      </c>
      <c r="L160" s="53">
        <v>39372092683296.852</v>
      </c>
      <c r="M160" s="53">
        <v>38818688917198.359</v>
      </c>
      <c r="N160" s="53">
        <v>37413980275740.602</v>
      </c>
      <c r="O160" s="53">
        <v>35420562071599.43</v>
      </c>
      <c r="P160" s="53">
        <v>33332691872882.18</v>
      </c>
      <c r="Q160" s="53">
        <v>31384308213312.691</v>
      </c>
      <c r="R160" s="53">
        <v>29550125474777.73</v>
      </c>
      <c r="S160" s="53">
        <v>27843072818641.711</v>
      </c>
      <c r="T160" s="53">
        <v>26294173788774.52</v>
      </c>
      <c r="U160" s="53">
        <v>24899042223880.539</v>
      </c>
      <c r="V160" s="53">
        <v>23676948388309.371</v>
      </c>
      <c r="W160" s="53">
        <v>22630049047529.449</v>
      </c>
      <c r="X160" s="53">
        <v>21744528516136.309</v>
      </c>
      <c r="Y160" s="53">
        <v>20975812819664.66</v>
      </c>
      <c r="Z160" s="53">
        <v>20285718529867.449</v>
      </c>
      <c r="AA160" s="53">
        <v>19648878526014.699</v>
      </c>
      <c r="AB160" s="53">
        <v>19048755352815.199</v>
      </c>
      <c r="AC160" s="53">
        <v>18494641566283.391</v>
      </c>
      <c r="AD160" s="53">
        <v>17996997719181.359</v>
      </c>
      <c r="AE160" s="53">
        <v>17537328609349.33</v>
      </c>
      <c r="AF160" s="53">
        <v>17100366966537.711</v>
      </c>
      <c r="AG160" s="53">
        <v>16705024528951.26</v>
      </c>
      <c r="AH160" s="53">
        <v>16369507339670.9</v>
      </c>
      <c r="AI160" s="53">
        <v>16076503455400.461</v>
      </c>
      <c r="AJ160" s="53">
        <v>15826074743980.49</v>
      </c>
      <c r="AK160" s="53">
        <v>15611255682660.98</v>
      </c>
      <c r="AL160" s="53">
        <v>15426769088026.23</v>
      </c>
      <c r="AM160" s="53">
        <v>15278827345979.189</v>
      </c>
      <c r="AN160" s="53">
        <v>15162638395019.949</v>
      </c>
      <c r="AO160" s="53">
        <v>15078751017364.561</v>
      </c>
      <c r="AP160" s="53">
        <v>15027935221218.85</v>
      </c>
    </row>
    <row r="161" spans="1:42" ht="15.75" customHeight="1" x14ac:dyDescent="0.35">
      <c r="A161" s="51"/>
      <c r="B161" s="51"/>
      <c r="C161" s="51"/>
      <c r="D161" s="51"/>
      <c r="E161" s="51"/>
      <c r="F161" s="51"/>
      <c r="G161" s="51"/>
      <c r="H161" s="51"/>
      <c r="I161" s="63" t="s">
        <v>540</v>
      </c>
      <c r="J161" s="18" t="s">
        <v>3</v>
      </c>
      <c r="K161" s="109">
        <v>0</v>
      </c>
      <c r="L161" s="54">
        <v>0</v>
      </c>
      <c r="M161" s="54">
        <v>0</v>
      </c>
      <c r="N161" s="54">
        <v>0</v>
      </c>
      <c r="O161" s="54">
        <v>0</v>
      </c>
      <c r="P161" s="54">
        <v>0</v>
      </c>
      <c r="Q161" s="54">
        <v>0</v>
      </c>
      <c r="R161" s="54">
        <v>0</v>
      </c>
      <c r="S161" s="54">
        <v>0</v>
      </c>
      <c r="T161" s="54">
        <v>0</v>
      </c>
      <c r="U161" s="54">
        <v>0</v>
      </c>
      <c r="V161" s="54">
        <v>0</v>
      </c>
      <c r="W161" s="54">
        <v>0</v>
      </c>
      <c r="X161" s="54">
        <v>0</v>
      </c>
      <c r="Y161" s="54">
        <v>0</v>
      </c>
      <c r="Z161" s="54">
        <v>0</v>
      </c>
      <c r="AA161" s="54">
        <v>0</v>
      </c>
      <c r="AB161" s="54">
        <v>0</v>
      </c>
      <c r="AC161" s="54">
        <v>0</v>
      </c>
      <c r="AD161" s="54">
        <v>0</v>
      </c>
      <c r="AE161" s="54">
        <v>0</v>
      </c>
      <c r="AF161" s="54">
        <v>0</v>
      </c>
      <c r="AG161" s="54">
        <v>0</v>
      </c>
      <c r="AH161" s="54">
        <v>0</v>
      </c>
      <c r="AI161" s="54">
        <v>0</v>
      </c>
      <c r="AJ161" s="54">
        <v>0</v>
      </c>
      <c r="AK161" s="54">
        <v>0</v>
      </c>
      <c r="AL161" s="54">
        <v>0</v>
      </c>
      <c r="AM161" s="54">
        <v>0</v>
      </c>
      <c r="AN161" s="54">
        <v>0</v>
      </c>
      <c r="AO161" s="54">
        <v>0</v>
      </c>
      <c r="AP161" s="54">
        <v>0</v>
      </c>
    </row>
    <row r="162" spans="1:42" ht="15.75" customHeight="1" x14ac:dyDescent="0.35">
      <c r="A162" s="51"/>
      <c r="B162" s="51"/>
      <c r="C162" s="51"/>
      <c r="D162" s="51"/>
      <c r="E162" s="51"/>
      <c r="F162" s="51"/>
      <c r="G162" s="51"/>
      <c r="H162" s="51"/>
      <c r="I162" s="63" t="s">
        <v>540</v>
      </c>
      <c r="J162" s="18" t="s">
        <v>4</v>
      </c>
      <c r="K162" s="109">
        <v>0</v>
      </c>
      <c r="L162" s="54">
        <v>0</v>
      </c>
      <c r="M162" s="54">
        <v>0</v>
      </c>
      <c r="N162" s="54">
        <v>0</v>
      </c>
      <c r="O162" s="54">
        <v>0</v>
      </c>
      <c r="P162" s="54">
        <v>0</v>
      </c>
      <c r="Q162" s="54">
        <v>0</v>
      </c>
      <c r="R162" s="54">
        <v>0</v>
      </c>
      <c r="S162" s="54">
        <v>0</v>
      </c>
      <c r="T162" s="54">
        <v>0</v>
      </c>
      <c r="U162" s="54">
        <v>0</v>
      </c>
      <c r="V162" s="54">
        <v>0</v>
      </c>
      <c r="W162" s="54">
        <v>0</v>
      </c>
      <c r="X162" s="54">
        <v>0</v>
      </c>
      <c r="Y162" s="54">
        <v>0</v>
      </c>
      <c r="Z162" s="54">
        <v>0</v>
      </c>
      <c r="AA162" s="54">
        <v>0</v>
      </c>
      <c r="AB162" s="54">
        <v>0</v>
      </c>
      <c r="AC162" s="54">
        <v>0</v>
      </c>
      <c r="AD162" s="54">
        <v>0</v>
      </c>
      <c r="AE162" s="54">
        <v>0</v>
      </c>
      <c r="AF162" s="54">
        <v>0</v>
      </c>
      <c r="AG162" s="54">
        <v>0</v>
      </c>
      <c r="AH162" s="54">
        <v>0</v>
      </c>
      <c r="AI162" s="54">
        <v>0</v>
      </c>
      <c r="AJ162" s="54">
        <v>0</v>
      </c>
      <c r="AK162" s="54">
        <v>0</v>
      </c>
      <c r="AL162" s="54">
        <v>0</v>
      </c>
      <c r="AM162" s="54">
        <v>0</v>
      </c>
      <c r="AN162" s="54">
        <v>0</v>
      </c>
      <c r="AO162" s="54">
        <v>0</v>
      </c>
      <c r="AP162" s="54">
        <v>0</v>
      </c>
    </row>
    <row r="163" spans="1:42" ht="15.75" customHeight="1" x14ac:dyDescent="0.35">
      <c r="A163" s="51"/>
      <c r="B163" s="51"/>
      <c r="C163" s="51"/>
      <c r="D163" s="51"/>
      <c r="E163" s="51"/>
      <c r="F163" s="51"/>
      <c r="G163" s="51"/>
      <c r="H163" s="51"/>
      <c r="I163" s="63" t="s">
        <v>540</v>
      </c>
      <c r="J163" s="18" t="s">
        <v>5</v>
      </c>
      <c r="K163" s="109">
        <v>0</v>
      </c>
      <c r="L163" s="54">
        <v>0</v>
      </c>
      <c r="M163" s="54">
        <v>0</v>
      </c>
      <c r="N163" s="54">
        <v>0</v>
      </c>
      <c r="O163" s="54">
        <v>0</v>
      </c>
      <c r="P163" s="54">
        <v>0</v>
      </c>
      <c r="Q163" s="54">
        <v>0</v>
      </c>
      <c r="R163" s="54">
        <v>0</v>
      </c>
      <c r="S163" s="54">
        <v>0</v>
      </c>
      <c r="T163" s="54">
        <v>0</v>
      </c>
      <c r="U163" s="54">
        <v>0</v>
      </c>
      <c r="V163" s="54">
        <v>0</v>
      </c>
      <c r="W163" s="54">
        <v>0</v>
      </c>
      <c r="X163" s="54">
        <v>0</v>
      </c>
      <c r="Y163" s="54">
        <v>0</v>
      </c>
      <c r="Z163" s="54">
        <v>0</v>
      </c>
      <c r="AA163" s="54">
        <v>0</v>
      </c>
      <c r="AB163" s="54">
        <v>0</v>
      </c>
      <c r="AC163" s="54">
        <v>0</v>
      </c>
      <c r="AD163" s="54">
        <v>0</v>
      </c>
      <c r="AE163" s="54">
        <v>0</v>
      </c>
      <c r="AF163" s="54">
        <v>0</v>
      </c>
      <c r="AG163" s="54">
        <v>0</v>
      </c>
      <c r="AH163" s="54">
        <v>0</v>
      </c>
      <c r="AI163" s="54">
        <v>0</v>
      </c>
      <c r="AJ163" s="54">
        <v>0</v>
      </c>
      <c r="AK163" s="54">
        <v>0</v>
      </c>
      <c r="AL163" s="54">
        <v>0</v>
      </c>
      <c r="AM163" s="54">
        <v>0</v>
      </c>
      <c r="AN163" s="54">
        <v>0</v>
      </c>
      <c r="AO163" s="54">
        <v>0</v>
      </c>
      <c r="AP163" s="54">
        <v>0</v>
      </c>
    </row>
    <row r="164" spans="1:42" ht="15.75" customHeight="1" x14ac:dyDescent="0.35">
      <c r="A164" s="51"/>
      <c r="B164" s="51"/>
      <c r="C164" s="51"/>
      <c r="D164" s="51"/>
      <c r="E164" s="51"/>
      <c r="F164" s="51"/>
      <c r="G164" s="51"/>
      <c r="H164" s="51"/>
      <c r="I164" s="63" t="s">
        <v>540</v>
      </c>
      <c r="J164" s="18" t="s">
        <v>7</v>
      </c>
      <c r="K164" s="109">
        <v>0</v>
      </c>
      <c r="L164" s="54">
        <v>0</v>
      </c>
      <c r="M164" s="54">
        <v>0</v>
      </c>
      <c r="N164" s="54">
        <v>0</v>
      </c>
      <c r="O164" s="54">
        <v>0</v>
      </c>
      <c r="P164" s="54">
        <v>0</v>
      </c>
      <c r="Q164" s="54">
        <v>0</v>
      </c>
      <c r="R164" s="54">
        <v>0</v>
      </c>
      <c r="S164" s="54">
        <v>0</v>
      </c>
      <c r="T164" s="54">
        <v>0</v>
      </c>
      <c r="U164" s="54">
        <v>0</v>
      </c>
      <c r="V164" s="54">
        <v>0</v>
      </c>
      <c r="W164" s="54">
        <v>0</v>
      </c>
      <c r="X164" s="54">
        <v>0</v>
      </c>
      <c r="Y164" s="54">
        <v>0</v>
      </c>
      <c r="Z164" s="54">
        <v>0</v>
      </c>
      <c r="AA164" s="54">
        <v>0</v>
      </c>
      <c r="AB164" s="54">
        <v>0</v>
      </c>
      <c r="AC164" s="54">
        <v>0</v>
      </c>
      <c r="AD164" s="54">
        <v>0</v>
      </c>
      <c r="AE164" s="54">
        <v>0</v>
      </c>
      <c r="AF164" s="54">
        <v>0</v>
      </c>
      <c r="AG164" s="54">
        <v>0</v>
      </c>
      <c r="AH164" s="54">
        <v>0</v>
      </c>
      <c r="AI164" s="54">
        <v>0</v>
      </c>
      <c r="AJ164" s="54">
        <v>0</v>
      </c>
      <c r="AK164" s="54">
        <v>0</v>
      </c>
      <c r="AL164" s="54">
        <v>0</v>
      </c>
      <c r="AM164" s="54">
        <v>0</v>
      </c>
      <c r="AN164" s="54">
        <v>0</v>
      </c>
      <c r="AO164" s="54">
        <v>0</v>
      </c>
      <c r="AP164" s="54">
        <v>0</v>
      </c>
    </row>
    <row r="165" spans="1:42" ht="15.75" customHeight="1" x14ac:dyDescent="0.35">
      <c r="A165" s="51"/>
      <c r="B165" s="51"/>
      <c r="C165" s="51"/>
      <c r="D165" s="51"/>
      <c r="E165" s="51"/>
      <c r="F165" s="51"/>
      <c r="G165" s="51"/>
      <c r="H165" s="51"/>
      <c r="I165" s="63" t="s">
        <v>540</v>
      </c>
      <c r="J165" s="18" t="s">
        <v>8</v>
      </c>
      <c r="K165" s="109">
        <v>0</v>
      </c>
      <c r="L165" s="54">
        <v>0</v>
      </c>
      <c r="M165" s="54">
        <v>0</v>
      </c>
      <c r="N165" s="54">
        <v>0</v>
      </c>
      <c r="O165" s="54">
        <v>0</v>
      </c>
      <c r="P165" s="54">
        <v>0</v>
      </c>
      <c r="Q165" s="54">
        <v>0</v>
      </c>
      <c r="R165" s="54">
        <v>0</v>
      </c>
      <c r="S165" s="54">
        <v>0</v>
      </c>
      <c r="T165" s="54">
        <v>0</v>
      </c>
      <c r="U165" s="54">
        <v>0</v>
      </c>
      <c r="V165" s="54">
        <v>0</v>
      </c>
      <c r="W165" s="54">
        <v>0</v>
      </c>
      <c r="X165" s="54">
        <v>0</v>
      </c>
      <c r="Y165" s="54">
        <v>0</v>
      </c>
      <c r="Z165" s="54">
        <v>0</v>
      </c>
      <c r="AA165" s="54">
        <v>0</v>
      </c>
      <c r="AB165" s="54">
        <v>0</v>
      </c>
      <c r="AC165" s="54">
        <v>0</v>
      </c>
      <c r="AD165" s="54">
        <v>0</v>
      </c>
      <c r="AE165" s="54">
        <v>0</v>
      </c>
      <c r="AF165" s="54">
        <v>0</v>
      </c>
      <c r="AG165" s="54">
        <v>0</v>
      </c>
      <c r="AH165" s="54">
        <v>0</v>
      </c>
      <c r="AI165" s="54">
        <v>0</v>
      </c>
      <c r="AJ165" s="54">
        <v>0</v>
      </c>
      <c r="AK165" s="54">
        <v>0</v>
      </c>
      <c r="AL165" s="54">
        <v>0</v>
      </c>
      <c r="AM165" s="54">
        <v>0</v>
      </c>
      <c r="AN165" s="54">
        <v>0</v>
      </c>
      <c r="AO165" s="54">
        <v>0</v>
      </c>
      <c r="AP165" s="54">
        <v>0</v>
      </c>
    </row>
    <row r="166" spans="1:42" ht="15.75" customHeight="1" x14ac:dyDescent="0.35">
      <c r="A166" s="51"/>
      <c r="B166" s="51"/>
      <c r="C166" s="51"/>
      <c r="D166" s="51"/>
      <c r="E166" s="51"/>
      <c r="F166" s="51"/>
      <c r="G166" s="51"/>
      <c r="H166" s="51"/>
      <c r="I166" s="63" t="s">
        <v>540</v>
      </c>
      <c r="J166" s="18" t="s">
        <v>93</v>
      </c>
      <c r="K166" s="109">
        <v>0</v>
      </c>
      <c r="L166" s="54">
        <v>0</v>
      </c>
      <c r="M166" s="54">
        <v>0</v>
      </c>
      <c r="N166" s="54">
        <v>0</v>
      </c>
      <c r="O166" s="54">
        <v>0</v>
      </c>
      <c r="P166" s="54">
        <v>0</v>
      </c>
      <c r="Q166" s="54">
        <v>0</v>
      </c>
      <c r="R166" s="54">
        <v>0</v>
      </c>
      <c r="S166" s="54">
        <v>0</v>
      </c>
      <c r="T166" s="54">
        <v>0</v>
      </c>
      <c r="U166" s="54">
        <v>0</v>
      </c>
      <c r="V166" s="54">
        <v>0</v>
      </c>
      <c r="W166" s="54">
        <v>0</v>
      </c>
      <c r="X166" s="54">
        <v>0</v>
      </c>
      <c r="Y166" s="54">
        <v>0</v>
      </c>
      <c r="Z166" s="54">
        <v>0</v>
      </c>
      <c r="AA166" s="54">
        <v>0</v>
      </c>
      <c r="AB166" s="54">
        <v>0</v>
      </c>
      <c r="AC166" s="54">
        <v>0</v>
      </c>
      <c r="AD166" s="54">
        <v>0</v>
      </c>
      <c r="AE166" s="54">
        <v>0</v>
      </c>
      <c r="AF166" s="54">
        <v>0</v>
      </c>
      <c r="AG166" s="54">
        <v>0</v>
      </c>
      <c r="AH166" s="54">
        <v>0</v>
      </c>
      <c r="AI166" s="54">
        <v>0</v>
      </c>
      <c r="AJ166" s="54">
        <v>0</v>
      </c>
      <c r="AK166" s="54">
        <v>0</v>
      </c>
      <c r="AL166" s="54">
        <v>0</v>
      </c>
      <c r="AM166" s="54">
        <v>0</v>
      </c>
      <c r="AN166" s="54">
        <v>0</v>
      </c>
      <c r="AO166" s="54">
        <v>0</v>
      </c>
      <c r="AP166" s="54">
        <v>0</v>
      </c>
    </row>
    <row r="167" spans="1:42" ht="15.75" customHeight="1" x14ac:dyDescent="0.35">
      <c r="A167" s="51"/>
      <c r="B167" s="51"/>
      <c r="C167" s="51"/>
      <c r="D167" s="51"/>
      <c r="E167" s="51"/>
      <c r="F167" s="51"/>
      <c r="G167" s="51"/>
      <c r="H167" s="51"/>
      <c r="I167" s="63" t="s">
        <v>540</v>
      </c>
      <c r="J167" s="18" t="s">
        <v>94</v>
      </c>
      <c r="K167" s="109">
        <v>0</v>
      </c>
      <c r="L167" s="54">
        <v>0</v>
      </c>
      <c r="M167" s="54">
        <v>0</v>
      </c>
      <c r="N167" s="54">
        <v>0</v>
      </c>
      <c r="O167" s="54">
        <v>0</v>
      </c>
      <c r="P167" s="54">
        <v>0</v>
      </c>
      <c r="Q167" s="54">
        <v>0</v>
      </c>
      <c r="R167" s="54">
        <v>0</v>
      </c>
      <c r="S167" s="54">
        <v>0</v>
      </c>
      <c r="T167" s="54">
        <v>0</v>
      </c>
      <c r="U167" s="54">
        <v>0</v>
      </c>
      <c r="V167" s="54">
        <v>0</v>
      </c>
      <c r="W167" s="54">
        <v>0</v>
      </c>
      <c r="X167" s="54">
        <v>0</v>
      </c>
      <c r="Y167" s="54">
        <v>0</v>
      </c>
      <c r="Z167" s="54">
        <v>0</v>
      </c>
      <c r="AA167" s="54">
        <v>0</v>
      </c>
      <c r="AB167" s="54">
        <v>0</v>
      </c>
      <c r="AC167" s="54">
        <v>0</v>
      </c>
      <c r="AD167" s="54">
        <v>0</v>
      </c>
      <c r="AE167" s="54">
        <v>0</v>
      </c>
      <c r="AF167" s="54">
        <v>0</v>
      </c>
      <c r="AG167" s="54">
        <v>0</v>
      </c>
      <c r="AH167" s="54">
        <v>0</v>
      </c>
      <c r="AI167" s="54">
        <v>0</v>
      </c>
      <c r="AJ167" s="54">
        <v>0</v>
      </c>
      <c r="AK167" s="54">
        <v>0</v>
      </c>
      <c r="AL167" s="54">
        <v>0</v>
      </c>
      <c r="AM167" s="54">
        <v>0</v>
      </c>
      <c r="AN167" s="54">
        <v>0</v>
      </c>
      <c r="AO167" s="54">
        <v>0</v>
      </c>
      <c r="AP167" s="54">
        <v>0</v>
      </c>
    </row>
    <row r="168" spans="1:42" ht="15.75" customHeight="1" x14ac:dyDescent="0.35">
      <c r="A168" s="51"/>
      <c r="B168" s="51"/>
      <c r="C168" s="51"/>
      <c r="D168" s="51"/>
      <c r="E168" s="51"/>
      <c r="F168" s="51"/>
      <c r="G168" s="51"/>
      <c r="H168" s="51"/>
      <c r="I168" s="63" t="s">
        <v>540</v>
      </c>
      <c r="J168" s="18" t="s">
        <v>95</v>
      </c>
      <c r="K168" s="109">
        <v>0</v>
      </c>
      <c r="L168" s="54">
        <v>0</v>
      </c>
      <c r="M168" s="54">
        <v>0</v>
      </c>
      <c r="N168" s="54">
        <v>0</v>
      </c>
      <c r="O168" s="54">
        <v>0</v>
      </c>
      <c r="P168" s="54">
        <v>0</v>
      </c>
      <c r="Q168" s="54">
        <v>0</v>
      </c>
      <c r="R168" s="54">
        <v>0</v>
      </c>
      <c r="S168" s="54">
        <v>0</v>
      </c>
      <c r="T168" s="54">
        <v>0</v>
      </c>
      <c r="U168" s="54">
        <v>0</v>
      </c>
      <c r="V168" s="54">
        <v>0</v>
      </c>
      <c r="W168" s="54">
        <v>0</v>
      </c>
      <c r="X168" s="54">
        <v>0</v>
      </c>
      <c r="Y168" s="54">
        <v>0</v>
      </c>
      <c r="Z168" s="54">
        <v>0</v>
      </c>
      <c r="AA168" s="54">
        <v>0</v>
      </c>
      <c r="AB168" s="54">
        <v>0</v>
      </c>
      <c r="AC168" s="54">
        <v>0</v>
      </c>
      <c r="AD168" s="54">
        <v>0</v>
      </c>
      <c r="AE168" s="54">
        <v>0</v>
      </c>
      <c r="AF168" s="54">
        <v>0</v>
      </c>
      <c r="AG168" s="54">
        <v>0</v>
      </c>
      <c r="AH168" s="54">
        <v>0</v>
      </c>
      <c r="AI168" s="54">
        <v>0</v>
      </c>
      <c r="AJ168" s="54">
        <v>0</v>
      </c>
      <c r="AK168" s="54">
        <v>0</v>
      </c>
      <c r="AL168" s="54">
        <v>0</v>
      </c>
      <c r="AM168" s="54">
        <v>0</v>
      </c>
      <c r="AN168" s="54">
        <v>0</v>
      </c>
      <c r="AO168" s="54">
        <v>0</v>
      </c>
      <c r="AP168" s="54">
        <v>0</v>
      </c>
    </row>
    <row r="169" spans="1:42" ht="15.75" customHeight="1" x14ac:dyDescent="0.35">
      <c r="A169" s="51"/>
      <c r="B169" s="51"/>
      <c r="C169" s="51"/>
      <c r="D169" s="51"/>
      <c r="E169" s="51"/>
      <c r="F169" s="51"/>
      <c r="G169" s="51"/>
      <c r="H169" s="51"/>
      <c r="I169" s="63" t="s">
        <v>540</v>
      </c>
      <c r="J169" s="18" t="s">
        <v>96</v>
      </c>
      <c r="K169" s="109">
        <v>0</v>
      </c>
      <c r="L169" s="54">
        <v>0</v>
      </c>
      <c r="M169" s="54">
        <v>0</v>
      </c>
      <c r="N169" s="54">
        <v>0</v>
      </c>
      <c r="O169" s="54">
        <v>0</v>
      </c>
      <c r="P169" s="54">
        <v>0</v>
      </c>
      <c r="Q169" s="54">
        <v>0</v>
      </c>
      <c r="R169" s="54">
        <v>0</v>
      </c>
      <c r="S169" s="54">
        <v>0</v>
      </c>
      <c r="T169" s="54">
        <v>0</v>
      </c>
      <c r="U169" s="54">
        <v>0</v>
      </c>
      <c r="V169" s="54">
        <v>0</v>
      </c>
      <c r="W169" s="54">
        <v>0</v>
      </c>
      <c r="X169" s="54">
        <v>0</v>
      </c>
      <c r="Y169" s="54">
        <v>0</v>
      </c>
      <c r="Z169" s="54">
        <v>0</v>
      </c>
      <c r="AA169" s="54">
        <v>0</v>
      </c>
      <c r="AB169" s="54">
        <v>0</v>
      </c>
      <c r="AC169" s="54">
        <v>0</v>
      </c>
      <c r="AD169" s="54">
        <v>0</v>
      </c>
      <c r="AE169" s="54">
        <v>0</v>
      </c>
      <c r="AF169" s="54">
        <v>0</v>
      </c>
      <c r="AG169" s="54">
        <v>0</v>
      </c>
      <c r="AH169" s="54">
        <v>0</v>
      </c>
      <c r="AI169" s="54">
        <v>0</v>
      </c>
      <c r="AJ169" s="54">
        <v>0</v>
      </c>
      <c r="AK169" s="54">
        <v>0</v>
      </c>
      <c r="AL169" s="54">
        <v>0</v>
      </c>
      <c r="AM169" s="54">
        <v>0</v>
      </c>
      <c r="AN169" s="54">
        <v>0</v>
      </c>
      <c r="AO169" s="54">
        <v>0</v>
      </c>
      <c r="AP169" s="54">
        <v>0</v>
      </c>
    </row>
    <row r="170" spans="1:42" ht="15.75" customHeight="1" x14ac:dyDescent="0.35">
      <c r="A170" s="51"/>
      <c r="B170" s="51"/>
      <c r="C170" s="51"/>
      <c r="D170" s="51"/>
      <c r="E170" s="51"/>
      <c r="F170" s="51"/>
      <c r="G170" s="51"/>
      <c r="H170" s="51"/>
      <c r="I170" s="63" t="s">
        <v>540</v>
      </c>
      <c r="J170" s="51"/>
      <c r="K170" s="109"/>
      <c r="L170" s="51"/>
      <c r="M170" s="51"/>
      <c r="N170" s="51"/>
      <c r="AO170" s="51"/>
      <c r="AP170" s="51"/>
    </row>
    <row r="171" spans="1:42" ht="15.75" customHeight="1" x14ac:dyDescent="0.35">
      <c r="A171" s="51"/>
      <c r="B171" s="51"/>
      <c r="C171" s="51"/>
      <c r="D171" s="51"/>
      <c r="E171" s="51"/>
      <c r="F171" s="51"/>
      <c r="G171" s="51"/>
      <c r="H171" s="18" t="s">
        <v>524</v>
      </c>
      <c r="I171" s="63" t="s">
        <v>540</v>
      </c>
      <c r="J171" s="51"/>
      <c r="K171" s="109"/>
      <c r="L171" s="51"/>
      <c r="M171" s="51"/>
      <c r="N171" s="51"/>
      <c r="AO171" s="51"/>
      <c r="AP171" s="51"/>
    </row>
    <row r="172" spans="1:42" ht="15.75" customHeight="1" x14ac:dyDescent="0.35">
      <c r="A172" s="51"/>
      <c r="B172" s="51"/>
      <c r="C172" s="51"/>
      <c r="D172" s="51"/>
      <c r="E172" s="51"/>
      <c r="F172" s="51"/>
      <c r="G172" s="51"/>
      <c r="H172" s="51"/>
      <c r="I172" s="63" t="s">
        <v>540</v>
      </c>
      <c r="J172" s="18" t="s">
        <v>1</v>
      </c>
      <c r="K172" s="110">
        <v>2019</v>
      </c>
      <c r="L172" s="18">
        <v>2020</v>
      </c>
      <c r="M172" s="18">
        <v>2021</v>
      </c>
      <c r="N172" s="18">
        <v>2022</v>
      </c>
      <c r="O172" s="18">
        <v>2023</v>
      </c>
      <c r="P172" s="18">
        <v>2024</v>
      </c>
      <c r="Q172" s="18">
        <v>2025</v>
      </c>
      <c r="R172" s="18">
        <v>2026</v>
      </c>
      <c r="S172" s="18">
        <v>2027</v>
      </c>
      <c r="T172" s="18">
        <v>2028</v>
      </c>
      <c r="U172" s="18">
        <v>2029</v>
      </c>
      <c r="V172" s="18">
        <v>2030</v>
      </c>
      <c r="W172" s="18">
        <v>2031</v>
      </c>
      <c r="X172" s="18">
        <v>2032</v>
      </c>
      <c r="Y172" s="18">
        <v>2033</v>
      </c>
      <c r="Z172" s="18">
        <v>2034</v>
      </c>
      <c r="AA172" s="18">
        <v>2035</v>
      </c>
      <c r="AB172" s="18">
        <v>2036</v>
      </c>
      <c r="AC172" s="18">
        <v>2037</v>
      </c>
      <c r="AD172" s="18">
        <v>2038</v>
      </c>
      <c r="AE172" s="18">
        <v>2039</v>
      </c>
      <c r="AF172" s="18">
        <v>2040</v>
      </c>
      <c r="AG172" s="18">
        <v>2041</v>
      </c>
      <c r="AH172" s="18">
        <v>2042</v>
      </c>
      <c r="AI172" s="18">
        <v>2043</v>
      </c>
      <c r="AJ172" s="18">
        <v>2044</v>
      </c>
      <c r="AK172" s="18">
        <v>2045</v>
      </c>
      <c r="AL172" s="18">
        <v>2046</v>
      </c>
      <c r="AM172" s="18">
        <v>2047</v>
      </c>
      <c r="AN172" s="18">
        <v>2048</v>
      </c>
      <c r="AO172" s="18">
        <v>2049</v>
      </c>
      <c r="AP172" s="18">
        <v>2050</v>
      </c>
    </row>
    <row r="173" spans="1:42" ht="15.75" customHeight="1" x14ac:dyDescent="0.35">
      <c r="A173" s="51"/>
      <c r="B173" s="51"/>
      <c r="C173" s="51"/>
      <c r="D173" s="51"/>
      <c r="E173" s="51"/>
      <c r="F173" s="52" t="s">
        <v>525</v>
      </c>
      <c r="G173" s="52" t="s">
        <v>526</v>
      </c>
      <c r="H173" s="52" t="s">
        <v>527</v>
      </c>
      <c r="I173" s="63" t="s">
        <v>540</v>
      </c>
      <c r="J173" s="18" t="s">
        <v>2</v>
      </c>
      <c r="K173" s="111">
        <v>72622358421006.109</v>
      </c>
      <c r="L173" s="53">
        <v>74364114780984.953</v>
      </c>
      <c r="M173" s="53">
        <v>76063091230400.25</v>
      </c>
      <c r="N173" s="53">
        <v>77663136583632.781</v>
      </c>
      <c r="O173" s="53">
        <v>79058790454896.438</v>
      </c>
      <c r="P173" s="53">
        <v>80056017700009.047</v>
      </c>
      <c r="Q173" s="53">
        <v>80604996091129.531</v>
      </c>
      <c r="R173" s="53">
        <v>80641519398691.797</v>
      </c>
      <c r="S173" s="53">
        <v>80269354559962.156</v>
      </c>
      <c r="T173" s="53">
        <v>79630258805521.813</v>
      </c>
      <c r="U173" s="53">
        <v>78877594130685.344</v>
      </c>
      <c r="V173" s="53">
        <v>78124151855489.344</v>
      </c>
      <c r="W173" s="53">
        <v>77467543481685.906</v>
      </c>
      <c r="X173" s="53">
        <v>76926795640136.219</v>
      </c>
      <c r="Y173" s="53">
        <v>76509975854406.422</v>
      </c>
      <c r="Z173" s="53">
        <v>76202710333573.938</v>
      </c>
      <c r="AA173" s="53">
        <v>75976207352302.375</v>
      </c>
      <c r="AB173" s="53">
        <v>75823665811954.734</v>
      </c>
      <c r="AC173" s="53">
        <v>75701427709081.016</v>
      </c>
      <c r="AD173" s="53">
        <v>75626924750352</v>
      </c>
      <c r="AE173" s="53">
        <v>75564774604209.672</v>
      </c>
      <c r="AF173" s="53">
        <v>75487011205389.922</v>
      </c>
      <c r="AG173" s="53">
        <v>75432657190873.984</v>
      </c>
      <c r="AH173" s="53">
        <v>75391035495015.047</v>
      </c>
      <c r="AI173" s="53">
        <v>75361604423529.281</v>
      </c>
      <c r="AJ173" s="53">
        <v>75354318629554.25</v>
      </c>
      <c r="AK173" s="53">
        <v>75381596694564.125</v>
      </c>
      <c r="AL173" s="53">
        <v>75417375575847.203</v>
      </c>
      <c r="AM173" s="53">
        <v>75487205888069.906</v>
      </c>
      <c r="AN173" s="53">
        <v>75570303678612.938</v>
      </c>
      <c r="AO173" s="53">
        <v>75656873375543.422</v>
      </c>
      <c r="AP173" s="53">
        <v>75744762668145.297</v>
      </c>
    </row>
    <row r="174" spans="1:42" ht="15.75" customHeight="1" x14ac:dyDescent="0.35">
      <c r="A174" s="51"/>
      <c r="B174" s="51"/>
      <c r="C174" s="51"/>
      <c r="D174" s="51"/>
      <c r="E174" s="51"/>
      <c r="F174" s="51"/>
      <c r="G174" s="51"/>
      <c r="H174" s="51"/>
      <c r="I174" s="63" t="s">
        <v>540</v>
      </c>
      <c r="J174" s="18" t="s">
        <v>3</v>
      </c>
      <c r="K174" s="109">
        <v>0</v>
      </c>
      <c r="L174" s="54">
        <v>0</v>
      </c>
      <c r="M174" s="54">
        <v>0</v>
      </c>
      <c r="N174" s="54">
        <v>0</v>
      </c>
      <c r="O174" s="54">
        <v>0</v>
      </c>
      <c r="P174" s="54">
        <v>0</v>
      </c>
      <c r="Q174" s="54">
        <v>0</v>
      </c>
      <c r="R174" s="54">
        <v>0</v>
      </c>
      <c r="S174" s="54">
        <v>0</v>
      </c>
      <c r="T174" s="54">
        <v>0</v>
      </c>
      <c r="U174" s="54">
        <v>0</v>
      </c>
      <c r="V174" s="54">
        <v>0</v>
      </c>
      <c r="W174" s="54">
        <v>0</v>
      </c>
      <c r="X174" s="54">
        <v>0</v>
      </c>
      <c r="Y174" s="54">
        <v>0</v>
      </c>
      <c r="Z174" s="54">
        <v>0</v>
      </c>
      <c r="AA174" s="54">
        <v>0</v>
      </c>
      <c r="AB174" s="54">
        <v>0</v>
      </c>
      <c r="AC174" s="54">
        <v>0</v>
      </c>
      <c r="AD174" s="54">
        <v>0</v>
      </c>
      <c r="AE174" s="54">
        <v>0</v>
      </c>
      <c r="AF174" s="54">
        <v>0</v>
      </c>
      <c r="AG174" s="54">
        <v>0</v>
      </c>
      <c r="AH174" s="54">
        <v>0</v>
      </c>
      <c r="AI174" s="54">
        <v>0</v>
      </c>
      <c r="AJ174" s="54">
        <v>0</v>
      </c>
      <c r="AK174" s="54">
        <v>0</v>
      </c>
      <c r="AL174" s="54">
        <v>0</v>
      </c>
      <c r="AM174" s="54">
        <v>0</v>
      </c>
      <c r="AN174" s="54">
        <v>0</v>
      </c>
      <c r="AO174" s="54">
        <v>0</v>
      </c>
      <c r="AP174" s="54">
        <v>0</v>
      </c>
    </row>
    <row r="175" spans="1:42" ht="15.75" customHeight="1" x14ac:dyDescent="0.35">
      <c r="A175" s="51"/>
      <c r="B175" s="51"/>
      <c r="C175" s="51"/>
      <c r="D175" s="51"/>
      <c r="E175" s="51"/>
      <c r="F175" s="51"/>
      <c r="G175" s="52" t="s">
        <v>528</v>
      </c>
      <c r="H175" s="52" t="s">
        <v>529</v>
      </c>
      <c r="I175" s="63" t="s">
        <v>540</v>
      </c>
      <c r="J175" s="18" t="s">
        <v>4</v>
      </c>
      <c r="K175" s="111">
        <v>109139136872710.09</v>
      </c>
      <c r="L175" s="53">
        <v>111690691763256.5</v>
      </c>
      <c r="M175" s="53">
        <v>114035742524219.91</v>
      </c>
      <c r="N175" s="53">
        <v>115925457091349.09</v>
      </c>
      <c r="O175" s="53">
        <v>117697783089395.2</v>
      </c>
      <c r="P175" s="53">
        <v>119456905748432.91</v>
      </c>
      <c r="Q175" s="53">
        <v>121245097110601.59</v>
      </c>
      <c r="R175" s="53">
        <v>123077518542303.5</v>
      </c>
      <c r="S175" s="53">
        <v>125097718713757.8</v>
      </c>
      <c r="T175" s="53">
        <v>127196595826794</v>
      </c>
      <c r="U175" s="53">
        <v>129357206224912.41</v>
      </c>
      <c r="V175" s="53">
        <v>131529380257459.8</v>
      </c>
      <c r="W175" s="53">
        <v>133718834538452.59</v>
      </c>
      <c r="X175" s="53">
        <v>135903355400488.59</v>
      </c>
      <c r="Y175" s="53">
        <v>138075346144423.2</v>
      </c>
      <c r="Z175" s="53">
        <v>140247291453304.8</v>
      </c>
      <c r="AA175" s="53">
        <v>142483125379960.81</v>
      </c>
      <c r="AB175" s="53">
        <v>144692499736828.91</v>
      </c>
      <c r="AC175" s="53">
        <v>146883248266979.09</v>
      </c>
      <c r="AD175" s="53">
        <v>149056925539695.5</v>
      </c>
      <c r="AE175" s="53">
        <v>151239124082414.19</v>
      </c>
      <c r="AF175" s="53">
        <v>153391558696306.41</v>
      </c>
      <c r="AG175" s="53">
        <v>155565026178067.19</v>
      </c>
      <c r="AH175" s="53">
        <v>157783112813961.5</v>
      </c>
      <c r="AI175" s="53">
        <v>160072772914594.09</v>
      </c>
      <c r="AJ175" s="53">
        <v>162360763897990.81</v>
      </c>
      <c r="AK175" s="53">
        <v>164719427689492.59</v>
      </c>
      <c r="AL175" s="53">
        <v>167039468010276.09</v>
      </c>
      <c r="AM175" s="53">
        <v>169424211670632.19</v>
      </c>
      <c r="AN175" s="53">
        <v>171818421009689.5</v>
      </c>
      <c r="AO175" s="53">
        <v>174217931624407.91</v>
      </c>
      <c r="AP175" s="53">
        <v>176644518140000.41</v>
      </c>
    </row>
    <row r="176" spans="1:42" ht="15.75" customHeight="1" x14ac:dyDescent="0.35">
      <c r="A176" s="51"/>
      <c r="B176" s="51"/>
      <c r="C176" s="51"/>
      <c r="D176" s="51"/>
      <c r="E176" s="51"/>
      <c r="F176" s="51"/>
      <c r="G176" s="51"/>
      <c r="H176" s="52" t="s">
        <v>530</v>
      </c>
      <c r="I176" s="63" t="s">
        <v>540</v>
      </c>
      <c r="J176" s="18" t="s">
        <v>5</v>
      </c>
      <c r="K176" s="111">
        <v>7735917549.122324</v>
      </c>
      <c r="L176" s="53">
        <v>7111526456.6181278</v>
      </c>
      <c r="M176" s="53">
        <v>6466615295.049449</v>
      </c>
      <c r="N176" s="53">
        <v>5838377482.3894215</v>
      </c>
      <c r="O176" s="53">
        <v>5253403218.9695978</v>
      </c>
      <c r="P176" s="53">
        <v>4712865759.1504736</v>
      </c>
      <c r="Q176" s="53">
        <v>4229882264.5239129</v>
      </c>
      <c r="R176" s="53">
        <v>3801317478.3234968</v>
      </c>
      <c r="S176" s="53">
        <v>3429099733.208539</v>
      </c>
      <c r="T176" s="53">
        <v>3115325720.4870491</v>
      </c>
      <c r="U176" s="53">
        <v>2866274330.5226612</v>
      </c>
      <c r="V176" s="53">
        <v>2681641887.9185581</v>
      </c>
      <c r="W176" s="53">
        <v>2549587819.8130741</v>
      </c>
      <c r="X176" s="53">
        <v>2460081271.09758</v>
      </c>
      <c r="Y176" s="53">
        <v>2394760518.2418752</v>
      </c>
      <c r="Z176" s="53">
        <v>2349682910.2054791</v>
      </c>
      <c r="AA176" s="53">
        <v>2314859635.243638</v>
      </c>
      <c r="AB176" s="53">
        <v>2289244215.8102379</v>
      </c>
      <c r="AC176" s="53">
        <v>2262198905.0722909</v>
      </c>
      <c r="AD176" s="53">
        <v>2233778608.058022</v>
      </c>
      <c r="AE176" s="53">
        <v>2206091767.8855591</v>
      </c>
      <c r="AF176" s="53">
        <v>2177465559.7686949</v>
      </c>
      <c r="AG176" s="53">
        <v>2146496349.50284</v>
      </c>
      <c r="AH176" s="53">
        <v>2113162665.896225</v>
      </c>
      <c r="AI176" s="53">
        <v>2078978487.7287791</v>
      </c>
      <c r="AJ176" s="53">
        <v>2044106148.661423</v>
      </c>
      <c r="AK176" s="53">
        <v>2010118441.1935451</v>
      </c>
      <c r="AL176" s="53">
        <v>1976188395.5709291</v>
      </c>
      <c r="AM176" s="53">
        <v>1943805013.515388</v>
      </c>
      <c r="AN176" s="53">
        <v>1909864728.829494</v>
      </c>
      <c r="AO176" s="53">
        <v>1875364616.2072129</v>
      </c>
      <c r="AP176" s="53">
        <v>1841343717.347296</v>
      </c>
    </row>
    <row r="177" spans="1:42" ht="15.75" customHeight="1" x14ac:dyDescent="0.35">
      <c r="A177" s="51"/>
      <c r="B177" s="51"/>
      <c r="C177" s="51"/>
      <c r="D177" s="51"/>
      <c r="E177" s="51"/>
      <c r="F177" s="51"/>
      <c r="G177" s="51"/>
      <c r="H177" s="51"/>
      <c r="I177" s="63" t="s">
        <v>540</v>
      </c>
      <c r="J177" s="18" t="s">
        <v>7</v>
      </c>
      <c r="K177" s="109">
        <v>0</v>
      </c>
      <c r="L177" s="54">
        <v>0</v>
      </c>
      <c r="M177" s="54">
        <v>0</v>
      </c>
      <c r="N177" s="54">
        <v>0</v>
      </c>
      <c r="O177" s="54">
        <v>0</v>
      </c>
      <c r="P177" s="54">
        <v>0</v>
      </c>
      <c r="Q177" s="54">
        <v>0</v>
      </c>
      <c r="R177" s="54">
        <v>0</v>
      </c>
      <c r="S177" s="54">
        <v>0</v>
      </c>
      <c r="T177" s="54">
        <v>0</v>
      </c>
      <c r="U177" s="54">
        <v>0</v>
      </c>
      <c r="V177" s="54">
        <v>0</v>
      </c>
      <c r="W177" s="54">
        <v>0</v>
      </c>
      <c r="X177" s="54">
        <v>0</v>
      </c>
      <c r="Y177" s="54">
        <v>0</v>
      </c>
      <c r="Z177" s="54">
        <v>0</v>
      </c>
      <c r="AA177" s="54">
        <v>0</v>
      </c>
      <c r="AB177" s="54">
        <v>0</v>
      </c>
      <c r="AC177" s="54">
        <v>0</v>
      </c>
      <c r="AD177" s="54">
        <v>0</v>
      </c>
      <c r="AE177" s="54">
        <v>0</v>
      </c>
      <c r="AF177" s="54">
        <v>0</v>
      </c>
      <c r="AG177" s="54">
        <v>0</v>
      </c>
      <c r="AH177" s="54">
        <v>0</v>
      </c>
      <c r="AI177" s="54">
        <v>0</v>
      </c>
      <c r="AJ177" s="54">
        <v>0</v>
      </c>
      <c r="AK177" s="54">
        <v>0</v>
      </c>
      <c r="AL177" s="54">
        <v>0</v>
      </c>
      <c r="AM177" s="54">
        <v>0</v>
      </c>
      <c r="AN177" s="54">
        <v>0</v>
      </c>
      <c r="AO177" s="54">
        <v>0</v>
      </c>
      <c r="AP177" s="54">
        <v>0</v>
      </c>
    </row>
    <row r="178" spans="1:42" ht="15.75" customHeight="1" x14ac:dyDescent="0.35">
      <c r="A178" s="51"/>
      <c r="B178" s="51"/>
      <c r="C178" s="51"/>
      <c r="D178" s="51"/>
      <c r="E178" s="51"/>
      <c r="F178" s="51"/>
      <c r="G178" s="51"/>
      <c r="H178" s="51"/>
      <c r="I178" s="63" t="s">
        <v>540</v>
      </c>
      <c r="J178" s="18" t="s">
        <v>8</v>
      </c>
      <c r="K178" s="109">
        <v>0</v>
      </c>
      <c r="L178" s="54">
        <v>0</v>
      </c>
      <c r="M178" s="54">
        <v>0</v>
      </c>
      <c r="N178" s="54">
        <v>0</v>
      </c>
      <c r="O178" s="54">
        <v>0</v>
      </c>
      <c r="P178" s="54">
        <v>0</v>
      </c>
      <c r="Q178" s="54">
        <v>0</v>
      </c>
      <c r="R178" s="54">
        <v>0</v>
      </c>
      <c r="S178" s="54">
        <v>0</v>
      </c>
      <c r="T178" s="54">
        <v>0</v>
      </c>
      <c r="U178" s="54">
        <v>0</v>
      </c>
      <c r="V178" s="54">
        <v>0</v>
      </c>
      <c r="W178" s="54">
        <v>0</v>
      </c>
      <c r="X178" s="54">
        <v>0</v>
      </c>
      <c r="Y178" s="54">
        <v>0</v>
      </c>
      <c r="Z178" s="54">
        <v>0</v>
      </c>
      <c r="AA178" s="54">
        <v>0</v>
      </c>
      <c r="AB178" s="54">
        <v>0</v>
      </c>
      <c r="AC178" s="54">
        <v>0</v>
      </c>
      <c r="AD178" s="54">
        <v>0</v>
      </c>
      <c r="AE178" s="54">
        <v>0</v>
      </c>
      <c r="AF178" s="54">
        <v>0</v>
      </c>
      <c r="AG178" s="54">
        <v>0</v>
      </c>
      <c r="AH178" s="54">
        <v>0</v>
      </c>
      <c r="AI178" s="54">
        <v>0</v>
      </c>
      <c r="AJ178" s="54">
        <v>0</v>
      </c>
      <c r="AK178" s="54">
        <v>0</v>
      </c>
      <c r="AL178" s="54">
        <v>0</v>
      </c>
      <c r="AM178" s="54">
        <v>0</v>
      </c>
      <c r="AN178" s="54">
        <v>0</v>
      </c>
      <c r="AO178" s="54">
        <v>0</v>
      </c>
      <c r="AP178" s="54">
        <v>0</v>
      </c>
    </row>
    <row r="179" spans="1:42" ht="15.75" customHeight="1" x14ac:dyDescent="0.35">
      <c r="A179" s="51"/>
      <c r="B179" s="51"/>
      <c r="C179" s="51"/>
      <c r="D179" s="51"/>
      <c r="E179" s="51"/>
      <c r="F179" s="51"/>
      <c r="G179" s="51"/>
      <c r="H179" s="51"/>
      <c r="I179" s="63" t="s">
        <v>540</v>
      </c>
      <c r="J179" s="18" t="s">
        <v>93</v>
      </c>
      <c r="K179" s="109">
        <v>0</v>
      </c>
      <c r="L179" s="54">
        <v>0</v>
      </c>
      <c r="M179" s="54">
        <v>0</v>
      </c>
      <c r="N179" s="54">
        <v>0</v>
      </c>
      <c r="O179" s="54">
        <v>0</v>
      </c>
      <c r="P179" s="54">
        <v>0</v>
      </c>
      <c r="Q179" s="54">
        <v>0</v>
      </c>
      <c r="R179" s="54">
        <v>0</v>
      </c>
      <c r="S179" s="54">
        <v>0</v>
      </c>
      <c r="T179" s="54">
        <v>0</v>
      </c>
      <c r="U179" s="54">
        <v>0</v>
      </c>
      <c r="V179" s="54">
        <v>0</v>
      </c>
      <c r="W179" s="54">
        <v>0</v>
      </c>
      <c r="X179" s="54">
        <v>0</v>
      </c>
      <c r="Y179" s="54">
        <v>0</v>
      </c>
      <c r="Z179" s="54">
        <v>0</v>
      </c>
      <c r="AA179" s="54">
        <v>0</v>
      </c>
      <c r="AB179" s="54">
        <v>0</v>
      </c>
      <c r="AC179" s="54">
        <v>0</v>
      </c>
      <c r="AD179" s="54">
        <v>0</v>
      </c>
      <c r="AE179" s="54">
        <v>0</v>
      </c>
      <c r="AF179" s="54">
        <v>0</v>
      </c>
      <c r="AG179" s="54">
        <v>0</v>
      </c>
      <c r="AH179" s="54">
        <v>0</v>
      </c>
      <c r="AI179" s="54">
        <v>0</v>
      </c>
      <c r="AJ179" s="54">
        <v>0</v>
      </c>
      <c r="AK179" s="54">
        <v>0</v>
      </c>
      <c r="AL179" s="54">
        <v>0</v>
      </c>
      <c r="AM179" s="54">
        <v>0</v>
      </c>
      <c r="AN179" s="54">
        <v>0</v>
      </c>
      <c r="AO179" s="54">
        <v>0</v>
      </c>
      <c r="AP179" s="54">
        <v>0</v>
      </c>
    </row>
    <row r="180" spans="1:42" ht="15.75" customHeight="1" x14ac:dyDescent="0.35">
      <c r="A180" s="51"/>
      <c r="B180" s="51"/>
      <c r="C180" s="51"/>
      <c r="D180" s="51"/>
      <c r="E180" s="51"/>
      <c r="F180" s="51"/>
      <c r="G180" s="51"/>
      <c r="H180" s="51"/>
      <c r="I180" s="63" t="s">
        <v>540</v>
      </c>
      <c r="J180" s="18" t="s">
        <v>94</v>
      </c>
      <c r="K180" s="109">
        <v>0</v>
      </c>
      <c r="L180" s="54">
        <v>0</v>
      </c>
      <c r="M180" s="54">
        <v>0</v>
      </c>
      <c r="N180" s="54">
        <v>0</v>
      </c>
      <c r="O180" s="54">
        <v>0</v>
      </c>
      <c r="P180" s="54">
        <v>0</v>
      </c>
      <c r="Q180" s="54">
        <v>0</v>
      </c>
      <c r="R180" s="54">
        <v>0</v>
      </c>
      <c r="S180" s="54">
        <v>0</v>
      </c>
      <c r="T180" s="54">
        <v>0</v>
      </c>
      <c r="U180" s="54">
        <v>0</v>
      </c>
      <c r="V180" s="54">
        <v>0</v>
      </c>
      <c r="W180" s="54">
        <v>0</v>
      </c>
      <c r="X180" s="54">
        <v>0</v>
      </c>
      <c r="Y180" s="54">
        <v>0</v>
      </c>
      <c r="Z180" s="54">
        <v>0</v>
      </c>
      <c r="AA180" s="54">
        <v>0</v>
      </c>
      <c r="AB180" s="54">
        <v>0</v>
      </c>
      <c r="AC180" s="54">
        <v>0</v>
      </c>
      <c r="AD180" s="54">
        <v>0</v>
      </c>
      <c r="AE180" s="54">
        <v>0</v>
      </c>
      <c r="AF180" s="54">
        <v>0</v>
      </c>
      <c r="AG180" s="54">
        <v>0</v>
      </c>
      <c r="AH180" s="54">
        <v>0</v>
      </c>
      <c r="AI180" s="54">
        <v>0</v>
      </c>
      <c r="AJ180" s="54">
        <v>0</v>
      </c>
      <c r="AK180" s="54">
        <v>0</v>
      </c>
      <c r="AL180" s="54">
        <v>0</v>
      </c>
      <c r="AM180" s="54">
        <v>0</v>
      </c>
      <c r="AN180" s="54">
        <v>0</v>
      </c>
      <c r="AO180" s="54">
        <v>0</v>
      </c>
      <c r="AP180" s="54">
        <v>0</v>
      </c>
    </row>
    <row r="181" spans="1:42" ht="15.75" customHeight="1" x14ac:dyDescent="0.35">
      <c r="A181" s="51"/>
      <c r="B181" s="51"/>
      <c r="C181" s="51"/>
      <c r="D181" s="51"/>
      <c r="E181" s="51"/>
      <c r="F181" s="52" t="s">
        <v>516</v>
      </c>
      <c r="G181" s="52" t="s">
        <v>530</v>
      </c>
      <c r="H181" s="52" t="s">
        <v>517</v>
      </c>
      <c r="I181" s="63" t="s">
        <v>540</v>
      </c>
      <c r="J181" s="18" t="s">
        <v>95</v>
      </c>
      <c r="K181" s="111">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53">
        <v>0</v>
      </c>
      <c r="AJ181" s="53">
        <v>0</v>
      </c>
      <c r="AK181" s="53">
        <v>0</v>
      </c>
      <c r="AL181" s="53">
        <v>0</v>
      </c>
      <c r="AM181" s="53">
        <v>0</v>
      </c>
      <c r="AN181" s="53">
        <v>0</v>
      </c>
      <c r="AO181" s="53">
        <v>0</v>
      </c>
      <c r="AP181" s="53">
        <v>0</v>
      </c>
    </row>
    <row r="182" spans="1:42" ht="15.75" customHeight="1" x14ac:dyDescent="0.35">
      <c r="A182" s="51"/>
      <c r="B182" s="51"/>
      <c r="C182" s="51"/>
      <c r="D182" s="51"/>
      <c r="E182" s="51"/>
      <c r="F182" s="51"/>
      <c r="G182" s="51"/>
      <c r="H182" s="51"/>
      <c r="I182" s="63" t="s">
        <v>540</v>
      </c>
      <c r="J182" s="18" t="s">
        <v>96</v>
      </c>
      <c r="K182" s="109">
        <v>0</v>
      </c>
      <c r="L182" s="54">
        <v>0</v>
      </c>
      <c r="M182" s="54">
        <v>0</v>
      </c>
      <c r="N182" s="54">
        <v>0</v>
      </c>
      <c r="O182" s="54">
        <v>0</v>
      </c>
      <c r="P182" s="54">
        <v>0</v>
      </c>
      <c r="Q182" s="54">
        <v>0</v>
      </c>
      <c r="R182" s="54">
        <v>0</v>
      </c>
      <c r="S182" s="54">
        <v>0</v>
      </c>
      <c r="T182" s="54">
        <v>0</v>
      </c>
      <c r="U182" s="54">
        <v>0</v>
      </c>
      <c r="V182" s="54">
        <v>0</v>
      </c>
      <c r="W182" s="54">
        <v>0</v>
      </c>
      <c r="X182" s="54">
        <v>0</v>
      </c>
      <c r="Y182" s="54">
        <v>0</v>
      </c>
      <c r="Z182" s="54">
        <v>0</v>
      </c>
      <c r="AA182" s="54">
        <v>0</v>
      </c>
      <c r="AB182" s="54">
        <v>0</v>
      </c>
      <c r="AC182" s="54">
        <v>0</v>
      </c>
      <c r="AD182" s="54">
        <v>0</v>
      </c>
      <c r="AE182" s="54">
        <v>0</v>
      </c>
      <c r="AF182" s="54">
        <v>0</v>
      </c>
      <c r="AG182" s="54">
        <v>0</v>
      </c>
      <c r="AH182" s="54">
        <v>0</v>
      </c>
      <c r="AI182" s="54">
        <v>0</v>
      </c>
      <c r="AJ182" s="54">
        <v>0</v>
      </c>
      <c r="AK182" s="54">
        <v>0</v>
      </c>
      <c r="AL182" s="54">
        <v>0</v>
      </c>
      <c r="AM182" s="54">
        <v>0</v>
      </c>
      <c r="AN182" s="54">
        <v>0</v>
      </c>
      <c r="AO182" s="54">
        <v>0</v>
      </c>
      <c r="AP182" s="54">
        <v>0</v>
      </c>
    </row>
    <row r="183" spans="1:42" ht="15.75" customHeight="1" x14ac:dyDescent="0.35">
      <c r="A183" s="51"/>
      <c r="B183" s="51"/>
      <c r="C183" s="51"/>
      <c r="D183" s="51"/>
      <c r="E183" s="51"/>
      <c r="F183" s="51"/>
      <c r="G183" s="51"/>
      <c r="H183" s="51"/>
      <c r="I183" s="63" t="s">
        <v>540</v>
      </c>
      <c r="J183" s="51"/>
      <c r="K183" s="109"/>
      <c r="L183" s="51"/>
      <c r="M183" s="51"/>
      <c r="N183" s="51"/>
      <c r="AO183" s="51"/>
      <c r="AP183" s="51"/>
    </row>
    <row r="184" spans="1:42" ht="15.75" customHeight="1" x14ac:dyDescent="0.35">
      <c r="A184" s="51"/>
      <c r="B184" s="51"/>
      <c r="C184" s="51"/>
      <c r="D184" s="51"/>
      <c r="E184" s="51"/>
      <c r="F184" s="51"/>
      <c r="G184" s="51"/>
      <c r="H184" s="18" t="s">
        <v>531</v>
      </c>
      <c r="I184" s="63" t="s">
        <v>540</v>
      </c>
      <c r="J184" s="51"/>
      <c r="K184" s="109"/>
      <c r="L184" s="51"/>
      <c r="M184" s="51"/>
      <c r="N184" s="51"/>
      <c r="AO184" s="51"/>
      <c r="AP184" s="51"/>
    </row>
    <row r="185" spans="1:42" ht="15.75" customHeight="1" x14ac:dyDescent="0.35">
      <c r="A185" s="51"/>
      <c r="B185" s="51"/>
      <c r="C185" s="51"/>
      <c r="D185" s="51"/>
      <c r="E185" s="51"/>
      <c r="F185" s="51"/>
      <c r="G185" s="51"/>
      <c r="H185" s="51"/>
      <c r="I185" s="63" t="s">
        <v>540</v>
      </c>
      <c r="J185" s="18" t="s">
        <v>1</v>
      </c>
      <c r="K185" s="110">
        <v>2019</v>
      </c>
      <c r="L185" s="18">
        <v>2020</v>
      </c>
      <c r="M185" s="18">
        <v>2021</v>
      </c>
      <c r="N185" s="18">
        <v>2022</v>
      </c>
      <c r="O185" s="18">
        <v>2023</v>
      </c>
      <c r="P185" s="18">
        <v>2024</v>
      </c>
      <c r="Q185" s="18">
        <v>2025</v>
      </c>
      <c r="R185" s="18">
        <v>2026</v>
      </c>
      <c r="S185" s="18">
        <v>2027</v>
      </c>
      <c r="T185" s="18">
        <v>2028</v>
      </c>
      <c r="U185" s="18">
        <v>2029</v>
      </c>
      <c r="V185" s="18">
        <v>2030</v>
      </c>
      <c r="W185" s="18">
        <v>2031</v>
      </c>
      <c r="X185" s="18">
        <v>2032</v>
      </c>
      <c r="Y185" s="18">
        <v>2033</v>
      </c>
      <c r="Z185" s="18">
        <v>2034</v>
      </c>
      <c r="AA185" s="18">
        <v>2035</v>
      </c>
      <c r="AB185" s="18">
        <v>2036</v>
      </c>
      <c r="AC185" s="18">
        <v>2037</v>
      </c>
      <c r="AD185" s="18">
        <v>2038</v>
      </c>
      <c r="AE185" s="18">
        <v>2039</v>
      </c>
      <c r="AF185" s="18">
        <v>2040</v>
      </c>
      <c r="AG185" s="18">
        <v>2041</v>
      </c>
      <c r="AH185" s="18">
        <v>2042</v>
      </c>
      <c r="AI185" s="18">
        <v>2043</v>
      </c>
      <c r="AJ185" s="18">
        <v>2044</v>
      </c>
      <c r="AK185" s="18">
        <v>2045</v>
      </c>
      <c r="AL185" s="18">
        <v>2046</v>
      </c>
      <c r="AM185" s="18">
        <v>2047</v>
      </c>
      <c r="AN185" s="18">
        <v>2048</v>
      </c>
      <c r="AO185" s="18">
        <v>2049</v>
      </c>
      <c r="AP185" s="18">
        <v>2050</v>
      </c>
    </row>
    <row r="186" spans="1:42" ht="15.75" customHeight="1" x14ac:dyDescent="0.35">
      <c r="A186" s="51"/>
      <c r="B186" s="51"/>
      <c r="C186" s="51"/>
      <c r="D186" s="51"/>
      <c r="E186" s="51"/>
      <c r="F186" s="52" t="s">
        <v>532</v>
      </c>
      <c r="G186" s="52" t="s">
        <v>533</v>
      </c>
      <c r="H186" s="52" t="s">
        <v>534</v>
      </c>
      <c r="I186" s="63" t="s">
        <v>540</v>
      </c>
      <c r="J186" s="18" t="s">
        <v>2</v>
      </c>
      <c r="K186" s="111">
        <v>201255567763275.81</v>
      </c>
      <c r="L186" s="53">
        <v>202637822528645</v>
      </c>
      <c r="M186" s="53">
        <v>204543826729832.69</v>
      </c>
      <c r="N186" s="53">
        <v>207300321790686</v>
      </c>
      <c r="O186" s="53">
        <v>210817448452212.81</v>
      </c>
      <c r="P186" s="53">
        <v>215102066432031</v>
      </c>
      <c r="Q186" s="53">
        <v>219658600052915.91</v>
      </c>
      <c r="R186" s="53">
        <v>224706608683216.31</v>
      </c>
      <c r="S186" s="53">
        <v>230121965152342.5</v>
      </c>
      <c r="T186" s="53">
        <v>235774418962491.41</v>
      </c>
      <c r="U186" s="53">
        <v>241701099571837.19</v>
      </c>
      <c r="V186" s="53">
        <v>247794081205216.81</v>
      </c>
      <c r="W186" s="53">
        <v>253926414630920.69</v>
      </c>
      <c r="X186" s="53">
        <v>260249862396162.19</v>
      </c>
      <c r="Y186" s="53">
        <v>266633008296486.59</v>
      </c>
      <c r="Z186" s="53">
        <v>273167699078002.69</v>
      </c>
      <c r="AA186" s="53">
        <v>279841428661458.19</v>
      </c>
      <c r="AB186" s="53">
        <v>286551737137989.38</v>
      </c>
      <c r="AC186" s="53">
        <v>293515722423875.88</v>
      </c>
      <c r="AD186" s="53">
        <v>300472990727595.88</v>
      </c>
      <c r="AE186" s="53">
        <v>307603615271859.88</v>
      </c>
      <c r="AF186" s="53">
        <v>314903686337547.38</v>
      </c>
      <c r="AG186" s="53">
        <v>322379611550708.81</v>
      </c>
      <c r="AH186" s="53">
        <v>329946676000749.63</v>
      </c>
      <c r="AI186" s="53">
        <v>337686173434414.63</v>
      </c>
      <c r="AJ186" s="53">
        <v>345492725062055.81</v>
      </c>
      <c r="AK186" s="53">
        <v>353320922093346.13</v>
      </c>
      <c r="AL186" s="53">
        <v>361382764929404.38</v>
      </c>
      <c r="AM186" s="53">
        <v>369373544493229.13</v>
      </c>
      <c r="AN186" s="53">
        <v>377562011767244.31</v>
      </c>
      <c r="AO186" s="53">
        <v>385902831372920.81</v>
      </c>
      <c r="AP186" s="53">
        <v>394436265651110.31</v>
      </c>
    </row>
    <row r="187" spans="1:42" ht="15.75" customHeight="1" x14ac:dyDescent="0.35">
      <c r="A187" s="51"/>
      <c r="B187" s="51"/>
      <c r="C187" s="51"/>
      <c r="D187" s="51"/>
      <c r="E187" s="51"/>
      <c r="F187" s="51"/>
      <c r="G187" s="51"/>
      <c r="H187" s="52" t="s">
        <v>517</v>
      </c>
      <c r="I187" s="63" t="s">
        <v>540</v>
      </c>
      <c r="J187" s="18" t="s">
        <v>3</v>
      </c>
      <c r="K187" s="111">
        <v>0</v>
      </c>
      <c r="L187" s="53">
        <v>0</v>
      </c>
      <c r="M187" s="53">
        <v>0</v>
      </c>
      <c r="N187" s="53">
        <v>0</v>
      </c>
      <c r="O187" s="53">
        <v>0</v>
      </c>
      <c r="P187" s="53">
        <v>0</v>
      </c>
      <c r="Q187" s="53">
        <v>0</v>
      </c>
      <c r="R187" s="53">
        <v>0</v>
      </c>
      <c r="S187" s="53">
        <v>0</v>
      </c>
      <c r="T187" s="53">
        <v>0</v>
      </c>
      <c r="U187" s="53">
        <v>0</v>
      </c>
      <c r="V187" s="53">
        <v>0</v>
      </c>
      <c r="W187" s="53">
        <v>0</v>
      </c>
      <c r="X187" s="53">
        <v>0</v>
      </c>
      <c r="Y187" s="53">
        <v>0</v>
      </c>
      <c r="Z187" s="53">
        <v>0</v>
      </c>
      <c r="AA187" s="53">
        <v>0</v>
      </c>
      <c r="AB187" s="53">
        <v>0</v>
      </c>
      <c r="AC187" s="53">
        <v>0</v>
      </c>
      <c r="AD187" s="53">
        <v>0</v>
      </c>
      <c r="AE187" s="53">
        <v>0</v>
      </c>
      <c r="AF187" s="53">
        <v>0</v>
      </c>
      <c r="AG187" s="53">
        <v>0</v>
      </c>
      <c r="AH187" s="53">
        <v>0</v>
      </c>
      <c r="AI187" s="53">
        <v>0</v>
      </c>
      <c r="AJ187" s="53">
        <v>0</v>
      </c>
      <c r="AK187" s="53">
        <v>0</v>
      </c>
      <c r="AL187" s="53">
        <v>0</v>
      </c>
      <c r="AM187" s="53">
        <v>0</v>
      </c>
      <c r="AN187" s="53">
        <v>0</v>
      </c>
      <c r="AO187" s="53">
        <v>0</v>
      </c>
      <c r="AP187" s="53">
        <v>0</v>
      </c>
    </row>
    <row r="188" spans="1:42" ht="15.75" customHeight="1" x14ac:dyDescent="0.35">
      <c r="A188" s="51"/>
      <c r="B188" s="51"/>
      <c r="C188" s="51"/>
      <c r="D188" s="51"/>
      <c r="E188" s="51"/>
      <c r="F188" s="51"/>
      <c r="G188" s="51"/>
      <c r="H188" s="52" t="s">
        <v>535</v>
      </c>
      <c r="I188" s="63" t="s">
        <v>540</v>
      </c>
      <c r="J188" s="18" t="s">
        <v>4</v>
      </c>
      <c r="K188" s="111">
        <v>76440675330455.781</v>
      </c>
      <c r="L188" s="53">
        <v>73346782404450.031</v>
      </c>
      <c r="M188" s="53">
        <v>71191065119784.922</v>
      </c>
      <c r="N188" s="53">
        <v>70682942646550.547</v>
      </c>
      <c r="O188" s="53">
        <v>70468747212898.016</v>
      </c>
      <c r="P188" s="53">
        <v>70216113544877.727</v>
      </c>
      <c r="Q188" s="53">
        <v>69897179386246.5</v>
      </c>
      <c r="R188" s="53">
        <v>69565895651474.477</v>
      </c>
      <c r="S188" s="53">
        <v>68909146867616.047</v>
      </c>
      <c r="T188" s="53">
        <v>68316556476654.82</v>
      </c>
      <c r="U188" s="53">
        <v>67829770011520.633</v>
      </c>
      <c r="V188" s="53">
        <v>67509250296244.117</v>
      </c>
      <c r="W188" s="53">
        <v>67227108834035.883</v>
      </c>
      <c r="X188" s="53">
        <v>66998592973658.352</v>
      </c>
      <c r="Y188" s="53">
        <v>66833283303702.102</v>
      </c>
      <c r="Z188" s="53">
        <v>66604417037456.883</v>
      </c>
      <c r="AA188" s="53">
        <v>66178694587917.063</v>
      </c>
      <c r="AB188" s="53">
        <v>65786523826760.281</v>
      </c>
      <c r="AC188" s="53">
        <v>65443394022456.25</v>
      </c>
      <c r="AD188" s="53">
        <v>65181460226307.859</v>
      </c>
      <c r="AE188" s="53">
        <v>64923412586209.703</v>
      </c>
      <c r="AF188" s="53">
        <v>64758523147763.477</v>
      </c>
      <c r="AG188" s="53">
        <v>64584135291353.117</v>
      </c>
      <c r="AH188" s="53">
        <v>64333194247783.023</v>
      </c>
      <c r="AI188" s="53">
        <v>63995331998801.438</v>
      </c>
      <c r="AJ188" s="53">
        <v>63631816326711.742</v>
      </c>
      <c r="AK188" s="53">
        <v>63243657518837.742</v>
      </c>
      <c r="AL188" s="53">
        <v>62878944631103.109</v>
      </c>
      <c r="AM188" s="53">
        <v>62544110533717.789</v>
      </c>
      <c r="AN188" s="53">
        <v>62176021446142.781</v>
      </c>
      <c r="AO188" s="53">
        <v>61852143437072.461</v>
      </c>
      <c r="AP188" s="53">
        <v>61518515210905.531</v>
      </c>
    </row>
    <row r="189" spans="1:42" ht="15.75" customHeight="1" x14ac:dyDescent="0.35">
      <c r="A189" s="51"/>
      <c r="B189" s="51"/>
      <c r="C189" s="51"/>
      <c r="D189" s="51"/>
      <c r="E189" s="51"/>
      <c r="F189" s="51"/>
      <c r="G189" s="51"/>
      <c r="H189" s="52" t="s">
        <v>536</v>
      </c>
      <c r="I189" s="63" t="s">
        <v>540</v>
      </c>
      <c r="J189" s="18" t="s">
        <v>5</v>
      </c>
      <c r="K189" s="111">
        <v>64280447487893.523</v>
      </c>
      <c r="L189" s="53">
        <v>63868221806876.711</v>
      </c>
      <c r="M189" s="53">
        <v>63819563577383.156</v>
      </c>
      <c r="N189" s="53">
        <v>63890989772632.578</v>
      </c>
      <c r="O189" s="53">
        <v>63873641048903.359</v>
      </c>
      <c r="P189" s="53">
        <v>63800296802399.359</v>
      </c>
      <c r="Q189" s="53">
        <v>63599857611813.367</v>
      </c>
      <c r="R189" s="53">
        <v>63410079945380.68</v>
      </c>
      <c r="S189" s="53">
        <v>63292840106049.508</v>
      </c>
      <c r="T189" s="53">
        <v>63307803973864.297</v>
      </c>
      <c r="U189" s="53">
        <v>63306153485399.078</v>
      </c>
      <c r="V189" s="53">
        <v>63200587020627.727</v>
      </c>
      <c r="W189" s="53">
        <v>63054832484007.359</v>
      </c>
      <c r="X189" s="53">
        <v>62890995791744.297</v>
      </c>
      <c r="Y189" s="53">
        <v>62887367855511.797</v>
      </c>
      <c r="Z189" s="53">
        <v>62882249804363.609</v>
      </c>
      <c r="AA189" s="53">
        <v>62901433707867.859</v>
      </c>
      <c r="AB189" s="53">
        <v>62805687352160.227</v>
      </c>
      <c r="AC189" s="53">
        <v>62800185938570.094</v>
      </c>
      <c r="AD189" s="53">
        <v>62842570246828.148</v>
      </c>
      <c r="AE189" s="53">
        <v>62855486770997.578</v>
      </c>
      <c r="AF189" s="53">
        <v>62872824394145.547</v>
      </c>
      <c r="AG189" s="53">
        <v>62938048705020.594</v>
      </c>
      <c r="AH189" s="53">
        <v>63061105034096.094</v>
      </c>
      <c r="AI189" s="53">
        <v>63199264458304.273</v>
      </c>
      <c r="AJ189" s="53">
        <v>63327479624198.594</v>
      </c>
      <c r="AK189" s="53">
        <v>63426595294457.172</v>
      </c>
      <c r="AL189" s="53">
        <v>63482615214951.438</v>
      </c>
      <c r="AM189" s="53">
        <v>63496642963501.609</v>
      </c>
      <c r="AN189" s="53">
        <v>63539034823724.227</v>
      </c>
      <c r="AO189" s="53">
        <v>63591741124849.727</v>
      </c>
      <c r="AP189" s="53">
        <v>63611664818255.141</v>
      </c>
    </row>
    <row r="190" spans="1:42" ht="15.75" customHeight="1" x14ac:dyDescent="0.35">
      <c r="A190" s="51"/>
      <c r="B190" s="51"/>
      <c r="C190" s="51"/>
      <c r="D190" s="51"/>
      <c r="E190" s="51"/>
      <c r="F190" s="51"/>
      <c r="G190" s="51"/>
      <c r="H190" s="51"/>
      <c r="I190" s="63" t="s">
        <v>540</v>
      </c>
      <c r="J190" s="18" t="s">
        <v>7</v>
      </c>
      <c r="K190" s="109">
        <v>0</v>
      </c>
      <c r="L190" s="54">
        <v>0</v>
      </c>
      <c r="M190" s="54">
        <v>0</v>
      </c>
      <c r="N190" s="54">
        <v>0</v>
      </c>
      <c r="O190" s="54">
        <v>0</v>
      </c>
      <c r="P190" s="54">
        <v>0</v>
      </c>
      <c r="Q190" s="54">
        <v>0</v>
      </c>
      <c r="R190" s="54">
        <v>0</v>
      </c>
      <c r="S190" s="54">
        <v>0</v>
      </c>
      <c r="T190" s="54">
        <v>0</v>
      </c>
      <c r="U190" s="54">
        <v>0</v>
      </c>
      <c r="V190" s="54">
        <v>0</v>
      </c>
      <c r="W190" s="54">
        <v>0</v>
      </c>
      <c r="X190" s="54">
        <v>0</v>
      </c>
      <c r="Y190" s="54">
        <v>0</v>
      </c>
      <c r="Z190" s="54">
        <v>0</v>
      </c>
      <c r="AA190" s="54">
        <v>0</v>
      </c>
      <c r="AB190" s="54">
        <v>0</v>
      </c>
      <c r="AC190" s="54">
        <v>0</v>
      </c>
      <c r="AD190" s="54">
        <v>0</v>
      </c>
      <c r="AE190" s="54">
        <v>0</v>
      </c>
      <c r="AF190" s="54">
        <v>0</v>
      </c>
      <c r="AG190" s="54">
        <v>0</v>
      </c>
      <c r="AH190" s="54">
        <v>0</v>
      </c>
      <c r="AI190" s="54">
        <v>0</v>
      </c>
      <c r="AJ190" s="54">
        <v>0</v>
      </c>
      <c r="AK190" s="54">
        <v>0</v>
      </c>
      <c r="AL190" s="54">
        <v>0</v>
      </c>
      <c r="AM190" s="54">
        <v>0</v>
      </c>
      <c r="AN190" s="54">
        <v>0</v>
      </c>
      <c r="AO190" s="54">
        <v>0</v>
      </c>
      <c r="AP190" s="54">
        <v>0</v>
      </c>
    </row>
    <row r="191" spans="1:42" ht="15.75" customHeight="1" x14ac:dyDescent="0.35">
      <c r="A191" s="51"/>
      <c r="B191" s="51"/>
      <c r="C191" s="51"/>
      <c r="D191" s="51"/>
      <c r="E191" s="51"/>
      <c r="F191" s="51"/>
      <c r="G191" s="51"/>
      <c r="H191" s="51"/>
      <c r="I191" s="63" t="s">
        <v>540</v>
      </c>
      <c r="J191" s="18" t="s">
        <v>8</v>
      </c>
      <c r="K191" s="109">
        <v>0</v>
      </c>
      <c r="L191" s="54">
        <v>0</v>
      </c>
      <c r="M191" s="54">
        <v>0</v>
      </c>
      <c r="N191" s="54">
        <v>0</v>
      </c>
      <c r="O191" s="54">
        <v>0</v>
      </c>
      <c r="P191" s="54">
        <v>0</v>
      </c>
      <c r="Q191" s="54">
        <v>0</v>
      </c>
      <c r="R191" s="54">
        <v>0</v>
      </c>
      <c r="S191" s="54">
        <v>0</v>
      </c>
      <c r="T191" s="54">
        <v>0</v>
      </c>
      <c r="U191" s="54">
        <v>0</v>
      </c>
      <c r="V191" s="54">
        <v>0</v>
      </c>
      <c r="W191" s="54">
        <v>0</v>
      </c>
      <c r="X191" s="54">
        <v>0</v>
      </c>
      <c r="Y191" s="54">
        <v>0</v>
      </c>
      <c r="Z191" s="54">
        <v>0</v>
      </c>
      <c r="AA191" s="54">
        <v>0</v>
      </c>
      <c r="AB191" s="54">
        <v>0</v>
      </c>
      <c r="AC191" s="54">
        <v>0</v>
      </c>
      <c r="AD191" s="54">
        <v>0</v>
      </c>
      <c r="AE191" s="54">
        <v>0</v>
      </c>
      <c r="AF191" s="54">
        <v>0</v>
      </c>
      <c r="AG191" s="54">
        <v>0</v>
      </c>
      <c r="AH191" s="54">
        <v>0</v>
      </c>
      <c r="AI191" s="54">
        <v>0</v>
      </c>
      <c r="AJ191" s="54">
        <v>0</v>
      </c>
      <c r="AK191" s="54">
        <v>0</v>
      </c>
      <c r="AL191" s="54">
        <v>0</v>
      </c>
      <c r="AM191" s="54">
        <v>0</v>
      </c>
      <c r="AN191" s="54">
        <v>0</v>
      </c>
      <c r="AO191" s="54">
        <v>0</v>
      </c>
      <c r="AP191" s="54">
        <v>0</v>
      </c>
    </row>
    <row r="192" spans="1:42" ht="15.75" customHeight="1" x14ac:dyDescent="0.35">
      <c r="A192" s="51"/>
      <c r="B192" s="51"/>
      <c r="C192" s="51"/>
      <c r="D192" s="51"/>
      <c r="E192" s="51"/>
      <c r="F192" s="51"/>
      <c r="G192" s="51"/>
      <c r="H192" s="51"/>
      <c r="I192" s="63" t="s">
        <v>540</v>
      </c>
      <c r="J192" s="18" t="s">
        <v>93</v>
      </c>
      <c r="K192" s="109">
        <v>0</v>
      </c>
      <c r="L192" s="54">
        <v>0</v>
      </c>
      <c r="M192" s="54">
        <v>0</v>
      </c>
      <c r="N192" s="54">
        <v>0</v>
      </c>
      <c r="O192" s="54">
        <v>0</v>
      </c>
      <c r="P192" s="54">
        <v>0</v>
      </c>
      <c r="Q192" s="54">
        <v>0</v>
      </c>
      <c r="R192" s="54">
        <v>0</v>
      </c>
      <c r="S192" s="54">
        <v>0</v>
      </c>
      <c r="T192" s="54">
        <v>0</v>
      </c>
      <c r="U192" s="54">
        <v>0</v>
      </c>
      <c r="V192" s="54">
        <v>0</v>
      </c>
      <c r="W192" s="54">
        <v>0</v>
      </c>
      <c r="X192" s="54">
        <v>0</v>
      </c>
      <c r="Y192" s="54">
        <v>0</v>
      </c>
      <c r="Z192" s="54">
        <v>0</v>
      </c>
      <c r="AA192" s="54">
        <v>0</v>
      </c>
      <c r="AB192" s="54">
        <v>0</v>
      </c>
      <c r="AC192" s="54">
        <v>0</v>
      </c>
      <c r="AD192" s="54">
        <v>0</v>
      </c>
      <c r="AE192" s="54">
        <v>0</v>
      </c>
      <c r="AF192" s="54">
        <v>0</v>
      </c>
      <c r="AG192" s="54">
        <v>0</v>
      </c>
      <c r="AH192" s="54">
        <v>0</v>
      </c>
      <c r="AI192" s="54">
        <v>0</v>
      </c>
      <c r="AJ192" s="54">
        <v>0</v>
      </c>
      <c r="AK192" s="54">
        <v>0</v>
      </c>
      <c r="AL192" s="54">
        <v>0</v>
      </c>
      <c r="AM192" s="54">
        <v>0</v>
      </c>
      <c r="AN192" s="54">
        <v>0</v>
      </c>
      <c r="AO192" s="54">
        <v>0</v>
      </c>
      <c r="AP192" s="54">
        <v>0</v>
      </c>
    </row>
    <row r="193" spans="1:42" ht="15.75" customHeight="1" x14ac:dyDescent="0.35">
      <c r="A193" s="51"/>
      <c r="B193" s="51"/>
      <c r="C193" s="51"/>
      <c r="D193" s="51"/>
      <c r="E193" s="51"/>
      <c r="F193" s="51"/>
      <c r="G193" s="51"/>
      <c r="H193" s="51"/>
      <c r="I193" s="63" t="s">
        <v>540</v>
      </c>
      <c r="J193" s="18" t="s">
        <v>94</v>
      </c>
      <c r="K193" s="109">
        <v>0</v>
      </c>
      <c r="L193" s="54">
        <v>0</v>
      </c>
      <c r="M193" s="54">
        <v>0</v>
      </c>
      <c r="N193" s="54">
        <v>0</v>
      </c>
      <c r="O193" s="54">
        <v>0</v>
      </c>
      <c r="P193" s="54">
        <v>0</v>
      </c>
      <c r="Q193" s="54">
        <v>0</v>
      </c>
      <c r="R193" s="54">
        <v>0</v>
      </c>
      <c r="S193" s="54">
        <v>0</v>
      </c>
      <c r="T193" s="54">
        <v>0</v>
      </c>
      <c r="U193" s="54">
        <v>0</v>
      </c>
      <c r="V193" s="54">
        <v>0</v>
      </c>
      <c r="W193" s="54">
        <v>0</v>
      </c>
      <c r="X193" s="54">
        <v>0</v>
      </c>
      <c r="Y193" s="54">
        <v>0</v>
      </c>
      <c r="Z193" s="54">
        <v>0</v>
      </c>
      <c r="AA193" s="54">
        <v>0</v>
      </c>
      <c r="AB193" s="54">
        <v>0</v>
      </c>
      <c r="AC193" s="54">
        <v>0</v>
      </c>
      <c r="AD193" s="54">
        <v>0</v>
      </c>
      <c r="AE193" s="54">
        <v>0</v>
      </c>
      <c r="AF193" s="54">
        <v>0</v>
      </c>
      <c r="AG193" s="54">
        <v>0</v>
      </c>
      <c r="AH193" s="54">
        <v>0</v>
      </c>
      <c r="AI193" s="54">
        <v>0</v>
      </c>
      <c r="AJ193" s="54">
        <v>0</v>
      </c>
      <c r="AK193" s="54">
        <v>0</v>
      </c>
      <c r="AL193" s="54">
        <v>0</v>
      </c>
      <c r="AM193" s="54">
        <v>0</v>
      </c>
      <c r="AN193" s="54">
        <v>0</v>
      </c>
      <c r="AO193" s="54">
        <v>0</v>
      </c>
      <c r="AP193" s="54">
        <v>0</v>
      </c>
    </row>
    <row r="194" spans="1:42" ht="15.75" customHeight="1" x14ac:dyDescent="0.35">
      <c r="A194" s="51"/>
      <c r="B194" s="51"/>
      <c r="C194" s="51"/>
      <c r="D194" s="51"/>
      <c r="E194" s="51"/>
      <c r="F194" s="51"/>
      <c r="G194" s="51"/>
      <c r="H194" s="52" t="s">
        <v>517</v>
      </c>
      <c r="I194" s="63" t="s">
        <v>540</v>
      </c>
      <c r="J194" s="18" t="s">
        <v>95</v>
      </c>
      <c r="K194" s="111">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53">
        <v>0</v>
      </c>
      <c r="AJ194" s="53">
        <v>0</v>
      </c>
      <c r="AK194" s="53">
        <v>0</v>
      </c>
      <c r="AL194" s="53">
        <v>0</v>
      </c>
      <c r="AM194" s="53">
        <v>0</v>
      </c>
      <c r="AN194" s="53">
        <v>0</v>
      </c>
      <c r="AO194" s="53">
        <v>0</v>
      </c>
      <c r="AP194" s="53">
        <v>0</v>
      </c>
    </row>
    <row r="195" spans="1:42" ht="15.75" customHeight="1" x14ac:dyDescent="0.35">
      <c r="A195" s="51"/>
      <c r="B195" s="51"/>
      <c r="C195" s="51"/>
      <c r="D195" s="51"/>
      <c r="E195" s="51"/>
      <c r="F195" s="51"/>
      <c r="G195" s="51"/>
      <c r="H195" s="51"/>
      <c r="I195" s="63" t="s">
        <v>540</v>
      </c>
      <c r="J195" s="18" t="s">
        <v>96</v>
      </c>
      <c r="K195" s="109">
        <v>0</v>
      </c>
      <c r="L195" s="54">
        <v>0</v>
      </c>
      <c r="M195" s="54">
        <v>0</v>
      </c>
      <c r="N195" s="54">
        <v>0</v>
      </c>
      <c r="O195" s="54">
        <v>0</v>
      </c>
      <c r="P195" s="54">
        <v>0</v>
      </c>
      <c r="Q195" s="54">
        <v>0</v>
      </c>
      <c r="R195" s="54">
        <v>0</v>
      </c>
      <c r="S195" s="54">
        <v>0</v>
      </c>
      <c r="T195" s="54">
        <v>0</v>
      </c>
      <c r="U195" s="54">
        <v>0</v>
      </c>
      <c r="V195" s="54">
        <v>0</v>
      </c>
      <c r="W195" s="54">
        <v>0</v>
      </c>
      <c r="X195" s="54">
        <v>0</v>
      </c>
      <c r="Y195" s="54">
        <v>0</v>
      </c>
      <c r="Z195" s="54">
        <v>0</v>
      </c>
      <c r="AA195" s="54">
        <v>0</v>
      </c>
      <c r="AB195" s="54">
        <v>0</v>
      </c>
      <c r="AC195" s="54">
        <v>0</v>
      </c>
      <c r="AD195" s="54">
        <v>0</v>
      </c>
      <c r="AE195" s="54">
        <v>0</v>
      </c>
      <c r="AF195" s="54">
        <v>0</v>
      </c>
      <c r="AG195" s="54">
        <v>0</v>
      </c>
      <c r="AH195" s="54">
        <v>0</v>
      </c>
      <c r="AI195" s="54">
        <v>0</v>
      </c>
      <c r="AJ195" s="54">
        <v>0</v>
      </c>
      <c r="AK195" s="54">
        <v>0</v>
      </c>
      <c r="AL195" s="54">
        <v>0</v>
      </c>
      <c r="AM195" s="54">
        <v>0</v>
      </c>
      <c r="AN195" s="54">
        <v>0</v>
      </c>
      <c r="AO195" s="54">
        <v>0</v>
      </c>
      <c r="AP195" s="54">
        <v>0</v>
      </c>
    </row>
    <row r="196" spans="1:42" ht="15.75" customHeight="1" x14ac:dyDescent="0.35">
      <c r="A196" s="51"/>
      <c r="B196" s="51"/>
      <c r="C196" s="51"/>
      <c r="D196" s="51"/>
      <c r="E196" s="51"/>
      <c r="F196" s="51"/>
      <c r="G196" s="51"/>
      <c r="H196" s="51"/>
      <c r="I196" s="61"/>
      <c r="J196" s="51"/>
      <c r="K196" s="109"/>
      <c r="L196" s="51"/>
      <c r="M196" s="51"/>
      <c r="N196" s="51"/>
      <c r="AO196" s="51"/>
      <c r="AP196" s="51"/>
    </row>
    <row r="197" spans="1:42" ht="15.75" customHeight="1" x14ac:dyDescent="0.35">
      <c r="A197" s="51"/>
      <c r="B197" s="51"/>
      <c r="C197" s="51"/>
      <c r="D197" s="51"/>
      <c r="E197" s="51"/>
      <c r="F197" s="51"/>
      <c r="G197" s="51"/>
      <c r="H197" s="51"/>
      <c r="I197" s="61"/>
      <c r="J197" s="51"/>
      <c r="K197" s="109"/>
      <c r="L197" s="51"/>
      <c r="M197" s="51"/>
      <c r="N197" s="51"/>
      <c r="AO197" s="51"/>
      <c r="AP197" s="51"/>
    </row>
    <row r="198" spans="1:42" ht="15.75" customHeight="1" x14ac:dyDescent="0.35">
      <c r="A198" s="51"/>
      <c r="B198" s="51"/>
      <c r="C198" s="51"/>
      <c r="D198" s="51"/>
      <c r="E198" s="51"/>
      <c r="F198" s="51"/>
      <c r="G198" s="51"/>
      <c r="H198" s="51"/>
      <c r="I198" s="61"/>
      <c r="J198" s="51"/>
      <c r="K198" s="109"/>
      <c r="L198" s="51"/>
      <c r="M198" s="51"/>
      <c r="N198" s="51"/>
      <c r="AO198" s="51"/>
      <c r="AP198" s="51"/>
    </row>
    <row r="199" spans="1:42" ht="15.75" customHeight="1" x14ac:dyDescent="0.35">
      <c r="A199" s="51"/>
      <c r="B199" s="51"/>
      <c r="C199" s="51"/>
      <c r="D199" s="51"/>
      <c r="E199" s="51"/>
      <c r="F199" s="51"/>
      <c r="G199" s="51"/>
      <c r="H199" s="51"/>
      <c r="I199" s="61"/>
      <c r="J199" s="51"/>
      <c r="K199" s="109"/>
      <c r="L199" s="51"/>
      <c r="M199" s="51"/>
      <c r="N199" s="51"/>
      <c r="AO199" s="51"/>
      <c r="AP199" s="51"/>
    </row>
    <row r="200" spans="1:42" ht="15.75" customHeight="1" x14ac:dyDescent="0.35">
      <c r="A200" s="51"/>
      <c r="B200" s="51"/>
      <c r="C200" s="51"/>
      <c r="D200" s="51"/>
      <c r="E200" s="51"/>
      <c r="F200" s="51"/>
      <c r="G200" s="51"/>
      <c r="H200" s="51"/>
      <c r="I200" s="61"/>
      <c r="J200" s="51"/>
      <c r="K200" s="109"/>
      <c r="L200" s="51"/>
      <c r="M200" s="51"/>
      <c r="N200" s="51"/>
      <c r="AO200" s="51"/>
      <c r="AP200" s="51"/>
    </row>
    <row r="201" spans="1:42" ht="15.75" customHeight="1" x14ac:dyDescent="0.35">
      <c r="A201" s="51"/>
      <c r="B201" s="51"/>
      <c r="C201" s="51"/>
      <c r="D201" s="51"/>
      <c r="E201" s="51"/>
      <c r="F201" s="51"/>
      <c r="G201" s="51"/>
      <c r="H201" s="51"/>
      <c r="I201" s="61"/>
      <c r="J201" s="51"/>
      <c r="K201" s="109"/>
      <c r="L201" s="51"/>
      <c r="M201" s="51"/>
      <c r="N201" s="51"/>
      <c r="AO201" s="51"/>
      <c r="AP201" s="51"/>
    </row>
    <row r="202" spans="1:42" ht="15.75" customHeight="1" x14ac:dyDescent="0.35">
      <c r="A202" s="51"/>
      <c r="B202" s="51"/>
      <c r="C202" s="51"/>
      <c r="D202" s="51"/>
      <c r="E202" s="51"/>
      <c r="F202" s="51"/>
      <c r="G202" s="51"/>
      <c r="H202" s="51"/>
      <c r="I202" s="61"/>
      <c r="J202" s="51"/>
      <c r="K202" s="109"/>
      <c r="L202" s="51"/>
      <c r="M202" s="51"/>
      <c r="N202" s="51"/>
      <c r="AO202" s="51"/>
      <c r="AP202" s="51"/>
    </row>
    <row r="203" spans="1:42" ht="15.75" customHeight="1" x14ac:dyDescent="0.35">
      <c r="A203" s="51"/>
      <c r="B203" s="51"/>
      <c r="C203" s="51"/>
      <c r="D203" s="51"/>
      <c r="E203" s="51"/>
      <c r="F203" s="51"/>
      <c r="G203" s="51"/>
      <c r="H203" s="51"/>
      <c r="I203" s="61"/>
      <c r="J203" s="51"/>
      <c r="K203" s="109"/>
      <c r="L203" s="51"/>
      <c r="M203" s="51"/>
      <c r="N203" s="51"/>
      <c r="AO203" s="51"/>
      <c r="AP203" s="51"/>
    </row>
    <row r="204" spans="1:42" ht="15.75" customHeight="1" x14ac:dyDescent="0.35">
      <c r="A204" s="51"/>
      <c r="B204" s="51"/>
      <c r="C204" s="51"/>
      <c r="D204" s="51"/>
      <c r="E204" s="51"/>
      <c r="F204" s="51"/>
      <c r="G204" s="51"/>
      <c r="H204" s="51"/>
      <c r="I204" s="61"/>
      <c r="J204" s="51"/>
      <c r="K204" s="109"/>
      <c r="L204" s="51"/>
      <c r="M204" s="51"/>
      <c r="N204" s="51"/>
      <c r="AO204" s="51"/>
      <c r="AP204" s="51"/>
    </row>
    <row r="205" spans="1:42" ht="15.75" customHeight="1" x14ac:dyDescent="0.35">
      <c r="A205" s="51"/>
      <c r="B205" s="51"/>
      <c r="C205" s="51"/>
      <c r="D205" s="51"/>
      <c r="E205" s="51"/>
      <c r="F205" s="51"/>
      <c r="G205" s="51"/>
      <c r="H205" s="51"/>
      <c r="I205" s="61"/>
      <c r="J205" s="51"/>
      <c r="K205" s="109"/>
      <c r="L205" s="51"/>
      <c r="M205" s="51"/>
      <c r="N205" s="51"/>
      <c r="AO205" s="51"/>
      <c r="AP205" s="51"/>
    </row>
    <row r="206" spans="1:42" ht="15.75" customHeight="1" x14ac:dyDescent="0.35">
      <c r="A206" s="51"/>
      <c r="B206" s="51"/>
      <c r="C206" s="51"/>
      <c r="D206" s="51"/>
      <c r="E206" s="51"/>
      <c r="F206" s="51"/>
      <c r="G206" s="51"/>
      <c r="H206" s="51"/>
      <c r="I206" s="61"/>
      <c r="J206" s="51"/>
      <c r="K206" s="109"/>
      <c r="L206" s="51"/>
      <c r="M206" s="51"/>
      <c r="N206" s="51"/>
      <c r="AO206" s="51"/>
      <c r="AP206" s="51"/>
    </row>
    <row r="207" spans="1:42" ht="15.75" customHeight="1" x14ac:dyDescent="0.35">
      <c r="A207" s="51"/>
      <c r="B207" s="51"/>
      <c r="C207" s="51"/>
      <c r="D207" s="51"/>
      <c r="E207" s="51"/>
      <c r="F207" s="51"/>
      <c r="G207" s="51"/>
      <c r="H207" s="51"/>
      <c r="I207" s="61"/>
      <c r="J207" s="51"/>
      <c r="K207" s="109"/>
      <c r="L207" s="51"/>
      <c r="M207" s="51"/>
      <c r="N207" s="51"/>
      <c r="AO207" s="51"/>
      <c r="AP207" s="51"/>
    </row>
    <row r="208" spans="1:42" ht="15.75" customHeight="1" x14ac:dyDescent="0.35">
      <c r="A208" s="51"/>
      <c r="B208" s="51"/>
      <c r="C208" s="51"/>
      <c r="D208" s="51"/>
      <c r="E208" s="51"/>
      <c r="F208" s="51"/>
      <c r="G208" s="51"/>
      <c r="H208" s="51"/>
      <c r="I208" s="61"/>
      <c r="J208" s="51"/>
      <c r="K208" s="109"/>
      <c r="L208" s="51"/>
      <c r="M208" s="51"/>
      <c r="N208" s="51"/>
      <c r="AO208" s="51"/>
      <c r="AP208" s="51"/>
    </row>
    <row r="209" spans="1:42" ht="15.75" customHeight="1" x14ac:dyDescent="0.35">
      <c r="A209" s="51"/>
      <c r="B209" s="51"/>
      <c r="C209" s="51"/>
      <c r="D209" s="51"/>
      <c r="E209" s="51"/>
      <c r="F209" s="51"/>
      <c r="G209" s="51"/>
      <c r="H209" s="51"/>
      <c r="I209" s="61"/>
      <c r="J209" s="51"/>
      <c r="K209" s="109"/>
      <c r="L209" s="51"/>
      <c r="M209" s="51"/>
      <c r="N209" s="51"/>
      <c r="AO209" s="51"/>
      <c r="AP209" s="51"/>
    </row>
    <row r="210" spans="1:42" ht="15.75" customHeight="1" x14ac:dyDescent="0.35">
      <c r="A210" s="51"/>
      <c r="B210" s="51"/>
      <c r="C210" s="51"/>
      <c r="D210" s="51"/>
      <c r="E210" s="51"/>
      <c r="F210" s="51"/>
      <c r="G210" s="51"/>
      <c r="H210" s="51"/>
      <c r="I210" s="61"/>
      <c r="J210" s="51"/>
      <c r="K210" s="109"/>
      <c r="L210" s="51"/>
      <c r="M210" s="51"/>
      <c r="N210" s="51"/>
      <c r="AO210" s="51"/>
      <c r="AP210" s="51"/>
    </row>
    <row r="211" spans="1:42" ht="15.75" customHeight="1" x14ac:dyDescent="0.35">
      <c r="A211" s="51"/>
      <c r="B211" s="51"/>
      <c r="C211" s="51"/>
      <c r="D211" s="51"/>
      <c r="E211" s="51"/>
      <c r="F211" s="51"/>
      <c r="G211" s="51"/>
      <c r="H211" s="51"/>
      <c r="I211" s="61"/>
      <c r="J211" s="51"/>
      <c r="K211" s="109"/>
      <c r="L211" s="51"/>
      <c r="M211" s="51"/>
      <c r="N211" s="51"/>
      <c r="AO211" s="51"/>
      <c r="AP211" s="51"/>
    </row>
    <row r="212" spans="1:42" ht="15.75" customHeight="1" x14ac:dyDescent="0.35">
      <c r="A212" s="51"/>
      <c r="B212" s="51"/>
      <c r="C212" s="51"/>
      <c r="D212" s="51"/>
      <c r="E212" s="51"/>
      <c r="F212" s="51"/>
      <c r="G212" s="51"/>
      <c r="H212" s="51"/>
      <c r="I212" s="61"/>
      <c r="J212" s="51"/>
      <c r="K212" s="109"/>
      <c r="L212" s="51"/>
      <c r="M212" s="51"/>
      <c r="N212" s="51"/>
      <c r="AO212" s="51"/>
      <c r="AP212" s="51"/>
    </row>
    <row r="213" spans="1:42" ht="15.75" customHeight="1" x14ac:dyDescent="0.35">
      <c r="A213" s="51"/>
      <c r="B213" s="51"/>
      <c r="C213" s="51"/>
      <c r="D213" s="51"/>
      <c r="E213" s="51"/>
      <c r="F213" s="51"/>
      <c r="G213" s="51"/>
      <c r="H213" s="51"/>
      <c r="I213" s="61"/>
      <c r="J213" s="51"/>
      <c r="K213" s="109"/>
      <c r="L213" s="51"/>
      <c r="M213" s="51"/>
      <c r="N213" s="51"/>
      <c r="AO213" s="51"/>
      <c r="AP213" s="51"/>
    </row>
    <row r="214" spans="1:42" ht="15.75" customHeight="1" x14ac:dyDescent="0.35">
      <c r="A214" s="51"/>
      <c r="B214" s="51"/>
      <c r="C214" s="51"/>
      <c r="D214" s="51"/>
      <c r="E214" s="51"/>
      <c r="F214" s="51"/>
      <c r="G214" s="51"/>
      <c r="H214" s="51"/>
      <c r="I214" s="61"/>
      <c r="J214" s="51"/>
      <c r="K214" s="109"/>
      <c r="L214" s="51"/>
      <c r="M214" s="51"/>
      <c r="N214" s="51"/>
      <c r="AO214" s="51"/>
      <c r="AP214" s="51"/>
    </row>
    <row r="215" spans="1:42" ht="15.75" customHeight="1" x14ac:dyDescent="0.35">
      <c r="A215" s="51"/>
      <c r="B215" s="51"/>
      <c r="C215" s="51"/>
      <c r="D215" s="51"/>
      <c r="E215" s="51"/>
      <c r="F215" s="51"/>
      <c r="G215" s="51"/>
      <c r="H215" s="51"/>
      <c r="I215" s="61"/>
      <c r="J215" s="51"/>
      <c r="K215" s="109"/>
      <c r="L215" s="51"/>
      <c r="M215" s="51"/>
      <c r="N215" s="51"/>
      <c r="AO215" s="51"/>
      <c r="AP215" s="51"/>
    </row>
    <row r="216" spans="1:42" ht="15.75" customHeight="1" x14ac:dyDescent="0.35">
      <c r="A216" s="51"/>
      <c r="B216" s="51"/>
      <c r="C216" s="51"/>
      <c r="D216" s="51"/>
      <c r="E216" s="51"/>
      <c r="F216" s="51"/>
      <c r="G216" s="51"/>
      <c r="H216" s="51"/>
      <c r="I216" s="61"/>
      <c r="J216" s="51"/>
      <c r="K216" s="109"/>
      <c r="L216" s="51"/>
      <c r="M216" s="51"/>
      <c r="N216" s="51"/>
      <c r="AO216" s="51"/>
      <c r="AP216" s="51"/>
    </row>
    <row r="217" spans="1:42" ht="15.75" customHeight="1" x14ac:dyDescent="0.35">
      <c r="A217" s="51"/>
      <c r="B217" s="51"/>
      <c r="C217" s="51"/>
      <c r="D217" s="51"/>
      <c r="E217" s="51"/>
      <c r="F217" s="51"/>
      <c r="G217" s="51"/>
      <c r="H217" s="51"/>
      <c r="I217" s="61"/>
      <c r="J217" s="51"/>
      <c r="K217" s="109"/>
      <c r="L217" s="51"/>
      <c r="M217" s="51"/>
      <c r="N217" s="51"/>
      <c r="AO217" s="51"/>
      <c r="AP217" s="51"/>
    </row>
    <row r="218" spans="1:42" ht="15.75" customHeight="1" x14ac:dyDescent="0.35">
      <c r="A218" s="51"/>
      <c r="B218" s="51"/>
      <c r="C218" s="51"/>
      <c r="D218" s="51"/>
      <c r="E218" s="51"/>
      <c r="F218" s="51"/>
      <c r="G218" s="51"/>
      <c r="H218" s="51"/>
      <c r="I218" s="61"/>
      <c r="J218" s="51"/>
      <c r="K218" s="109"/>
      <c r="L218" s="51"/>
      <c r="M218" s="51"/>
      <c r="N218" s="51"/>
      <c r="AO218" s="51"/>
      <c r="AP218" s="51"/>
    </row>
    <row r="219" spans="1:42" ht="15.75" customHeight="1" x14ac:dyDescent="0.35">
      <c r="A219" s="51"/>
      <c r="B219" s="51"/>
      <c r="C219" s="51"/>
      <c r="D219" s="51"/>
      <c r="E219" s="51"/>
      <c r="F219" s="51"/>
      <c r="G219" s="51"/>
      <c r="H219" s="51"/>
      <c r="I219" s="61"/>
      <c r="J219" s="51"/>
      <c r="K219" s="109"/>
      <c r="L219" s="51"/>
      <c r="M219" s="51"/>
      <c r="N219" s="51"/>
      <c r="AO219" s="51"/>
      <c r="AP219" s="51"/>
    </row>
    <row r="220" spans="1:42" ht="15.75" customHeight="1" x14ac:dyDescent="0.35">
      <c r="A220" s="51"/>
      <c r="B220" s="51"/>
      <c r="C220" s="51"/>
      <c r="D220" s="51"/>
      <c r="E220" s="51"/>
      <c r="F220" s="51"/>
      <c r="G220" s="51"/>
      <c r="H220" s="51"/>
      <c r="I220" s="61"/>
      <c r="J220" s="51"/>
      <c r="K220" s="109"/>
      <c r="L220" s="51"/>
      <c r="M220" s="51"/>
      <c r="N220" s="51"/>
      <c r="AO220" s="51"/>
      <c r="AP220" s="51"/>
    </row>
    <row r="221" spans="1:42" ht="15.75" customHeight="1" x14ac:dyDescent="0.35">
      <c r="A221" s="51"/>
      <c r="B221" s="51"/>
      <c r="C221" s="51"/>
      <c r="D221" s="51"/>
      <c r="E221" s="51"/>
      <c r="F221" s="51"/>
      <c r="G221" s="51"/>
      <c r="H221" s="51"/>
      <c r="I221" s="61"/>
      <c r="J221" s="51"/>
      <c r="K221" s="109"/>
      <c r="L221" s="51"/>
      <c r="M221" s="51"/>
      <c r="N221" s="51"/>
      <c r="AO221" s="51"/>
      <c r="AP221" s="51"/>
    </row>
    <row r="222" spans="1:42" ht="15.75" customHeight="1" x14ac:dyDescent="0.35">
      <c r="A222" s="51"/>
      <c r="B222" s="51"/>
      <c r="C222" s="51"/>
      <c r="D222" s="51"/>
      <c r="E222" s="51"/>
      <c r="F222" s="51"/>
      <c r="G222" s="51"/>
      <c r="H222" s="51"/>
      <c r="I222" s="61"/>
      <c r="J222" s="51"/>
      <c r="K222" s="109"/>
      <c r="L222" s="51"/>
      <c r="M222" s="51"/>
      <c r="N222" s="51"/>
      <c r="AO222" s="51"/>
      <c r="AP222" s="51"/>
    </row>
    <row r="223" spans="1:42" ht="15.75" customHeight="1" x14ac:dyDescent="0.35">
      <c r="A223" s="51"/>
      <c r="B223" s="51"/>
      <c r="C223" s="51"/>
      <c r="D223" s="51"/>
      <c r="E223" s="51"/>
      <c r="F223" s="51"/>
      <c r="G223" s="51"/>
      <c r="H223" s="51"/>
      <c r="I223" s="61"/>
      <c r="J223" s="51"/>
      <c r="K223" s="109"/>
      <c r="L223" s="51"/>
      <c r="M223" s="51"/>
      <c r="N223" s="51"/>
      <c r="AO223" s="51"/>
      <c r="AP223" s="51"/>
    </row>
    <row r="224" spans="1:42" ht="15.75" customHeight="1" x14ac:dyDescent="0.35">
      <c r="A224" s="51"/>
      <c r="B224" s="51"/>
      <c r="C224" s="51"/>
      <c r="D224" s="51"/>
      <c r="E224" s="51"/>
      <c r="F224" s="51"/>
      <c r="G224" s="51"/>
      <c r="H224" s="51"/>
      <c r="I224" s="61"/>
      <c r="J224" s="51"/>
      <c r="K224" s="109"/>
      <c r="L224" s="51"/>
      <c r="M224" s="51"/>
      <c r="N224" s="51"/>
      <c r="AO224" s="51"/>
      <c r="AP224" s="51"/>
    </row>
    <row r="225" spans="1:42" ht="15.75" customHeight="1" x14ac:dyDescent="0.35">
      <c r="A225" s="51"/>
      <c r="B225" s="51"/>
      <c r="C225" s="51"/>
      <c r="D225" s="51"/>
      <c r="E225" s="51"/>
      <c r="F225" s="51"/>
      <c r="G225" s="51"/>
      <c r="H225" s="51"/>
      <c r="I225" s="61"/>
      <c r="J225" s="51"/>
      <c r="K225" s="109"/>
      <c r="L225" s="51"/>
      <c r="M225" s="51"/>
      <c r="N225" s="51"/>
      <c r="AO225" s="51"/>
      <c r="AP225" s="51"/>
    </row>
    <row r="226" spans="1:42" ht="15.75" customHeight="1" x14ac:dyDescent="0.35">
      <c r="A226" s="51"/>
      <c r="B226" s="51"/>
      <c r="C226" s="51"/>
      <c r="D226" s="51"/>
      <c r="E226" s="51"/>
      <c r="F226" s="51"/>
      <c r="G226" s="51"/>
      <c r="H226" s="51"/>
      <c r="I226" s="61"/>
      <c r="J226" s="51"/>
      <c r="K226" s="109"/>
      <c r="L226" s="51"/>
      <c r="M226" s="51"/>
      <c r="N226" s="51"/>
      <c r="AO226" s="51"/>
      <c r="AP226" s="51"/>
    </row>
    <row r="227" spans="1:42" ht="15.75" customHeight="1" x14ac:dyDescent="0.35">
      <c r="A227" s="51"/>
      <c r="B227" s="51"/>
      <c r="C227" s="51"/>
      <c r="D227" s="51"/>
      <c r="E227" s="51"/>
      <c r="F227" s="51"/>
      <c r="G227" s="51"/>
      <c r="H227" s="51"/>
      <c r="I227" s="61"/>
      <c r="J227" s="51"/>
      <c r="K227" s="109"/>
      <c r="L227" s="51"/>
      <c r="M227" s="51"/>
      <c r="N227" s="51"/>
      <c r="AO227" s="51"/>
      <c r="AP227" s="51"/>
    </row>
    <row r="228" spans="1:42" ht="15.75" customHeight="1" x14ac:dyDescent="0.35">
      <c r="A228" s="51"/>
      <c r="B228" s="51"/>
      <c r="C228" s="51"/>
      <c r="D228" s="51"/>
      <c r="E228" s="51"/>
      <c r="F228" s="51"/>
      <c r="G228" s="51"/>
      <c r="H228" s="51"/>
      <c r="I228" s="61"/>
      <c r="J228" s="51"/>
      <c r="K228" s="109"/>
      <c r="L228" s="51"/>
      <c r="M228" s="51"/>
      <c r="N228" s="51"/>
      <c r="AO228" s="51"/>
      <c r="AP228" s="51"/>
    </row>
    <row r="229" spans="1:42" ht="15.75" customHeight="1" x14ac:dyDescent="0.35">
      <c r="A229" s="51"/>
      <c r="B229" s="51"/>
      <c r="C229" s="51"/>
      <c r="D229" s="51"/>
      <c r="E229" s="51"/>
      <c r="F229" s="51"/>
      <c r="G229" s="51"/>
      <c r="H229" s="51"/>
      <c r="I229" s="61"/>
      <c r="J229" s="51"/>
      <c r="K229" s="109"/>
      <c r="L229" s="51"/>
      <c r="M229" s="51"/>
      <c r="N229" s="51"/>
      <c r="AO229" s="51"/>
      <c r="AP229" s="51"/>
    </row>
    <row r="230" spans="1:42" ht="15.75" customHeight="1" x14ac:dyDescent="0.35">
      <c r="A230" s="51"/>
      <c r="B230" s="51"/>
      <c r="C230" s="51"/>
      <c r="D230" s="51"/>
      <c r="E230" s="51"/>
      <c r="F230" s="51"/>
      <c r="G230" s="51"/>
      <c r="H230" s="51"/>
      <c r="I230" s="61"/>
      <c r="J230" s="51"/>
      <c r="K230" s="109"/>
      <c r="L230" s="51"/>
      <c r="M230" s="51"/>
      <c r="N230" s="51"/>
      <c r="AO230" s="51"/>
      <c r="AP230" s="51"/>
    </row>
    <row r="231" spans="1:42" ht="15.75" customHeight="1" x14ac:dyDescent="0.35">
      <c r="A231" s="51"/>
      <c r="B231" s="51"/>
      <c r="C231" s="51"/>
      <c r="D231" s="51"/>
      <c r="E231" s="51"/>
      <c r="F231" s="51"/>
      <c r="G231" s="51"/>
      <c r="H231" s="51"/>
      <c r="I231" s="61"/>
      <c r="J231" s="51"/>
      <c r="K231" s="109"/>
      <c r="L231" s="51"/>
      <c r="M231" s="51"/>
      <c r="N231" s="51"/>
      <c r="AO231" s="51"/>
      <c r="AP231" s="51"/>
    </row>
    <row r="232" spans="1:42" ht="15.75" customHeight="1" x14ac:dyDescent="0.35">
      <c r="A232" s="51"/>
      <c r="B232" s="51"/>
      <c r="C232" s="51"/>
      <c r="D232" s="51"/>
      <c r="E232" s="51"/>
      <c r="F232" s="51"/>
      <c r="G232" s="51"/>
      <c r="H232" s="51"/>
      <c r="I232" s="61"/>
      <c r="J232" s="51"/>
      <c r="K232" s="109"/>
      <c r="L232" s="51"/>
      <c r="M232" s="51"/>
      <c r="N232" s="51"/>
      <c r="AO232" s="51"/>
      <c r="AP232" s="51"/>
    </row>
    <row r="233" spans="1:42" ht="15.75" customHeight="1" x14ac:dyDescent="0.35">
      <c r="A233" s="51"/>
      <c r="B233" s="51"/>
      <c r="C233" s="51"/>
      <c r="D233" s="51"/>
      <c r="E233" s="51"/>
      <c r="F233" s="51"/>
      <c r="G233" s="51"/>
      <c r="H233" s="51"/>
      <c r="I233" s="61"/>
      <c r="J233" s="51"/>
      <c r="K233" s="109"/>
      <c r="L233" s="51"/>
      <c r="M233" s="51"/>
      <c r="N233" s="51"/>
      <c r="AO233" s="51"/>
      <c r="AP233" s="51"/>
    </row>
    <row r="234" spans="1:42" ht="15.75" customHeight="1" x14ac:dyDescent="0.35">
      <c r="A234" s="51"/>
      <c r="B234" s="51"/>
      <c r="C234" s="51"/>
      <c r="D234" s="51"/>
      <c r="E234" s="51"/>
      <c r="F234" s="51"/>
      <c r="G234" s="51"/>
      <c r="H234" s="51"/>
      <c r="I234" s="61"/>
      <c r="J234" s="51"/>
      <c r="K234" s="109"/>
      <c r="L234" s="51"/>
      <c r="M234" s="51"/>
      <c r="N234" s="51"/>
      <c r="AO234" s="51"/>
      <c r="AP234" s="51"/>
    </row>
    <row r="235" spans="1:42" ht="15.75" customHeight="1" x14ac:dyDescent="0.35">
      <c r="A235" s="51"/>
      <c r="B235" s="51"/>
      <c r="C235" s="51"/>
      <c r="D235" s="51"/>
      <c r="E235" s="51"/>
      <c r="F235" s="51"/>
      <c r="G235" s="51"/>
      <c r="H235" s="51"/>
      <c r="I235" s="61"/>
      <c r="J235" s="51"/>
      <c r="K235" s="109"/>
      <c r="L235" s="51"/>
      <c r="M235" s="51"/>
      <c r="N235" s="51"/>
      <c r="AO235" s="51"/>
      <c r="AP235" s="51"/>
    </row>
    <row r="236" spans="1:42" ht="15.75" customHeight="1" x14ac:dyDescent="0.35">
      <c r="A236" s="51"/>
      <c r="B236" s="51"/>
      <c r="C236" s="51"/>
      <c r="D236" s="51"/>
      <c r="E236" s="51"/>
      <c r="F236" s="51"/>
      <c r="G236" s="51"/>
      <c r="H236" s="51"/>
      <c r="I236" s="61"/>
      <c r="J236" s="51"/>
      <c r="K236" s="109"/>
      <c r="L236" s="51"/>
      <c r="M236" s="51"/>
      <c r="N236" s="51"/>
      <c r="AO236" s="51"/>
      <c r="AP236" s="51"/>
    </row>
    <row r="237" spans="1:42" ht="15.75" customHeight="1" x14ac:dyDescent="0.35">
      <c r="A237" s="51"/>
      <c r="B237" s="51"/>
      <c r="C237" s="51"/>
      <c r="D237" s="51"/>
      <c r="E237" s="51"/>
      <c r="F237" s="51"/>
      <c r="G237" s="51"/>
      <c r="H237" s="51"/>
      <c r="I237" s="61"/>
      <c r="J237" s="51"/>
      <c r="K237" s="109"/>
      <c r="L237" s="51"/>
      <c r="M237" s="51"/>
      <c r="N237" s="51"/>
      <c r="AO237" s="51"/>
      <c r="AP237" s="51"/>
    </row>
    <row r="238" spans="1:42" ht="15.75" customHeight="1" x14ac:dyDescent="0.35">
      <c r="A238" s="51"/>
      <c r="B238" s="51"/>
      <c r="C238" s="51"/>
      <c r="D238" s="51"/>
      <c r="E238" s="51"/>
      <c r="F238" s="51"/>
      <c r="G238" s="51"/>
      <c r="H238" s="51"/>
      <c r="I238" s="61"/>
      <c r="J238" s="51"/>
      <c r="K238" s="109"/>
      <c r="L238" s="51"/>
      <c r="M238" s="51"/>
      <c r="N238" s="51"/>
      <c r="AO238" s="51"/>
      <c r="AP238" s="51"/>
    </row>
    <row r="239" spans="1:42" ht="15.75" customHeight="1" x14ac:dyDescent="0.35">
      <c r="A239" s="51"/>
      <c r="B239" s="51"/>
      <c r="C239" s="51"/>
      <c r="D239" s="51"/>
      <c r="E239" s="51"/>
      <c r="F239" s="51"/>
      <c r="G239" s="51"/>
      <c r="H239" s="51"/>
      <c r="I239" s="61"/>
      <c r="J239" s="51"/>
      <c r="K239" s="109"/>
      <c r="L239" s="51"/>
      <c r="M239" s="51"/>
      <c r="N239" s="51"/>
      <c r="AO239" s="51"/>
      <c r="AP239" s="51"/>
    </row>
    <row r="240" spans="1:42" ht="15.75" customHeight="1" x14ac:dyDescent="0.35">
      <c r="A240" s="51"/>
      <c r="B240" s="51"/>
      <c r="C240" s="51"/>
      <c r="D240" s="51"/>
      <c r="E240" s="51"/>
      <c r="F240" s="51"/>
      <c r="G240" s="51"/>
      <c r="H240" s="51"/>
      <c r="I240" s="61"/>
      <c r="J240" s="51"/>
      <c r="K240" s="109"/>
      <c r="L240" s="51"/>
      <c r="M240" s="51"/>
      <c r="N240" s="51"/>
      <c r="AO240" s="51"/>
      <c r="AP240" s="51"/>
    </row>
    <row r="241" spans="1:42" ht="15.75" customHeight="1" x14ac:dyDescent="0.35">
      <c r="A241" s="51"/>
      <c r="B241" s="51"/>
      <c r="C241" s="51"/>
      <c r="D241" s="51"/>
      <c r="E241" s="51"/>
      <c r="F241" s="51"/>
      <c r="G241" s="51"/>
      <c r="H241" s="51"/>
      <c r="I241" s="61"/>
      <c r="J241" s="51"/>
      <c r="K241" s="109"/>
      <c r="L241" s="51"/>
      <c r="M241" s="51"/>
      <c r="N241" s="51"/>
      <c r="AO241" s="51"/>
      <c r="AP241" s="51"/>
    </row>
    <row r="242" spans="1:42" ht="15.75" customHeight="1" x14ac:dyDescent="0.35">
      <c r="A242" s="51"/>
      <c r="B242" s="51"/>
      <c r="C242" s="51"/>
      <c r="D242" s="51"/>
      <c r="E242" s="51"/>
      <c r="F242" s="51"/>
      <c r="G242" s="51"/>
      <c r="H242" s="51"/>
      <c r="I242" s="61"/>
      <c r="J242" s="51"/>
      <c r="K242" s="109"/>
      <c r="L242" s="51"/>
      <c r="M242" s="51"/>
      <c r="N242" s="51"/>
      <c r="AO242" s="51"/>
      <c r="AP242" s="51"/>
    </row>
    <row r="243" spans="1:42" ht="15.75" customHeight="1" x14ac:dyDescent="0.35">
      <c r="A243" s="51"/>
      <c r="B243" s="51"/>
      <c r="C243" s="51"/>
      <c r="D243" s="51"/>
      <c r="E243" s="51"/>
      <c r="F243" s="51"/>
      <c r="G243" s="51"/>
      <c r="H243" s="51"/>
      <c r="I243" s="61"/>
      <c r="J243" s="51"/>
      <c r="K243" s="109"/>
      <c r="L243" s="51"/>
      <c r="M243" s="51"/>
      <c r="N243" s="51"/>
      <c r="AO243" s="51"/>
      <c r="AP243" s="51"/>
    </row>
    <row r="244" spans="1:42" ht="15.75" customHeight="1" x14ac:dyDescent="0.35">
      <c r="A244" s="51"/>
      <c r="B244" s="51"/>
      <c r="C244" s="51"/>
      <c r="D244" s="51"/>
      <c r="E244" s="51"/>
      <c r="F244" s="51"/>
      <c r="G244" s="51"/>
      <c r="H244" s="51"/>
      <c r="I244" s="61"/>
      <c r="J244" s="51"/>
      <c r="K244" s="109"/>
      <c r="L244" s="51"/>
      <c r="M244" s="51"/>
      <c r="N244" s="51"/>
      <c r="AO244" s="51"/>
      <c r="AP244" s="51"/>
    </row>
    <row r="245" spans="1:42" ht="15.75" customHeight="1" x14ac:dyDescent="0.35">
      <c r="A245" s="51"/>
      <c r="B245" s="51"/>
      <c r="C245" s="51"/>
      <c r="D245" s="51"/>
      <c r="E245" s="51"/>
      <c r="F245" s="51"/>
      <c r="G245" s="51"/>
      <c r="H245" s="51"/>
      <c r="I245" s="61"/>
      <c r="J245" s="51"/>
      <c r="K245" s="109"/>
      <c r="L245" s="51"/>
      <c r="M245" s="51"/>
      <c r="N245" s="51"/>
      <c r="AO245" s="51"/>
      <c r="AP245" s="51"/>
    </row>
    <row r="246" spans="1:42" ht="15.75" customHeight="1" x14ac:dyDescent="0.35">
      <c r="A246" s="51"/>
      <c r="B246" s="51"/>
      <c r="C246" s="51"/>
      <c r="D246" s="51"/>
      <c r="E246" s="51"/>
      <c r="F246" s="51"/>
      <c r="G246" s="51"/>
      <c r="H246" s="51"/>
      <c r="I246" s="61"/>
      <c r="J246" s="51"/>
      <c r="K246" s="109"/>
      <c r="L246" s="51"/>
      <c r="M246" s="51"/>
      <c r="N246" s="51"/>
      <c r="AO246" s="51"/>
      <c r="AP246" s="51"/>
    </row>
    <row r="247" spans="1:42" ht="15.75" customHeight="1" x14ac:dyDescent="0.35">
      <c r="A247" s="51"/>
      <c r="B247" s="51"/>
      <c r="C247" s="51"/>
      <c r="D247" s="51"/>
      <c r="E247" s="51"/>
      <c r="F247" s="51"/>
      <c r="G247" s="51"/>
      <c r="H247" s="51"/>
      <c r="I247" s="61"/>
      <c r="J247" s="51"/>
      <c r="K247" s="109"/>
      <c r="L247" s="51"/>
      <c r="M247" s="51"/>
      <c r="N247" s="51"/>
      <c r="AO247" s="51"/>
      <c r="AP247" s="51"/>
    </row>
    <row r="248" spans="1:42" ht="15.75" customHeight="1" x14ac:dyDescent="0.35">
      <c r="A248" s="51"/>
      <c r="B248" s="51"/>
      <c r="C248" s="51"/>
      <c r="D248" s="51"/>
      <c r="E248" s="51"/>
      <c r="F248" s="51"/>
      <c r="G248" s="51"/>
      <c r="H248" s="51"/>
      <c r="I248" s="61"/>
      <c r="J248" s="51"/>
      <c r="K248" s="109"/>
      <c r="L248" s="51"/>
      <c r="M248" s="51"/>
      <c r="N248" s="51"/>
      <c r="AO248" s="51"/>
      <c r="AP248" s="51"/>
    </row>
    <row r="249" spans="1:42" ht="15.75" customHeight="1" x14ac:dyDescent="0.35">
      <c r="A249" s="51"/>
      <c r="B249" s="51"/>
      <c r="C249" s="51"/>
      <c r="D249" s="51"/>
      <c r="E249" s="51"/>
      <c r="F249" s="51"/>
      <c r="G249" s="51"/>
      <c r="H249" s="51"/>
      <c r="I249" s="61"/>
      <c r="J249" s="51"/>
      <c r="K249" s="109"/>
      <c r="L249" s="51"/>
      <c r="M249" s="51"/>
      <c r="N249" s="51"/>
      <c r="AO249" s="51"/>
      <c r="AP249" s="51"/>
    </row>
    <row r="250" spans="1:42" ht="15.75" customHeight="1" x14ac:dyDescent="0.35">
      <c r="A250" s="51"/>
      <c r="B250" s="51"/>
      <c r="C250" s="51"/>
      <c r="D250" s="51"/>
      <c r="E250" s="51"/>
      <c r="F250" s="51"/>
      <c r="G250" s="51"/>
      <c r="H250" s="51"/>
      <c r="I250" s="61"/>
      <c r="J250" s="51"/>
      <c r="K250" s="109"/>
      <c r="L250" s="51"/>
      <c r="M250" s="51"/>
      <c r="N250" s="51"/>
      <c r="AO250" s="51"/>
      <c r="AP250" s="51"/>
    </row>
    <row r="251" spans="1:42" ht="15.75" customHeight="1" x14ac:dyDescent="0.35">
      <c r="A251" s="51"/>
      <c r="B251" s="51"/>
      <c r="C251" s="51"/>
      <c r="D251" s="51"/>
      <c r="E251" s="51"/>
      <c r="F251" s="51"/>
      <c r="G251" s="51"/>
      <c r="H251" s="51"/>
      <c r="I251" s="61"/>
      <c r="J251" s="51"/>
      <c r="K251" s="109"/>
      <c r="L251" s="51"/>
      <c r="M251" s="51"/>
      <c r="N251" s="51"/>
      <c r="AO251" s="51"/>
      <c r="AP251" s="51"/>
    </row>
    <row r="252" spans="1:42" ht="15.75" customHeight="1" x14ac:dyDescent="0.35">
      <c r="A252" s="51"/>
      <c r="B252" s="51"/>
      <c r="C252" s="51"/>
      <c r="D252" s="51"/>
      <c r="E252" s="51"/>
      <c r="F252" s="51"/>
      <c r="G252" s="51"/>
      <c r="H252" s="51"/>
      <c r="I252" s="61"/>
      <c r="J252" s="51"/>
      <c r="K252" s="109"/>
      <c r="L252" s="51"/>
      <c r="M252" s="51"/>
      <c r="N252" s="51"/>
      <c r="AO252" s="51"/>
      <c r="AP252" s="51"/>
    </row>
    <row r="253" spans="1:42" ht="15.75" customHeight="1" x14ac:dyDescent="0.35">
      <c r="A253" s="51"/>
      <c r="B253" s="51"/>
      <c r="C253" s="51"/>
      <c r="D253" s="51"/>
      <c r="E253" s="51"/>
      <c r="F253" s="51"/>
      <c r="G253" s="51"/>
      <c r="H253" s="51"/>
      <c r="I253" s="61"/>
      <c r="J253" s="51"/>
      <c r="K253" s="109"/>
      <c r="L253" s="51"/>
      <c r="M253" s="51"/>
      <c r="N253" s="51"/>
      <c r="AO253" s="51"/>
      <c r="AP253" s="51"/>
    </row>
    <row r="254" spans="1:42" ht="15.75" customHeight="1" x14ac:dyDescent="0.35">
      <c r="A254" s="51"/>
      <c r="B254" s="51"/>
      <c r="C254" s="51"/>
      <c r="D254" s="51"/>
      <c r="E254" s="51"/>
      <c r="F254" s="51"/>
      <c r="G254" s="51"/>
      <c r="H254" s="51"/>
      <c r="I254" s="61"/>
      <c r="J254" s="51"/>
      <c r="K254" s="109"/>
      <c r="L254" s="51"/>
      <c r="M254" s="51"/>
      <c r="N254" s="51"/>
      <c r="AO254" s="51"/>
      <c r="AP254" s="51"/>
    </row>
    <row r="255" spans="1:42" ht="15.75" customHeight="1" x14ac:dyDescent="0.35">
      <c r="A255" s="51"/>
      <c r="B255" s="51"/>
      <c r="C255" s="51"/>
      <c r="D255" s="51"/>
      <c r="E255" s="51"/>
      <c r="F255" s="51"/>
      <c r="G255" s="51"/>
      <c r="H255" s="51"/>
      <c r="I255" s="61"/>
      <c r="J255" s="51"/>
      <c r="K255" s="109"/>
      <c r="L255" s="51"/>
      <c r="M255" s="51"/>
      <c r="N255" s="51"/>
      <c r="AO255" s="51"/>
      <c r="AP255" s="51"/>
    </row>
    <row r="256" spans="1:42" ht="15.75" customHeight="1" x14ac:dyDescent="0.35">
      <c r="A256" s="51"/>
      <c r="B256" s="51"/>
      <c r="C256" s="51"/>
      <c r="D256" s="51"/>
      <c r="E256" s="51"/>
      <c r="F256" s="51"/>
      <c r="G256" s="51"/>
      <c r="H256" s="51"/>
      <c r="I256" s="61"/>
      <c r="J256" s="51"/>
      <c r="K256" s="109"/>
      <c r="L256" s="51"/>
      <c r="M256" s="51"/>
      <c r="N256" s="51"/>
      <c r="AO256" s="51"/>
      <c r="AP256" s="51"/>
    </row>
    <row r="257" spans="1:42" ht="15.75" customHeight="1" x14ac:dyDescent="0.35">
      <c r="A257" s="51"/>
      <c r="B257" s="51"/>
      <c r="C257" s="51"/>
      <c r="D257" s="51"/>
      <c r="E257" s="51"/>
      <c r="F257" s="51"/>
      <c r="G257" s="51"/>
      <c r="H257" s="51"/>
      <c r="I257" s="61"/>
      <c r="J257" s="51"/>
      <c r="K257" s="109"/>
      <c r="L257" s="51"/>
      <c r="M257" s="51"/>
      <c r="N257" s="51"/>
      <c r="AO257" s="51"/>
      <c r="AP257" s="51"/>
    </row>
    <row r="258" spans="1:42" ht="15.75" customHeight="1" x14ac:dyDescent="0.35">
      <c r="A258" s="51"/>
      <c r="B258" s="51"/>
      <c r="C258" s="51"/>
      <c r="D258" s="51"/>
      <c r="E258" s="51"/>
      <c r="F258" s="51"/>
      <c r="G258" s="51"/>
      <c r="H258" s="51"/>
      <c r="I258" s="61"/>
      <c r="J258" s="51"/>
      <c r="K258" s="109"/>
      <c r="L258" s="51"/>
      <c r="M258" s="51"/>
      <c r="N258" s="51"/>
      <c r="AO258" s="51"/>
      <c r="AP258" s="51"/>
    </row>
    <row r="259" spans="1:42" ht="15.75" customHeight="1" x14ac:dyDescent="0.35">
      <c r="A259" s="51"/>
      <c r="B259" s="51"/>
      <c r="C259" s="51"/>
      <c r="D259" s="51"/>
      <c r="E259" s="51"/>
      <c r="F259" s="51"/>
      <c r="G259" s="51"/>
      <c r="H259" s="51"/>
      <c r="I259" s="61"/>
      <c r="J259" s="51"/>
      <c r="K259" s="109"/>
      <c r="L259" s="51"/>
      <c r="M259" s="51"/>
      <c r="N259" s="51"/>
      <c r="AO259" s="51"/>
      <c r="AP259" s="51"/>
    </row>
    <row r="260" spans="1:42" ht="15.75" customHeight="1" x14ac:dyDescent="0.35">
      <c r="A260" s="51"/>
      <c r="B260" s="51"/>
      <c r="C260" s="51"/>
      <c r="D260" s="51"/>
      <c r="E260" s="51"/>
      <c r="F260" s="51"/>
      <c r="G260" s="51"/>
      <c r="H260" s="51"/>
      <c r="I260" s="61"/>
      <c r="J260" s="51"/>
      <c r="K260" s="109"/>
      <c r="L260" s="51"/>
      <c r="M260" s="51"/>
      <c r="N260" s="51"/>
      <c r="AO260" s="51"/>
      <c r="AP260" s="51"/>
    </row>
    <row r="261" spans="1:42" ht="15.75" customHeight="1" x14ac:dyDescent="0.35">
      <c r="A261" s="51"/>
      <c r="B261" s="51"/>
      <c r="C261" s="51"/>
      <c r="D261" s="51"/>
      <c r="E261" s="51"/>
      <c r="F261" s="51"/>
      <c r="G261" s="51"/>
      <c r="H261" s="51"/>
      <c r="I261" s="61"/>
      <c r="J261" s="51"/>
      <c r="K261" s="109"/>
      <c r="L261" s="51"/>
      <c r="M261" s="51"/>
      <c r="N261" s="51"/>
      <c r="AO261" s="51"/>
      <c r="AP261" s="51"/>
    </row>
    <row r="262" spans="1:42" ht="15.75" customHeight="1" x14ac:dyDescent="0.35">
      <c r="A262" s="51"/>
      <c r="B262" s="51"/>
      <c r="C262" s="51"/>
      <c r="D262" s="51"/>
      <c r="E262" s="51"/>
      <c r="F262" s="51"/>
      <c r="G262" s="51"/>
      <c r="H262" s="51"/>
      <c r="I262" s="61"/>
      <c r="J262" s="51"/>
      <c r="K262" s="109"/>
      <c r="L262" s="51"/>
      <c r="M262" s="51"/>
      <c r="N262" s="51"/>
      <c r="AO262" s="51"/>
      <c r="AP262" s="51"/>
    </row>
    <row r="263" spans="1:42" ht="15.75" customHeight="1" x14ac:dyDescent="0.35">
      <c r="A263" s="51"/>
      <c r="B263" s="51"/>
      <c r="C263" s="51"/>
      <c r="D263" s="51"/>
      <c r="E263" s="51"/>
      <c r="F263" s="51"/>
      <c r="G263" s="51"/>
      <c r="H263" s="51"/>
      <c r="I263" s="61"/>
      <c r="J263" s="51"/>
      <c r="K263" s="109"/>
      <c r="L263" s="51"/>
      <c r="M263" s="51"/>
      <c r="N263" s="51"/>
      <c r="AO263" s="51"/>
      <c r="AP263" s="51"/>
    </row>
    <row r="264" spans="1:42" ht="15.75" customHeight="1" x14ac:dyDescent="0.35">
      <c r="A264" s="51"/>
      <c r="B264" s="51"/>
      <c r="C264" s="51"/>
      <c r="D264" s="51"/>
      <c r="E264" s="51"/>
      <c r="F264" s="51"/>
      <c r="G264" s="51"/>
      <c r="H264" s="51"/>
      <c r="I264" s="61"/>
      <c r="J264" s="51"/>
      <c r="K264" s="109"/>
      <c r="L264" s="51"/>
      <c r="M264" s="51"/>
      <c r="N264" s="51"/>
      <c r="AO264" s="51"/>
      <c r="AP264" s="51"/>
    </row>
    <row r="265" spans="1:42" ht="15.75" customHeight="1" x14ac:dyDescent="0.35">
      <c r="A265" s="51"/>
      <c r="B265" s="51"/>
      <c r="C265" s="51"/>
      <c r="D265" s="51"/>
      <c r="E265" s="51"/>
      <c r="F265" s="51"/>
      <c r="G265" s="51"/>
      <c r="H265" s="51"/>
      <c r="I265" s="61"/>
      <c r="J265" s="51"/>
      <c r="K265" s="109"/>
      <c r="L265" s="51"/>
      <c r="M265" s="51"/>
      <c r="N265" s="51"/>
      <c r="AO265" s="51"/>
      <c r="AP265" s="51"/>
    </row>
    <row r="266" spans="1:42" ht="15.75" customHeight="1" x14ac:dyDescent="0.35">
      <c r="A266" s="51"/>
      <c r="B266" s="51"/>
      <c r="C266" s="51"/>
      <c r="D266" s="51"/>
      <c r="E266" s="51"/>
      <c r="F266" s="51"/>
      <c r="G266" s="51"/>
      <c r="H266" s="51"/>
      <c r="I266" s="61"/>
      <c r="J266" s="51"/>
      <c r="K266" s="109"/>
      <c r="L266" s="51"/>
      <c r="M266" s="51"/>
      <c r="N266" s="51"/>
      <c r="AO266" s="51"/>
      <c r="AP266" s="51"/>
    </row>
    <row r="267" spans="1:42" ht="15.75" customHeight="1" x14ac:dyDescent="0.35">
      <c r="A267" s="51"/>
      <c r="B267" s="51"/>
      <c r="C267" s="51"/>
      <c r="D267" s="51"/>
      <c r="E267" s="51"/>
      <c r="F267" s="51"/>
      <c r="G267" s="51"/>
      <c r="H267" s="51"/>
      <c r="I267" s="61"/>
      <c r="J267" s="51"/>
      <c r="K267" s="109"/>
      <c r="L267" s="51"/>
      <c r="M267" s="51"/>
      <c r="N267" s="51"/>
      <c r="AO267" s="51"/>
      <c r="AP267" s="51"/>
    </row>
    <row r="268" spans="1:42" ht="15.75" customHeight="1" x14ac:dyDescent="0.35">
      <c r="A268" s="51"/>
      <c r="B268" s="51"/>
      <c r="C268" s="51"/>
      <c r="D268" s="51"/>
      <c r="E268" s="51"/>
      <c r="F268" s="51"/>
      <c r="G268" s="51"/>
      <c r="H268" s="51"/>
      <c r="I268" s="61"/>
      <c r="J268" s="51"/>
      <c r="K268" s="109"/>
      <c r="L268" s="51"/>
      <c r="M268" s="51"/>
      <c r="N268" s="51"/>
      <c r="AO268" s="51"/>
      <c r="AP268" s="51"/>
    </row>
    <row r="269" spans="1:42" ht="15.75" customHeight="1" x14ac:dyDescent="0.35">
      <c r="A269" s="51"/>
      <c r="B269" s="51"/>
      <c r="C269" s="51"/>
      <c r="D269" s="51"/>
      <c r="E269" s="51"/>
      <c r="F269" s="51"/>
      <c r="G269" s="51"/>
      <c r="H269" s="51"/>
      <c r="I269" s="61"/>
      <c r="J269" s="51"/>
      <c r="K269" s="109"/>
      <c r="L269" s="51"/>
      <c r="M269" s="51"/>
      <c r="N269" s="51"/>
      <c r="AO269" s="51"/>
      <c r="AP269" s="51"/>
    </row>
    <row r="270" spans="1:42" ht="15.75" customHeight="1" x14ac:dyDescent="0.35">
      <c r="A270" s="51"/>
      <c r="B270" s="51"/>
      <c r="C270" s="51"/>
      <c r="D270" s="51"/>
      <c r="E270" s="51"/>
      <c r="F270" s="51"/>
      <c r="G270" s="51"/>
      <c r="H270" s="51"/>
      <c r="I270" s="61"/>
      <c r="J270" s="51"/>
      <c r="K270" s="109"/>
      <c r="L270" s="51"/>
      <c r="M270" s="51"/>
      <c r="N270" s="51"/>
      <c r="AO270" s="51"/>
      <c r="AP270" s="51"/>
    </row>
    <row r="271" spans="1:42" ht="15.75" customHeight="1" x14ac:dyDescent="0.35">
      <c r="A271" s="51"/>
      <c r="B271" s="51"/>
      <c r="C271" s="51"/>
      <c r="D271" s="51"/>
      <c r="E271" s="51"/>
      <c r="F271" s="51"/>
      <c r="G271" s="51"/>
      <c r="H271" s="51"/>
      <c r="I271" s="61"/>
      <c r="J271" s="51"/>
      <c r="K271" s="109"/>
      <c r="L271" s="51"/>
      <c r="M271" s="51"/>
      <c r="N271" s="51"/>
      <c r="AO271" s="51"/>
      <c r="AP271" s="51"/>
    </row>
    <row r="272" spans="1:42" ht="15.75" customHeight="1" x14ac:dyDescent="0.35">
      <c r="A272" s="51"/>
      <c r="B272" s="51"/>
      <c r="C272" s="51"/>
      <c r="D272" s="51"/>
      <c r="E272" s="51"/>
      <c r="F272" s="51"/>
      <c r="G272" s="51"/>
      <c r="H272" s="51"/>
      <c r="I272" s="61"/>
      <c r="J272" s="51"/>
      <c r="K272" s="109"/>
      <c r="L272" s="51"/>
      <c r="M272" s="51"/>
      <c r="N272" s="51"/>
      <c r="AO272" s="51"/>
      <c r="AP272" s="51"/>
    </row>
    <row r="273" spans="1:42" ht="15.75" customHeight="1" x14ac:dyDescent="0.35">
      <c r="A273" s="51"/>
      <c r="B273" s="51"/>
      <c r="C273" s="51"/>
      <c r="D273" s="51"/>
      <c r="E273" s="51"/>
      <c r="F273" s="51"/>
      <c r="G273" s="51"/>
      <c r="H273" s="51"/>
      <c r="I273" s="61"/>
      <c r="J273" s="51"/>
      <c r="K273" s="109"/>
      <c r="L273" s="51"/>
      <c r="M273" s="51"/>
      <c r="N273" s="51"/>
      <c r="AO273" s="51"/>
      <c r="AP273" s="51"/>
    </row>
    <row r="274" spans="1:42" ht="15.75" customHeight="1" x14ac:dyDescent="0.35">
      <c r="A274" s="51"/>
      <c r="B274" s="51"/>
      <c r="C274" s="51"/>
      <c r="D274" s="51"/>
      <c r="E274" s="51"/>
      <c r="F274" s="51"/>
      <c r="G274" s="51"/>
      <c r="H274" s="51"/>
      <c r="I274" s="61"/>
      <c r="J274" s="51"/>
      <c r="K274" s="109"/>
      <c r="L274" s="51"/>
      <c r="M274" s="51"/>
      <c r="N274" s="51"/>
      <c r="AO274" s="51"/>
      <c r="AP274" s="51"/>
    </row>
    <row r="275" spans="1:42" ht="15.75" customHeight="1" x14ac:dyDescent="0.35">
      <c r="A275" s="51"/>
      <c r="B275" s="51"/>
      <c r="C275" s="51"/>
      <c r="D275" s="51"/>
      <c r="E275" s="51"/>
      <c r="F275" s="51"/>
      <c r="G275" s="51"/>
      <c r="H275" s="51"/>
      <c r="I275" s="61"/>
      <c r="J275" s="51"/>
      <c r="K275" s="109"/>
      <c r="L275" s="51"/>
      <c r="M275" s="51"/>
      <c r="N275" s="51"/>
      <c r="AO275" s="51"/>
      <c r="AP275" s="51"/>
    </row>
    <row r="276" spans="1:42" ht="15.75" customHeight="1" x14ac:dyDescent="0.35">
      <c r="A276" s="51"/>
      <c r="B276" s="51"/>
      <c r="C276" s="51"/>
      <c r="D276" s="51"/>
      <c r="E276" s="51"/>
      <c r="F276" s="51"/>
      <c r="G276" s="51"/>
      <c r="H276" s="51"/>
      <c r="I276" s="61"/>
      <c r="J276" s="51"/>
      <c r="K276" s="109"/>
      <c r="L276" s="51"/>
      <c r="M276" s="51"/>
      <c r="N276" s="51"/>
      <c r="AO276" s="51"/>
      <c r="AP276" s="51"/>
    </row>
    <row r="277" spans="1:42" ht="15.75" customHeight="1" x14ac:dyDescent="0.35">
      <c r="A277" s="51"/>
      <c r="B277" s="51"/>
      <c r="C277" s="51"/>
      <c r="D277" s="51"/>
      <c r="E277" s="51"/>
      <c r="F277" s="51"/>
      <c r="G277" s="51"/>
      <c r="H277" s="51"/>
      <c r="I277" s="61"/>
      <c r="J277" s="51"/>
      <c r="K277" s="109"/>
      <c r="L277" s="51"/>
      <c r="M277" s="51"/>
      <c r="N277" s="51"/>
      <c r="AO277" s="51"/>
      <c r="AP277" s="51"/>
    </row>
    <row r="278" spans="1:42" ht="15.75" customHeight="1" x14ac:dyDescent="0.35">
      <c r="A278" s="51"/>
      <c r="B278" s="51"/>
      <c r="C278" s="51"/>
      <c r="D278" s="51"/>
      <c r="E278" s="51"/>
      <c r="F278" s="51"/>
      <c r="G278" s="51"/>
      <c r="H278" s="51"/>
      <c r="I278" s="61"/>
      <c r="J278" s="51"/>
      <c r="K278" s="109"/>
      <c r="L278" s="51"/>
      <c r="M278" s="51"/>
      <c r="N278" s="51"/>
      <c r="AO278" s="51"/>
      <c r="AP278" s="51"/>
    </row>
    <row r="279" spans="1:42" ht="15.75" customHeight="1" x14ac:dyDescent="0.35">
      <c r="A279" s="51"/>
      <c r="B279" s="51"/>
      <c r="C279" s="51"/>
      <c r="D279" s="51"/>
      <c r="E279" s="51"/>
      <c r="F279" s="51"/>
      <c r="G279" s="51"/>
      <c r="H279" s="51"/>
      <c r="I279" s="61"/>
      <c r="J279" s="51"/>
      <c r="K279" s="109"/>
      <c r="L279" s="51"/>
      <c r="M279" s="51"/>
      <c r="N279" s="51"/>
      <c r="AO279" s="51"/>
      <c r="AP279" s="51"/>
    </row>
    <row r="280" spans="1:42" ht="15.75" customHeight="1" x14ac:dyDescent="0.35">
      <c r="A280" s="51"/>
      <c r="B280" s="51"/>
      <c r="C280" s="51"/>
      <c r="D280" s="51"/>
      <c r="E280" s="51"/>
      <c r="F280" s="51"/>
      <c r="G280" s="51"/>
      <c r="H280" s="51"/>
      <c r="I280" s="61"/>
      <c r="J280" s="51"/>
      <c r="K280" s="109"/>
      <c r="L280" s="51"/>
      <c r="M280" s="51"/>
      <c r="N280" s="51"/>
      <c r="AO280" s="51"/>
      <c r="AP280" s="51"/>
    </row>
    <row r="281" spans="1:42" ht="15.75" customHeight="1" x14ac:dyDescent="0.35">
      <c r="A281" s="51"/>
      <c r="B281" s="51"/>
      <c r="C281" s="51"/>
      <c r="D281" s="51"/>
      <c r="E281" s="51"/>
      <c r="F281" s="51"/>
      <c r="G281" s="51"/>
      <c r="H281" s="51"/>
      <c r="I281" s="61"/>
      <c r="J281" s="51"/>
      <c r="K281" s="109"/>
      <c r="L281" s="51"/>
      <c r="M281" s="51"/>
      <c r="N281" s="51"/>
      <c r="AO281" s="51"/>
      <c r="AP281" s="51"/>
    </row>
    <row r="282" spans="1:42" ht="15.75" customHeight="1" x14ac:dyDescent="0.35">
      <c r="A282" s="51"/>
      <c r="B282" s="51"/>
      <c r="C282" s="51"/>
      <c r="D282" s="51"/>
      <c r="E282" s="51"/>
      <c r="F282" s="51"/>
      <c r="G282" s="51"/>
      <c r="H282" s="51"/>
      <c r="I282" s="61"/>
      <c r="J282" s="51"/>
      <c r="K282" s="109"/>
      <c r="L282" s="51"/>
      <c r="M282" s="51"/>
      <c r="N282" s="51"/>
      <c r="AO282" s="51"/>
      <c r="AP282" s="51"/>
    </row>
    <row r="283" spans="1:42" ht="15.75" customHeight="1" x14ac:dyDescent="0.35">
      <c r="A283" s="51"/>
      <c r="B283" s="51"/>
      <c r="C283" s="51"/>
      <c r="D283" s="51"/>
      <c r="E283" s="51"/>
      <c r="F283" s="51"/>
      <c r="G283" s="51"/>
      <c r="H283" s="51"/>
      <c r="I283" s="61"/>
      <c r="J283" s="51"/>
      <c r="K283" s="109"/>
      <c r="L283" s="51"/>
      <c r="M283" s="51"/>
      <c r="N283" s="51"/>
      <c r="AO283" s="51"/>
      <c r="AP283" s="51"/>
    </row>
    <row r="284" spans="1:42" ht="15.75" customHeight="1" x14ac:dyDescent="0.35">
      <c r="A284" s="51"/>
      <c r="B284" s="51"/>
      <c r="C284" s="51"/>
      <c r="D284" s="51"/>
      <c r="E284" s="51"/>
      <c r="F284" s="51"/>
      <c r="G284" s="51"/>
      <c r="H284" s="51"/>
      <c r="I284" s="61"/>
      <c r="J284" s="51"/>
      <c r="K284" s="109"/>
      <c r="L284" s="51"/>
      <c r="M284" s="51"/>
      <c r="N284" s="51"/>
      <c r="AO284" s="51"/>
      <c r="AP284" s="51"/>
    </row>
    <row r="285" spans="1:42" ht="15.75" customHeight="1" x14ac:dyDescent="0.35">
      <c r="A285" s="51"/>
      <c r="B285" s="51"/>
      <c r="C285" s="51"/>
      <c r="D285" s="51"/>
      <c r="E285" s="51"/>
      <c r="F285" s="51"/>
      <c r="G285" s="51"/>
      <c r="H285" s="51"/>
      <c r="I285" s="61"/>
      <c r="J285" s="51"/>
      <c r="K285" s="109"/>
      <c r="L285" s="51"/>
      <c r="M285" s="51"/>
      <c r="N285" s="51"/>
      <c r="AO285" s="51"/>
      <c r="AP285" s="51"/>
    </row>
    <row r="286" spans="1:42" ht="15.75" customHeight="1" x14ac:dyDescent="0.35">
      <c r="A286" s="51"/>
      <c r="B286" s="51"/>
      <c r="C286" s="51"/>
      <c r="D286" s="51"/>
      <c r="E286" s="51"/>
      <c r="F286" s="51"/>
      <c r="G286" s="51"/>
      <c r="H286" s="51"/>
      <c r="I286" s="61"/>
      <c r="J286" s="51"/>
      <c r="K286" s="109"/>
      <c r="L286" s="51"/>
      <c r="M286" s="51"/>
      <c r="N286" s="51"/>
      <c r="AO286" s="51"/>
      <c r="AP286" s="51"/>
    </row>
    <row r="287" spans="1:42" ht="15.75" customHeight="1" x14ac:dyDescent="0.35">
      <c r="A287" s="51"/>
      <c r="B287" s="51"/>
      <c r="C287" s="51"/>
      <c r="D287" s="51"/>
      <c r="E287" s="51"/>
      <c r="F287" s="51"/>
      <c r="G287" s="51"/>
      <c r="H287" s="51"/>
      <c r="I287" s="61"/>
      <c r="J287" s="51"/>
      <c r="K287" s="109"/>
      <c r="L287" s="51"/>
      <c r="M287" s="51"/>
      <c r="N287" s="51"/>
      <c r="AO287" s="51"/>
      <c r="AP287" s="51"/>
    </row>
    <row r="288" spans="1:42" ht="15.75" customHeight="1" x14ac:dyDescent="0.35">
      <c r="A288" s="51"/>
      <c r="B288" s="51"/>
      <c r="C288" s="51"/>
      <c r="D288" s="51"/>
      <c r="E288" s="51"/>
      <c r="F288" s="51"/>
      <c r="G288" s="51"/>
      <c r="H288" s="51"/>
      <c r="I288" s="61"/>
      <c r="J288" s="51"/>
      <c r="K288" s="109"/>
      <c r="L288" s="51"/>
      <c r="M288" s="51"/>
      <c r="N288" s="51"/>
      <c r="AO288" s="51"/>
      <c r="AP288" s="51"/>
    </row>
    <row r="289" spans="1:42" ht="15.75" customHeight="1" x14ac:dyDescent="0.35">
      <c r="A289" s="51"/>
      <c r="B289" s="51"/>
      <c r="C289" s="51"/>
      <c r="D289" s="51"/>
      <c r="E289" s="51"/>
      <c r="F289" s="51"/>
      <c r="G289" s="51"/>
      <c r="H289" s="51"/>
      <c r="I289" s="61"/>
      <c r="J289" s="51"/>
      <c r="K289" s="109"/>
      <c r="L289" s="51"/>
      <c r="M289" s="51"/>
      <c r="N289" s="51"/>
      <c r="AO289" s="51"/>
      <c r="AP289" s="51"/>
    </row>
    <row r="290" spans="1:42" ht="15.75" customHeight="1" x14ac:dyDescent="0.35">
      <c r="A290" s="51"/>
      <c r="B290" s="51"/>
      <c r="C290" s="51"/>
      <c r="D290" s="51"/>
      <c r="E290" s="51"/>
      <c r="F290" s="51"/>
      <c r="G290" s="51"/>
      <c r="H290" s="51"/>
      <c r="I290" s="61"/>
      <c r="J290" s="51"/>
      <c r="K290" s="109"/>
      <c r="L290" s="51"/>
      <c r="M290" s="51"/>
      <c r="N290" s="51"/>
      <c r="AO290" s="51"/>
      <c r="AP290" s="51"/>
    </row>
    <row r="291" spans="1:42" ht="15.75" customHeight="1" x14ac:dyDescent="0.35">
      <c r="A291" s="51"/>
      <c r="B291" s="51"/>
      <c r="C291" s="51"/>
      <c r="D291" s="51"/>
      <c r="E291" s="51"/>
      <c r="F291" s="51"/>
      <c r="G291" s="51"/>
      <c r="H291" s="51"/>
      <c r="I291" s="61"/>
      <c r="J291" s="51"/>
      <c r="K291" s="109"/>
      <c r="L291" s="51"/>
      <c r="M291" s="51"/>
      <c r="N291" s="51"/>
      <c r="AO291" s="51"/>
      <c r="AP291" s="51"/>
    </row>
    <row r="292" spans="1:42" ht="15.75" customHeight="1" x14ac:dyDescent="0.35">
      <c r="A292" s="51"/>
      <c r="B292" s="51"/>
      <c r="C292" s="51"/>
      <c r="D292" s="51"/>
      <c r="E292" s="51"/>
      <c r="F292" s="51"/>
      <c r="G292" s="51"/>
      <c r="H292" s="51"/>
      <c r="I292" s="61"/>
      <c r="J292" s="51"/>
      <c r="K292" s="109"/>
      <c r="L292" s="51"/>
      <c r="M292" s="51"/>
      <c r="N292" s="51"/>
      <c r="AO292" s="51"/>
      <c r="AP292" s="51"/>
    </row>
    <row r="293" spans="1:42" ht="15.75" customHeight="1" x14ac:dyDescent="0.35">
      <c r="A293" s="51"/>
      <c r="B293" s="51"/>
      <c r="C293" s="51"/>
      <c r="D293" s="51"/>
      <c r="E293" s="51"/>
      <c r="F293" s="51"/>
      <c r="G293" s="51"/>
      <c r="H293" s="51"/>
      <c r="I293" s="61"/>
      <c r="J293" s="51"/>
      <c r="K293" s="109"/>
      <c r="L293" s="51"/>
      <c r="M293" s="51"/>
      <c r="N293" s="51"/>
      <c r="AO293" s="51"/>
      <c r="AP293" s="51"/>
    </row>
    <row r="294" spans="1:42" ht="15.75" customHeight="1" x14ac:dyDescent="0.35">
      <c r="A294" s="51"/>
      <c r="B294" s="51"/>
      <c r="C294" s="51"/>
      <c r="D294" s="51"/>
      <c r="E294" s="51"/>
      <c r="F294" s="51"/>
      <c r="G294" s="51"/>
      <c r="H294" s="51"/>
      <c r="I294" s="61"/>
      <c r="J294" s="51"/>
      <c r="K294" s="109"/>
      <c r="L294" s="51"/>
      <c r="M294" s="51"/>
      <c r="N294" s="51"/>
      <c r="AO294" s="51"/>
      <c r="AP294" s="51"/>
    </row>
    <row r="295" spans="1:42" ht="15.75" customHeight="1" x14ac:dyDescent="0.35">
      <c r="A295" s="51"/>
      <c r="B295" s="51"/>
      <c r="C295" s="51"/>
      <c r="D295" s="51"/>
      <c r="E295" s="51"/>
      <c r="F295" s="51"/>
      <c r="G295" s="51"/>
      <c r="H295" s="51"/>
      <c r="I295" s="61"/>
      <c r="J295" s="51"/>
      <c r="K295" s="109"/>
      <c r="L295" s="51"/>
      <c r="M295" s="51"/>
      <c r="N295" s="51"/>
      <c r="AO295" s="51"/>
      <c r="AP295" s="51"/>
    </row>
    <row r="296" spans="1:42" ht="15.75" customHeight="1" x14ac:dyDescent="0.35">
      <c r="A296" s="51"/>
      <c r="B296" s="51"/>
      <c r="C296" s="51"/>
      <c r="D296" s="51"/>
      <c r="E296" s="51"/>
      <c r="F296" s="51"/>
      <c r="G296" s="51"/>
      <c r="H296" s="51"/>
      <c r="I296" s="61"/>
      <c r="J296" s="51"/>
      <c r="K296" s="109"/>
      <c r="L296" s="51"/>
      <c r="M296" s="51"/>
      <c r="N296" s="51"/>
      <c r="AO296" s="51"/>
      <c r="AP296" s="51"/>
    </row>
    <row r="297" spans="1:42" ht="15.75" customHeight="1" x14ac:dyDescent="0.35">
      <c r="A297" s="51"/>
      <c r="B297" s="51"/>
      <c r="C297" s="51"/>
      <c r="D297" s="51"/>
      <c r="E297" s="51"/>
      <c r="F297" s="51"/>
      <c r="G297" s="51"/>
      <c r="H297" s="51"/>
      <c r="I297" s="61"/>
      <c r="J297" s="51"/>
      <c r="K297" s="109"/>
      <c r="L297" s="51"/>
      <c r="M297" s="51"/>
      <c r="N297" s="51"/>
      <c r="AO297" s="51"/>
      <c r="AP297" s="51"/>
    </row>
    <row r="298" spans="1:42" ht="15.75" customHeight="1" x14ac:dyDescent="0.35">
      <c r="A298" s="51"/>
      <c r="B298" s="51"/>
      <c r="C298" s="51"/>
      <c r="D298" s="51"/>
      <c r="E298" s="51"/>
      <c r="F298" s="51"/>
      <c r="G298" s="51"/>
      <c r="H298" s="51"/>
      <c r="I298" s="61"/>
      <c r="J298" s="51"/>
      <c r="K298" s="109"/>
      <c r="L298" s="51"/>
      <c r="M298" s="51"/>
      <c r="N298" s="51"/>
      <c r="AO298" s="51"/>
      <c r="AP298" s="51"/>
    </row>
    <row r="299" spans="1:42" ht="15.75" customHeight="1" x14ac:dyDescent="0.35">
      <c r="A299" s="51"/>
      <c r="B299" s="51"/>
      <c r="C299" s="51"/>
      <c r="D299" s="51"/>
      <c r="E299" s="51"/>
      <c r="F299" s="51"/>
      <c r="G299" s="51"/>
      <c r="H299" s="51"/>
      <c r="I299" s="61"/>
      <c r="J299" s="51"/>
      <c r="K299" s="109"/>
      <c r="L299" s="51"/>
      <c r="M299" s="51"/>
      <c r="N299" s="51"/>
      <c r="AO299" s="51"/>
      <c r="AP299" s="51"/>
    </row>
    <row r="300" spans="1:42" ht="15.75" customHeight="1" x14ac:dyDescent="0.35">
      <c r="A300" s="51"/>
      <c r="B300" s="51"/>
      <c r="C300" s="51"/>
      <c r="D300" s="51"/>
      <c r="E300" s="51"/>
      <c r="F300" s="51"/>
      <c r="G300" s="51"/>
      <c r="H300" s="51"/>
      <c r="I300" s="61"/>
      <c r="J300" s="51"/>
      <c r="K300" s="109"/>
      <c r="L300" s="51"/>
      <c r="M300" s="51"/>
      <c r="N300" s="51"/>
      <c r="AO300" s="51"/>
      <c r="AP300" s="51"/>
    </row>
    <row r="301" spans="1:42" ht="15.75" customHeight="1" x14ac:dyDescent="0.35">
      <c r="A301" s="51"/>
      <c r="B301" s="51"/>
      <c r="C301" s="51"/>
      <c r="D301" s="51"/>
      <c r="E301" s="51"/>
      <c r="F301" s="51"/>
      <c r="G301" s="51"/>
      <c r="H301" s="51"/>
      <c r="I301" s="61"/>
      <c r="J301" s="51"/>
      <c r="K301" s="109"/>
      <c r="L301" s="51"/>
      <c r="M301" s="51"/>
      <c r="N301" s="51"/>
      <c r="AO301" s="51"/>
      <c r="AP301" s="51"/>
    </row>
    <row r="302" spans="1:42" ht="15.75" customHeight="1" x14ac:dyDescent="0.35">
      <c r="A302" s="51"/>
      <c r="B302" s="51"/>
      <c r="C302" s="51"/>
      <c r="D302" s="51"/>
      <c r="E302" s="51"/>
      <c r="F302" s="51"/>
      <c r="G302" s="51"/>
      <c r="H302" s="51"/>
      <c r="I302" s="61"/>
      <c r="J302" s="51"/>
      <c r="K302" s="109"/>
      <c r="L302" s="51"/>
      <c r="M302" s="51"/>
      <c r="N302" s="51"/>
      <c r="AO302" s="51"/>
      <c r="AP302" s="51"/>
    </row>
    <row r="303" spans="1:42" ht="15.75" customHeight="1" x14ac:dyDescent="0.35">
      <c r="A303" s="51"/>
      <c r="B303" s="51"/>
      <c r="C303" s="51"/>
      <c r="D303" s="51"/>
      <c r="E303" s="51"/>
      <c r="F303" s="51"/>
      <c r="G303" s="51"/>
      <c r="H303" s="51"/>
      <c r="I303" s="61"/>
      <c r="J303" s="51"/>
      <c r="K303" s="109"/>
      <c r="L303" s="51"/>
      <c r="M303" s="51"/>
      <c r="N303" s="51"/>
      <c r="AO303" s="51"/>
      <c r="AP303" s="51"/>
    </row>
    <row r="304" spans="1:42" ht="15.75" customHeight="1" x14ac:dyDescent="0.35">
      <c r="A304" s="51"/>
      <c r="B304" s="51"/>
      <c r="C304" s="51"/>
      <c r="D304" s="51"/>
      <c r="E304" s="51"/>
      <c r="F304" s="51"/>
      <c r="G304" s="51"/>
      <c r="H304" s="51"/>
      <c r="I304" s="61"/>
      <c r="J304" s="51"/>
      <c r="K304" s="109"/>
      <c r="L304" s="51"/>
      <c r="M304" s="51"/>
      <c r="N304" s="51"/>
      <c r="AO304" s="51"/>
      <c r="AP304" s="51"/>
    </row>
    <row r="305" spans="1:42" ht="15.75" customHeight="1" x14ac:dyDescent="0.35">
      <c r="A305" s="51"/>
      <c r="B305" s="51"/>
      <c r="C305" s="51"/>
      <c r="D305" s="51"/>
      <c r="E305" s="51"/>
      <c r="F305" s="51"/>
      <c r="G305" s="51"/>
      <c r="H305" s="51"/>
      <c r="I305" s="61"/>
      <c r="J305" s="51"/>
      <c r="K305" s="109"/>
      <c r="L305" s="51"/>
      <c r="M305" s="51"/>
      <c r="N305" s="51"/>
      <c r="AO305" s="51"/>
      <c r="AP305" s="51"/>
    </row>
    <row r="306" spans="1:42" ht="15.75" customHeight="1" x14ac:dyDescent="0.35">
      <c r="A306" s="51"/>
      <c r="B306" s="51"/>
      <c r="C306" s="51"/>
      <c r="D306" s="51"/>
      <c r="E306" s="51"/>
      <c r="F306" s="51"/>
      <c r="G306" s="51"/>
      <c r="H306" s="51"/>
      <c r="I306" s="61"/>
      <c r="J306" s="51"/>
      <c r="K306" s="109"/>
      <c r="L306" s="51"/>
      <c r="M306" s="51"/>
      <c r="N306" s="51"/>
      <c r="AO306" s="51"/>
      <c r="AP306" s="51"/>
    </row>
    <row r="307" spans="1:42" ht="15.75" customHeight="1" x14ac:dyDescent="0.35">
      <c r="A307" s="51"/>
      <c r="B307" s="51"/>
      <c r="C307" s="51"/>
      <c r="D307" s="51"/>
      <c r="E307" s="51"/>
      <c r="F307" s="51"/>
      <c r="G307" s="51"/>
      <c r="H307" s="51"/>
      <c r="I307" s="61"/>
      <c r="J307" s="51"/>
      <c r="K307" s="109"/>
      <c r="L307" s="51"/>
      <c r="M307" s="51"/>
      <c r="N307" s="51"/>
      <c r="AO307" s="51"/>
      <c r="AP307" s="51"/>
    </row>
    <row r="308" spans="1:42" ht="15.75" customHeight="1" x14ac:dyDescent="0.35">
      <c r="A308" s="51"/>
      <c r="B308" s="51"/>
      <c r="C308" s="51"/>
      <c r="D308" s="51"/>
      <c r="E308" s="51"/>
      <c r="F308" s="51"/>
      <c r="G308" s="51"/>
      <c r="H308" s="51"/>
      <c r="I308" s="61"/>
      <c r="J308" s="51"/>
      <c r="K308" s="109"/>
      <c r="L308" s="51"/>
      <c r="M308" s="51"/>
      <c r="N308" s="51"/>
      <c r="AO308" s="51"/>
      <c r="AP308" s="51"/>
    </row>
    <row r="309" spans="1:42" ht="15.75" customHeight="1" x14ac:dyDescent="0.35">
      <c r="A309" s="51"/>
      <c r="B309" s="51"/>
      <c r="C309" s="51"/>
      <c r="D309" s="51"/>
      <c r="E309" s="51"/>
      <c r="F309" s="51"/>
      <c r="G309" s="51"/>
      <c r="H309" s="51"/>
      <c r="I309" s="61"/>
      <c r="J309" s="51"/>
      <c r="K309" s="109"/>
      <c r="L309" s="51"/>
      <c r="M309" s="51"/>
      <c r="N309" s="51"/>
      <c r="AO309" s="51"/>
      <c r="AP309" s="51"/>
    </row>
    <row r="310" spans="1:42" ht="15.75" customHeight="1" x14ac:dyDescent="0.35">
      <c r="A310" s="51"/>
      <c r="B310" s="51"/>
      <c r="C310" s="51"/>
      <c r="D310" s="51"/>
      <c r="E310" s="51"/>
      <c r="F310" s="51"/>
      <c r="G310" s="51"/>
      <c r="H310" s="51"/>
      <c r="I310" s="61"/>
      <c r="J310" s="51"/>
      <c r="K310" s="109"/>
      <c r="L310" s="51"/>
      <c r="M310" s="51"/>
      <c r="N310" s="51"/>
      <c r="AO310" s="51"/>
      <c r="AP310" s="51"/>
    </row>
    <row r="311" spans="1:42" ht="15.75" customHeight="1" x14ac:dyDescent="0.35">
      <c r="A311" s="51"/>
      <c r="B311" s="51"/>
      <c r="C311" s="51"/>
      <c r="D311" s="51"/>
      <c r="E311" s="51"/>
      <c r="F311" s="51"/>
      <c r="G311" s="51"/>
      <c r="H311" s="51"/>
      <c r="I311" s="61"/>
      <c r="J311" s="51"/>
      <c r="K311" s="109"/>
      <c r="L311" s="51"/>
      <c r="M311" s="51"/>
      <c r="N311" s="51"/>
      <c r="AO311" s="51"/>
      <c r="AP311" s="51"/>
    </row>
    <row r="312" spans="1:42" ht="15.75" customHeight="1" x14ac:dyDescent="0.35">
      <c r="A312" s="51"/>
      <c r="B312" s="51"/>
      <c r="C312" s="51"/>
      <c r="D312" s="51"/>
      <c r="E312" s="51"/>
      <c r="F312" s="51"/>
      <c r="G312" s="51"/>
      <c r="H312" s="51"/>
      <c r="I312" s="61"/>
      <c r="J312" s="51"/>
      <c r="K312" s="109"/>
      <c r="L312" s="51"/>
      <c r="M312" s="51"/>
      <c r="N312" s="51"/>
      <c r="AO312" s="51"/>
      <c r="AP312" s="51"/>
    </row>
    <row r="313" spans="1:42" ht="15.75" customHeight="1" x14ac:dyDescent="0.35">
      <c r="A313" s="51"/>
      <c r="B313" s="51"/>
      <c r="C313" s="51"/>
      <c r="D313" s="51"/>
      <c r="E313" s="51"/>
      <c r="F313" s="51"/>
      <c r="G313" s="51"/>
      <c r="H313" s="51"/>
      <c r="I313" s="61"/>
      <c r="J313" s="51"/>
      <c r="K313" s="109"/>
      <c r="L313" s="51"/>
      <c r="M313" s="51"/>
      <c r="N313" s="51"/>
      <c r="AO313" s="51"/>
      <c r="AP313" s="51"/>
    </row>
    <row r="314" spans="1:42" ht="15.75" customHeight="1" x14ac:dyDescent="0.35">
      <c r="A314" s="51"/>
      <c r="B314" s="51"/>
      <c r="C314" s="51"/>
      <c r="D314" s="51"/>
      <c r="E314" s="51"/>
      <c r="F314" s="51"/>
      <c r="G314" s="51"/>
      <c r="H314" s="51"/>
      <c r="I314" s="61"/>
      <c r="J314" s="51"/>
      <c r="K314" s="109"/>
      <c r="L314" s="51"/>
      <c r="M314" s="51"/>
      <c r="N314" s="51"/>
      <c r="AO314" s="51"/>
      <c r="AP314" s="51"/>
    </row>
    <row r="315" spans="1:42" ht="15.75" customHeight="1" x14ac:dyDescent="0.35">
      <c r="A315" s="51"/>
      <c r="B315" s="51"/>
      <c r="C315" s="51"/>
      <c r="D315" s="51"/>
      <c r="E315" s="51"/>
      <c r="F315" s="51"/>
      <c r="G315" s="51"/>
      <c r="H315" s="51"/>
      <c r="I315" s="61"/>
      <c r="J315" s="51"/>
      <c r="K315" s="109"/>
      <c r="L315" s="51"/>
      <c r="M315" s="51"/>
      <c r="N315" s="51"/>
      <c r="AO315" s="51"/>
      <c r="AP315" s="51"/>
    </row>
    <row r="316" spans="1:42" ht="15.75" customHeight="1" x14ac:dyDescent="0.35">
      <c r="A316" s="51"/>
      <c r="B316" s="51"/>
      <c r="C316" s="51"/>
      <c r="D316" s="51"/>
      <c r="E316" s="51"/>
      <c r="F316" s="51"/>
      <c r="G316" s="51"/>
      <c r="H316" s="51"/>
      <c r="I316" s="61"/>
      <c r="J316" s="51"/>
      <c r="K316" s="109"/>
      <c r="L316" s="51"/>
      <c r="M316" s="51"/>
      <c r="N316" s="51"/>
      <c r="AO316" s="51"/>
      <c r="AP316" s="51"/>
    </row>
    <row r="317" spans="1:42" ht="15.75" customHeight="1" x14ac:dyDescent="0.35">
      <c r="A317" s="51"/>
      <c r="B317" s="51"/>
      <c r="C317" s="51"/>
      <c r="D317" s="51"/>
      <c r="E317" s="51"/>
      <c r="F317" s="51"/>
      <c r="G317" s="51"/>
      <c r="H317" s="51"/>
      <c r="I317" s="61"/>
      <c r="J317" s="51"/>
      <c r="K317" s="109"/>
      <c r="L317" s="51"/>
      <c r="M317" s="51"/>
      <c r="N317" s="51"/>
      <c r="AO317" s="51"/>
      <c r="AP317" s="51"/>
    </row>
    <row r="318" spans="1:42" ht="15.75" customHeight="1" x14ac:dyDescent="0.35">
      <c r="A318" s="51"/>
      <c r="B318" s="51"/>
      <c r="C318" s="51"/>
      <c r="D318" s="51"/>
      <c r="E318" s="51"/>
      <c r="F318" s="51"/>
      <c r="G318" s="51"/>
      <c r="H318" s="51"/>
      <c r="I318" s="61"/>
      <c r="J318" s="51"/>
      <c r="K318" s="109"/>
      <c r="L318" s="51"/>
      <c r="M318" s="51"/>
      <c r="N318" s="51"/>
      <c r="AO318" s="51"/>
      <c r="AP318" s="51"/>
    </row>
    <row r="319" spans="1:42" ht="15.75" customHeight="1" x14ac:dyDescent="0.35">
      <c r="A319" s="51"/>
      <c r="B319" s="51"/>
      <c r="C319" s="51"/>
      <c r="D319" s="51"/>
      <c r="E319" s="51"/>
      <c r="F319" s="51"/>
      <c r="G319" s="51"/>
      <c r="H319" s="51"/>
      <c r="I319" s="61"/>
      <c r="J319" s="51"/>
      <c r="K319" s="109"/>
      <c r="L319" s="51"/>
      <c r="M319" s="51"/>
      <c r="N319" s="51"/>
      <c r="AO319" s="51"/>
      <c r="AP319" s="51"/>
    </row>
    <row r="320" spans="1:42" ht="15.75" customHeight="1" x14ac:dyDescent="0.35">
      <c r="A320" s="51"/>
      <c r="B320" s="51"/>
      <c r="C320" s="51"/>
      <c r="D320" s="51"/>
      <c r="E320" s="51"/>
      <c r="F320" s="51"/>
      <c r="G320" s="51"/>
      <c r="H320" s="51"/>
      <c r="I320" s="61"/>
      <c r="J320" s="51"/>
      <c r="K320" s="109"/>
      <c r="L320" s="51"/>
      <c r="M320" s="51"/>
      <c r="N320" s="51"/>
      <c r="AO320" s="51"/>
      <c r="AP320" s="51"/>
    </row>
    <row r="321" spans="1:42" ht="15.75" customHeight="1" x14ac:dyDescent="0.35">
      <c r="A321" s="51"/>
      <c r="B321" s="51"/>
      <c r="C321" s="51"/>
      <c r="D321" s="51"/>
      <c r="E321" s="51"/>
      <c r="F321" s="51"/>
      <c r="G321" s="51"/>
      <c r="H321" s="51"/>
      <c r="I321" s="61"/>
      <c r="J321" s="51"/>
      <c r="K321" s="109"/>
      <c r="L321" s="51"/>
      <c r="M321" s="51"/>
      <c r="N321" s="51"/>
      <c r="AO321" s="51"/>
      <c r="AP321" s="51"/>
    </row>
    <row r="322" spans="1:42" ht="15.75" customHeight="1" x14ac:dyDescent="0.35">
      <c r="A322" s="51"/>
      <c r="B322" s="51"/>
      <c r="C322" s="51"/>
      <c r="D322" s="51"/>
      <c r="E322" s="51"/>
      <c r="F322" s="51"/>
      <c r="G322" s="51"/>
      <c r="H322" s="51"/>
      <c r="I322" s="61"/>
      <c r="J322" s="51"/>
      <c r="K322" s="109"/>
      <c r="L322" s="51"/>
      <c r="M322" s="51"/>
      <c r="N322" s="51"/>
      <c r="AO322" s="51"/>
      <c r="AP322" s="51"/>
    </row>
    <row r="323" spans="1:42" ht="15.75" customHeight="1" x14ac:dyDescent="0.35">
      <c r="A323" s="51"/>
      <c r="B323" s="51"/>
      <c r="C323" s="51"/>
      <c r="D323" s="51"/>
      <c r="E323" s="51"/>
      <c r="F323" s="51"/>
      <c r="G323" s="51"/>
      <c r="H323" s="51"/>
      <c r="I323" s="61"/>
      <c r="J323" s="51"/>
      <c r="K323" s="109"/>
      <c r="L323" s="51"/>
      <c r="M323" s="51"/>
      <c r="N323" s="51"/>
      <c r="AO323" s="51"/>
      <c r="AP323" s="51"/>
    </row>
    <row r="324" spans="1:42" ht="15.75" customHeight="1" x14ac:dyDescent="0.35">
      <c r="A324" s="51"/>
      <c r="B324" s="51"/>
      <c r="C324" s="51"/>
      <c r="D324" s="51"/>
      <c r="E324" s="51"/>
      <c r="F324" s="51"/>
      <c r="G324" s="51"/>
      <c r="H324" s="51"/>
      <c r="I324" s="61"/>
      <c r="J324" s="51"/>
      <c r="K324" s="109"/>
      <c r="L324" s="51"/>
      <c r="M324" s="51"/>
      <c r="N324" s="51"/>
      <c r="AO324" s="51"/>
      <c r="AP324" s="51"/>
    </row>
    <row r="325" spans="1:42" ht="15.75" customHeight="1" x14ac:dyDescent="0.35">
      <c r="A325" s="51"/>
      <c r="B325" s="51"/>
      <c r="C325" s="51"/>
      <c r="D325" s="51"/>
      <c r="E325" s="51"/>
      <c r="F325" s="51"/>
      <c r="G325" s="51"/>
      <c r="H325" s="51"/>
      <c r="I325" s="61"/>
      <c r="J325" s="51"/>
      <c r="K325" s="109"/>
      <c r="L325" s="51"/>
      <c r="M325" s="51"/>
      <c r="N325" s="51"/>
      <c r="AO325" s="51"/>
      <c r="AP325" s="51"/>
    </row>
    <row r="326" spans="1:42" ht="15.75" customHeight="1" x14ac:dyDescent="0.35">
      <c r="A326" s="51"/>
      <c r="B326" s="51"/>
      <c r="C326" s="51"/>
      <c r="D326" s="51"/>
      <c r="E326" s="51"/>
      <c r="F326" s="51"/>
      <c r="G326" s="51"/>
      <c r="H326" s="51"/>
      <c r="I326" s="61"/>
      <c r="J326" s="51"/>
      <c r="K326" s="109"/>
      <c r="L326" s="51"/>
      <c r="M326" s="51"/>
      <c r="N326" s="51"/>
      <c r="AO326" s="51"/>
      <c r="AP326" s="51"/>
    </row>
    <row r="327" spans="1:42" ht="15.75" customHeight="1" x14ac:dyDescent="0.35">
      <c r="A327" s="51"/>
      <c r="B327" s="51"/>
      <c r="C327" s="51"/>
      <c r="D327" s="51"/>
      <c r="E327" s="51"/>
      <c r="F327" s="51"/>
      <c r="G327" s="51"/>
      <c r="H327" s="51"/>
      <c r="I327" s="61"/>
      <c r="J327" s="51"/>
      <c r="K327" s="109"/>
      <c r="L327" s="51"/>
      <c r="M327" s="51"/>
      <c r="N327" s="51"/>
      <c r="AO327" s="51"/>
      <c r="AP327" s="51"/>
    </row>
    <row r="328" spans="1:42" ht="15.75" customHeight="1" x14ac:dyDescent="0.35">
      <c r="A328" s="51"/>
      <c r="B328" s="51"/>
      <c r="C328" s="51"/>
      <c r="D328" s="51"/>
      <c r="E328" s="51"/>
      <c r="F328" s="51"/>
      <c r="G328" s="51"/>
      <c r="H328" s="51"/>
      <c r="I328" s="61"/>
      <c r="J328" s="51"/>
      <c r="K328" s="109"/>
      <c r="L328" s="51"/>
      <c r="M328" s="51"/>
      <c r="N328" s="51"/>
      <c r="AO328" s="51"/>
      <c r="AP328" s="51"/>
    </row>
    <row r="329" spans="1:42" ht="15.75" customHeight="1" x14ac:dyDescent="0.35">
      <c r="A329" s="51"/>
      <c r="B329" s="51"/>
      <c r="C329" s="51"/>
      <c r="D329" s="51"/>
      <c r="E329" s="51"/>
      <c r="F329" s="51"/>
      <c r="G329" s="51"/>
      <c r="H329" s="51"/>
      <c r="I329" s="61"/>
      <c r="J329" s="51"/>
      <c r="K329" s="109"/>
      <c r="L329" s="51"/>
      <c r="M329" s="51"/>
      <c r="N329" s="51"/>
      <c r="AO329" s="51"/>
      <c r="AP329" s="51"/>
    </row>
    <row r="330" spans="1:42" ht="15.75" customHeight="1" x14ac:dyDescent="0.35">
      <c r="A330" s="51"/>
      <c r="B330" s="51"/>
      <c r="C330" s="51"/>
      <c r="D330" s="51"/>
      <c r="E330" s="51"/>
      <c r="F330" s="51"/>
      <c r="G330" s="51"/>
      <c r="H330" s="51"/>
      <c r="I330" s="61"/>
      <c r="J330" s="51"/>
      <c r="K330" s="109"/>
      <c r="L330" s="51"/>
      <c r="M330" s="51"/>
      <c r="N330" s="51"/>
      <c r="AO330" s="51"/>
      <c r="AP330" s="51"/>
    </row>
    <row r="331" spans="1:42" ht="15.75" customHeight="1" x14ac:dyDescent="0.35">
      <c r="A331" s="51"/>
      <c r="B331" s="51"/>
      <c r="C331" s="51"/>
      <c r="D331" s="51"/>
      <c r="E331" s="51"/>
      <c r="F331" s="51"/>
      <c r="G331" s="51"/>
      <c r="H331" s="51"/>
      <c r="I331" s="61"/>
      <c r="J331" s="51"/>
      <c r="K331" s="109"/>
      <c r="L331" s="51"/>
      <c r="M331" s="51"/>
      <c r="N331" s="51"/>
      <c r="AO331" s="51"/>
      <c r="AP331" s="51"/>
    </row>
    <row r="332" spans="1:42" ht="15.75" customHeight="1" x14ac:dyDescent="0.35">
      <c r="A332" s="51"/>
      <c r="B332" s="51"/>
      <c r="C332" s="51"/>
      <c r="D332" s="51"/>
      <c r="E332" s="51"/>
      <c r="F332" s="51"/>
      <c r="G332" s="51"/>
      <c r="H332" s="51"/>
      <c r="I332" s="61"/>
      <c r="J332" s="51"/>
      <c r="K332" s="109"/>
      <c r="L332" s="51"/>
      <c r="M332" s="51"/>
      <c r="N332" s="51"/>
      <c r="AO332" s="51"/>
      <c r="AP332" s="51"/>
    </row>
    <row r="333" spans="1:42" ht="15.75" customHeight="1" x14ac:dyDescent="0.35">
      <c r="A333" s="51"/>
      <c r="B333" s="51"/>
      <c r="C333" s="51"/>
      <c r="D333" s="51"/>
      <c r="E333" s="51"/>
      <c r="F333" s="51"/>
      <c r="G333" s="51"/>
      <c r="H333" s="51"/>
      <c r="I333" s="61"/>
      <c r="J333" s="51"/>
      <c r="K333" s="109"/>
      <c r="L333" s="51"/>
      <c r="M333" s="51"/>
      <c r="N333" s="51"/>
      <c r="AO333" s="51"/>
      <c r="AP333" s="51"/>
    </row>
    <row r="334" spans="1:42" ht="15.75" customHeight="1" x14ac:dyDescent="0.35">
      <c r="A334" s="51"/>
      <c r="B334" s="51"/>
      <c r="C334" s="51"/>
      <c r="D334" s="51"/>
      <c r="E334" s="51"/>
      <c r="F334" s="51"/>
      <c r="G334" s="51"/>
      <c r="H334" s="51"/>
      <c r="I334" s="61"/>
      <c r="J334" s="51"/>
      <c r="K334" s="109"/>
      <c r="L334" s="51"/>
      <c r="M334" s="51"/>
      <c r="N334" s="51"/>
      <c r="AO334" s="51"/>
      <c r="AP334" s="51"/>
    </row>
    <row r="335" spans="1:42" ht="15.75" customHeight="1" x14ac:dyDescent="0.35">
      <c r="A335" s="51"/>
      <c r="B335" s="51"/>
      <c r="C335" s="51"/>
      <c r="D335" s="51"/>
      <c r="E335" s="51"/>
      <c r="F335" s="51"/>
      <c r="G335" s="51"/>
      <c r="H335" s="51"/>
      <c r="I335" s="61"/>
      <c r="J335" s="51"/>
      <c r="K335" s="109"/>
      <c r="L335" s="51"/>
      <c r="M335" s="51"/>
      <c r="N335" s="51"/>
      <c r="AO335" s="51"/>
      <c r="AP335" s="51"/>
    </row>
    <row r="336" spans="1:42" ht="15.75" customHeight="1" x14ac:dyDescent="0.35">
      <c r="A336" s="51"/>
      <c r="B336" s="51"/>
      <c r="C336" s="51"/>
      <c r="D336" s="51"/>
      <c r="E336" s="51"/>
      <c r="F336" s="51"/>
      <c r="G336" s="51"/>
      <c r="H336" s="51"/>
      <c r="I336" s="61"/>
      <c r="J336" s="51"/>
      <c r="K336" s="109"/>
      <c r="L336" s="51"/>
      <c r="M336" s="51"/>
      <c r="N336" s="51"/>
      <c r="AO336" s="51"/>
      <c r="AP336" s="51"/>
    </row>
    <row r="337" spans="1:42" ht="15.75" customHeight="1" x14ac:dyDescent="0.35">
      <c r="A337" s="51"/>
      <c r="B337" s="51"/>
      <c r="C337" s="51"/>
      <c r="D337" s="51"/>
      <c r="E337" s="51"/>
      <c r="F337" s="51"/>
      <c r="G337" s="51"/>
      <c r="H337" s="51"/>
      <c r="I337" s="61"/>
      <c r="J337" s="51"/>
      <c r="K337" s="109"/>
      <c r="L337" s="51"/>
      <c r="M337" s="51"/>
      <c r="N337" s="51"/>
      <c r="AO337" s="51"/>
      <c r="AP337" s="51"/>
    </row>
    <row r="338" spans="1:42" ht="15.75" customHeight="1" x14ac:dyDescent="0.35">
      <c r="A338" s="51"/>
      <c r="B338" s="51"/>
      <c r="C338" s="51"/>
      <c r="D338" s="51"/>
      <c r="E338" s="51"/>
      <c r="F338" s="51"/>
      <c r="G338" s="51"/>
      <c r="H338" s="51"/>
      <c r="I338" s="61"/>
      <c r="J338" s="51"/>
      <c r="K338" s="109"/>
      <c r="L338" s="51"/>
      <c r="M338" s="51"/>
      <c r="N338" s="51"/>
      <c r="AO338" s="51"/>
      <c r="AP338" s="51"/>
    </row>
    <row r="339" spans="1:42" ht="15.75" customHeight="1" x14ac:dyDescent="0.35">
      <c r="A339" s="51"/>
      <c r="B339" s="51"/>
      <c r="C339" s="51"/>
      <c r="D339" s="51"/>
      <c r="E339" s="51"/>
      <c r="F339" s="51"/>
      <c r="G339" s="51"/>
      <c r="H339" s="51"/>
      <c r="I339" s="61"/>
      <c r="J339" s="51"/>
      <c r="K339" s="109"/>
      <c r="L339" s="51"/>
      <c r="M339" s="51"/>
      <c r="N339" s="51"/>
      <c r="AO339" s="51"/>
      <c r="AP339" s="51"/>
    </row>
    <row r="340" spans="1:42" ht="15.75" customHeight="1" x14ac:dyDescent="0.35">
      <c r="A340" s="51"/>
      <c r="B340" s="51"/>
      <c r="C340" s="51"/>
      <c r="D340" s="51"/>
      <c r="E340" s="51"/>
      <c r="F340" s="51"/>
      <c r="G340" s="51"/>
      <c r="H340" s="51"/>
      <c r="I340" s="61"/>
      <c r="J340" s="51"/>
      <c r="K340" s="109"/>
      <c r="L340" s="51"/>
      <c r="M340" s="51"/>
      <c r="N340" s="51"/>
      <c r="AO340" s="51"/>
      <c r="AP340" s="51"/>
    </row>
    <row r="341" spans="1:42" ht="15.75" customHeight="1" x14ac:dyDescent="0.35">
      <c r="A341" s="51"/>
      <c r="B341" s="51"/>
      <c r="C341" s="51"/>
      <c r="D341" s="51"/>
      <c r="E341" s="51"/>
      <c r="F341" s="51"/>
      <c r="G341" s="51"/>
      <c r="H341" s="51"/>
      <c r="I341" s="61"/>
      <c r="J341" s="51"/>
      <c r="K341" s="109"/>
      <c r="L341" s="51"/>
      <c r="M341" s="51"/>
      <c r="N341" s="51"/>
      <c r="AO341" s="51"/>
      <c r="AP341" s="51"/>
    </row>
    <row r="342" spans="1:42" ht="15.75" customHeight="1" x14ac:dyDescent="0.35">
      <c r="A342" s="51"/>
      <c r="B342" s="51"/>
      <c r="C342" s="51"/>
      <c r="D342" s="51"/>
      <c r="E342" s="51"/>
      <c r="F342" s="51"/>
      <c r="G342" s="51"/>
      <c r="H342" s="51"/>
      <c r="I342" s="61"/>
      <c r="J342" s="51"/>
      <c r="K342" s="109"/>
      <c r="L342" s="51"/>
      <c r="M342" s="51"/>
      <c r="N342" s="51"/>
      <c r="AO342" s="51"/>
      <c r="AP342" s="51"/>
    </row>
    <row r="343" spans="1:42" ht="15.75" customHeight="1" x14ac:dyDescent="0.35">
      <c r="A343" s="51"/>
      <c r="B343" s="51"/>
      <c r="C343" s="51"/>
      <c r="D343" s="51"/>
      <c r="E343" s="51"/>
      <c r="F343" s="51"/>
      <c r="G343" s="51"/>
      <c r="H343" s="51"/>
      <c r="I343" s="61"/>
      <c r="J343" s="51"/>
      <c r="K343" s="109"/>
      <c r="L343" s="51"/>
      <c r="M343" s="51"/>
      <c r="N343" s="51"/>
      <c r="AO343" s="51"/>
      <c r="AP343" s="51"/>
    </row>
    <row r="344" spans="1:42" ht="15.75" customHeight="1" x14ac:dyDescent="0.35">
      <c r="A344" s="51"/>
      <c r="B344" s="51"/>
      <c r="C344" s="51"/>
      <c r="D344" s="51"/>
      <c r="E344" s="51"/>
      <c r="F344" s="51"/>
      <c r="G344" s="51"/>
      <c r="H344" s="51"/>
      <c r="I344" s="61"/>
      <c r="J344" s="51"/>
      <c r="K344" s="109"/>
      <c r="L344" s="51"/>
      <c r="M344" s="51"/>
      <c r="N344" s="51"/>
      <c r="AO344" s="51"/>
      <c r="AP344" s="51"/>
    </row>
    <row r="345" spans="1:42" ht="15.75" customHeight="1" x14ac:dyDescent="0.35">
      <c r="A345" s="51"/>
      <c r="B345" s="51"/>
      <c r="C345" s="51"/>
      <c r="D345" s="51"/>
      <c r="E345" s="51"/>
      <c r="F345" s="51"/>
      <c r="G345" s="51"/>
      <c r="H345" s="51"/>
      <c r="I345" s="61"/>
      <c r="J345" s="51"/>
      <c r="K345" s="109"/>
      <c r="L345" s="51"/>
      <c r="M345" s="51"/>
      <c r="N345" s="51"/>
      <c r="AO345" s="51"/>
      <c r="AP345" s="51"/>
    </row>
    <row r="346" spans="1:42" ht="15.75" customHeight="1" x14ac:dyDescent="0.35">
      <c r="A346" s="51"/>
      <c r="B346" s="51"/>
      <c r="C346" s="51"/>
      <c r="D346" s="51"/>
      <c r="E346" s="51"/>
      <c r="F346" s="51"/>
      <c r="G346" s="51"/>
      <c r="H346" s="51"/>
      <c r="I346" s="61"/>
      <c r="J346" s="51"/>
      <c r="K346" s="109"/>
      <c r="L346" s="51"/>
      <c r="M346" s="51"/>
      <c r="N346" s="51"/>
      <c r="AO346" s="51"/>
      <c r="AP346" s="51"/>
    </row>
    <row r="347" spans="1:42" ht="15.75" customHeight="1" x14ac:dyDescent="0.35">
      <c r="A347" s="51"/>
      <c r="B347" s="51"/>
      <c r="C347" s="51"/>
      <c r="D347" s="51"/>
      <c r="E347" s="51"/>
      <c r="F347" s="51"/>
      <c r="G347" s="51"/>
      <c r="H347" s="51"/>
      <c r="I347" s="61"/>
      <c r="J347" s="51"/>
      <c r="K347" s="109"/>
      <c r="L347" s="51"/>
      <c r="M347" s="51"/>
      <c r="N347" s="51"/>
      <c r="AO347" s="51"/>
      <c r="AP347" s="51"/>
    </row>
    <row r="348" spans="1:42" ht="15.75" customHeight="1" x14ac:dyDescent="0.35">
      <c r="A348" s="51"/>
      <c r="B348" s="51"/>
      <c r="C348" s="51"/>
      <c r="D348" s="51"/>
      <c r="E348" s="51"/>
      <c r="F348" s="51"/>
      <c r="G348" s="51"/>
      <c r="H348" s="51"/>
      <c r="I348" s="61"/>
      <c r="J348" s="51"/>
      <c r="K348" s="109"/>
      <c r="L348" s="51"/>
      <c r="M348" s="51"/>
      <c r="N348" s="51"/>
      <c r="AO348" s="51"/>
      <c r="AP348" s="51"/>
    </row>
    <row r="349" spans="1:42" ht="15.75" customHeight="1" x14ac:dyDescent="0.35">
      <c r="A349" s="51"/>
      <c r="B349" s="51"/>
      <c r="C349" s="51"/>
      <c r="D349" s="51"/>
      <c r="E349" s="51"/>
      <c r="F349" s="51"/>
      <c r="G349" s="51"/>
      <c r="H349" s="51"/>
      <c r="I349" s="61"/>
      <c r="J349" s="51"/>
      <c r="K349" s="109"/>
      <c r="L349" s="51"/>
      <c r="M349" s="51"/>
      <c r="N349" s="51"/>
      <c r="AO349" s="51"/>
      <c r="AP349" s="51"/>
    </row>
    <row r="350" spans="1:42" ht="15.75" customHeight="1" x14ac:dyDescent="0.35">
      <c r="A350" s="51"/>
      <c r="B350" s="51"/>
      <c r="C350" s="51"/>
      <c r="D350" s="51"/>
      <c r="E350" s="51"/>
      <c r="F350" s="51"/>
      <c r="G350" s="51"/>
      <c r="H350" s="51"/>
      <c r="I350" s="61"/>
      <c r="J350" s="51"/>
      <c r="K350" s="109"/>
      <c r="L350" s="51"/>
      <c r="M350" s="51"/>
      <c r="N350" s="51"/>
      <c r="AO350" s="51"/>
      <c r="AP350" s="51"/>
    </row>
    <row r="351" spans="1:42" ht="15.75" customHeight="1" x14ac:dyDescent="0.35">
      <c r="A351" s="51"/>
      <c r="B351" s="51"/>
      <c r="C351" s="51"/>
      <c r="D351" s="51"/>
      <c r="E351" s="51"/>
      <c r="F351" s="51"/>
      <c r="G351" s="51"/>
      <c r="H351" s="51"/>
      <c r="I351" s="61"/>
      <c r="J351" s="51"/>
      <c r="K351" s="109"/>
      <c r="L351" s="51"/>
      <c r="M351" s="51"/>
      <c r="N351" s="51"/>
      <c r="AO351" s="51"/>
      <c r="AP351" s="51"/>
    </row>
    <row r="352" spans="1:42" ht="15.75" customHeight="1" x14ac:dyDescent="0.35">
      <c r="A352" s="51"/>
      <c r="B352" s="51"/>
      <c r="C352" s="51"/>
      <c r="D352" s="51"/>
      <c r="E352" s="51"/>
      <c r="F352" s="51"/>
      <c r="G352" s="51"/>
      <c r="H352" s="51"/>
      <c r="I352" s="61"/>
      <c r="J352" s="51"/>
      <c r="K352" s="109"/>
      <c r="L352" s="51"/>
      <c r="M352" s="51"/>
      <c r="N352" s="51"/>
      <c r="AO352" s="51"/>
      <c r="AP352" s="51"/>
    </row>
    <row r="353" spans="1:42" ht="15.75" customHeight="1" x14ac:dyDescent="0.35">
      <c r="A353" s="51"/>
      <c r="B353" s="51"/>
      <c r="C353" s="51"/>
      <c r="D353" s="51"/>
      <c r="E353" s="51"/>
      <c r="F353" s="51"/>
      <c r="G353" s="51"/>
      <c r="H353" s="51"/>
      <c r="I353" s="61"/>
      <c r="J353" s="51"/>
      <c r="K353" s="109"/>
      <c r="L353" s="51"/>
      <c r="M353" s="51"/>
      <c r="N353" s="51"/>
      <c r="AO353" s="51"/>
      <c r="AP353" s="51"/>
    </row>
    <row r="354" spans="1:42" ht="15.75" customHeight="1" x14ac:dyDescent="0.35">
      <c r="A354" s="51"/>
      <c r="B354" s="51"/>
      <c r="C354" s="51"/>
      <c r="D354" s="51"/>
      <c r="E354" s="51"/>
      <c r="F354" s="51"/>
      <c r="G354" s="51"/>
      <c r="H354" s="51"/>
      <c r="I354" s="61"/>
      <c r="J354" s="51"/>
      <c r="K354" s="109"/>
      <c r="L354" s="51"/>
      <c r="M354" s="51"/>
      <c r="N354" s="51"/>
      <c r="AO354" s="51"/>
      <c r="AP354" s="51"/>
    </row>
    <row r="355" spans="1:42" ht="15.75" customHeight="1" x14ac:dyDescent="0.35">
      <c r="A355" s="51"/>
      <c r="B355" s="51"/>
      <c r="C355" s="51"/>
      <c r="D355" s="51"/>
      <c r="E355" s="51"/>
      <c r="F355" s="51"/>
      <c r="G355" s="51"/>
      <c r="H355" s="51"/>
      <c r="I355" s="61"/>
      <c r="J355" s="51"/>
      <c r="K355" s="109"/>
      <c r="L355" s="51"/>
      <c r="M355" s="51"/>
      <c r="N355" s="51"/>
      <c r="AO355" s="51"/>
      <c r="AP355" s="51"/>
    </row>
    <row r="356" spans="1:42" ht="15.75" customHeight="1" x14ac:dyDescent="0.35">
      <c r="A356" s="51"/>
      <c r="B356" s="51"/>
      <c r="C356" s="51"/>
      <c r="D356" s="51"/>
      <c r="E356" s="51"/>
      <c r="F356" s="51"/>
      <c r="G356" s="51"/>
      <c r="H356" s="51"/>
      <c r="I356" s="61"/>
      <c r="J356" s="51"/>
      <c r="K356" s="109"/>
      <c r="L356" s="51"/>
      <c r="M356" s="51"/>
      <c r="N356" s="51"/>
      <c r="AO356" s="51"/>
      <c r="AP356" s="51"/>
    </row>
    <row r="357" spans="1:42" ht="15.75" customHeight="1" x14ac:dyDescent="0.35">
      <c r="A357" s="51"/>
      <c r="B357" s="51"/>
      <c r="C357" s="51"/>
      <c r="D357" s="51"/>
      <c r="E357" s="51"/>
      <c r="F357" s="51"/>
      <c r="G357" s="51"/>
      <c r="H357" s="51"/>
      <c r="I357" s="61"/>
      <c r="J357" s="51"/>
      <c r="K357" s="109"/>
      <c r="L357" s="51"/>
      <c r="M357" s="51"/>
      <c r="N357" s="51"/>
      <c r="AO357" s="51"/>
      <c r="AP357" s="51"/>
    </row>
    <row r="358" spans="1:42" ht="15.75" customHeight="1" x14ac:dyDescent="0.35">
      <c r="A358" s="51"/>
      <c r="B358" s="51"/>
      <c r="C358" s="51"/>
      <c r="D358" s="51"/>
      <c r="E358" s="51"/>
      <c r="F358" s="51"/>
      <c r="G358" s="51"/>
      <c r="H358" s="51"/>
      <c r="I358" s="61"/>
      <c r="J358" s="51"/>
      <c r="K358" s="109"/>
      <c r="L358" s="51"/>
      <c r="M358" s="51"/>
      <c r="N358" s="51"/>
      <c r="AO358" s="51"/>
      <c r="AP358" s="51"/>
    </row>
    <row r="359" spans="1:42" ht="15.75" customHeight="1" x14ac:dyDescent="0.35">
      <c r="A359" s="51"/>
      <c r="B359" s="51"/>
      <c r="C359" s="51"/>
      <c r="D359" s="51"/>
      <c r="E359" s="51"/>
      <c r="F359" s="51"/>
      <c r="G359" s="51"/>
      <c r="H359" s="51"/>
      <c r="I359" s="61"/>
      <c r="J359" s="51"/>
      <c r="K359" s="109"/>
      <c r="L359" s="51"/>
      <c r="M359" s="51"/>
      <c r="N359" s="51"/>
      <c r="AO359" s="51"/>
      <c r="AP359" s="51"/>
    </row>
    <row r="360" spans="1:42" ht="15.75" customHeight="1" x14ac:dyDescent="0.35">
      <c r="A360" s="51"/>
      <c r="B360" s="51"/>
      <c r="C360" s="51"/>
      <c r="D360" s="51"/>
      <c r="E360" s="51"/>
      <c r="F360" s="51"/>
      <c r="G360" s="51"/>
      <c r="H360" s="51"/>
      <c r="I360" s="61"/>
      <c r="J360" s="51"/>
      <c r="K360" s="109"/>
      <c r="L360" s="51"/>
      <c r="M360" s="51"/>
      <c r="N360" s="51"/>
      <c r="AO360" s="51"/>
      <c r="AP360" s="51"/>
    </row>
    <row r="361" spans="1:42" ht="15.75" customHeight="1" x14ac:dyDescent="0.35">
      <c r="A361" s="51"/>
      <c r="B361" s="51"/>
      <c r="C361" s="51"/>
      <c r="D361" s="51"/>
      <c r="E361" s="51"/>
      <c r="F361" s="51"/>
      <c r="G361" s="51"/>
      <c r="H361" s="51"/>
      <c r="I361" s="61"/>
      <c r="J361" s="51"/>
      <c r="K361" s="109"/>
      <c r="L361" s="51"/>
      <c r="M361" s="51"/>
      <c r="N361" s="51"/>
      <c r="AO361" s="51"/>
      <c r="AP361" s="51"/>
    </row>
    <row r="362" spans="1:42" ht="15.75" customHeight="1" x14ac:dyDescent="0.35">
      <c r="A362" s="51"/>
      <c r="B362" s="51"/>
      <c r="C362" s="51"/>
      <c r="D362" s="51"/>
      <c r="E362" s="51"/>
      <c r="F362" s="51"/>
      <c r="G362" s="51"/>
      <c r="H362" s="51"/>
      <c r="I362" s="61"/>
      <c r="J362" s="51"/>
      <c r="K362" s="109"/>
      <c r="L362" s="51"/>
      <c r="M362" s="51"/>
      <c r="N362" s="51"/>
      <c r="AO362" s="51"/>
      <c r="AP362" s="51"/>
    </row>
    <row r="363" spans="1:42" ht="15.75" customHeight="1" x14ac:dyDescent="0.35">
      <c r="A363" s="51"/>
      <c r="B363" s="51"/>
      <c r="C363" s="51"/>
      <c r="D363" s="51"/>
      <c r="E363" s="51"/>
      <c r="F363" s="51"/>
      <c r="G363" s="51"/>
      <c r="H363" s="51"/>
      <c r="I363" s="61"/>
      <c r="J363" s="51"/>
      <c r="K363" s="109"/>
      <c r="L363" s="51"/>
      <c r="M363" s="51"/>
      <c r="N363" s="51"/>
      <c r="AO363" s="51"/>
      <c r="AP363" s="51"/>
    </row>
    <row r="364" spans="1:42" ht="15.75" customHeight="1" x14ac:dyDescent="0.35">
      <c r="A364" s="51"/>
      <c r="B364" s="51"/>
      <c r="C364" s="51"/>
      <c r="D364" s="51"/>
      <c r="E364" s="51"/>
      <c r="F364" s="51"/>
      <c r="G364" s="51"/>
      <c r="H364" s="51"/>
      <c r="I364" s="61"/>
      <c r="J364" s="51"/>
      <c r="K364" s="109"/>
      <c r="L364" s="51"/>
      <c r="M364" s="51"/>
      <c r="N364" s="51"/>
      <c r="AO364" s="51"/>
      <c r="AP364" s="51"/>
    </row>
    <row r="365" spans="1:42" ht="15.75" customHeight="1" x14ac:dyDescent="0.35">
      <c r="A365" s="51"/>
      <c r="B365" s="51"/>
      <c r="C365" s="51"/>
      <c r="D365" s="51"/>
      <c r="E365" s="51"/>
      <c r="F365" s="51"/>
      <c r="G365" s="51"/>
      <c r="H365" s="51"/>
      <c r="I365" s="61"/>
      <c r="J365" s="51"/>
      <c r="K365" s="109"/>
      <c r="L365" s="51"/>
      <c r="M365" s="51"/>
      <c r="N365" s="51"/>
      <c r="AO365" s="51"/>
      <c r="AP365" s="51"/>
    </row>
    <row r="366" spans="1:42" ht="15.75" customHeight="1" x14ac:dyDescent="0.35">
      <c r="A366" s="51"/>
      <c r="B366" s="51"/>
      <c r="C366" s="51"/>
      <c r="D366" s="51"/>
      <c r="E366" s="51"/>
      <c r="F366" s="51"/>
      <c r="G366" s="51"/>
      <c r="H366" s="51"/>
      <c r="I366" s="61"/>
      <c r="J366" s="51"/>
      <c r="K366" s="109"/>
      <c r="L366" s="51"/>
      <c r="M366" s="51"/>
      <c r="N366" s="51"/>
      <c r="AO366" s="51"/>
      <c r="AP366" s="51"/>
    </row>
    <row r="367" spans="1:42" ht="15.75" customHeight="1" x14ac:dyDescent="0.35">
      <c r="A367" s="51"/>
      <c r="B367" s="51"/>
      <c r="C367" s="51"/>
      <c r="D367" s="51"/>
      <c r="E367" s="51"/>
      <c r="F367" s="51"/>
      <c r="G367" s="51"/>
      <c r="H367" s="51"/>
      <c r="I367" s="61"/>
      <c r="J367" s="51"/>
      <c r="K367" s="109"/>
      <c r="L367" s="51"/>
      <c r="M367" s="51"/>
      <c r="N367" s="51"/>
      <c r="AO367" s="51"/>
      <c r="AP367" s="51"/>
    </row>
    <row r="368" spans="1:42" ht="15.75" customHeight="1" x14ac:dyDescent="0.35">
      <c r="A368" s="51"/>
      <c r="B368" s="51"/>
      <c r="C368" s="51"/>
      <c r="D368" s="51"/>
      <c r="E368" s="51"/>
      <c r="F368" s="51"/>
      <c r="G368" s="51"/>
      <c r="H368" s="51"/>
      <c r="I368" s="61"/>
      <c r="J368" s="51"/>
      <c r="K368" s="109"/>
      <c r="L368" s="51"/>
      <c r="M368" s="51"/>
      <c r="N368" s="51"/>
      <c r="AO368" s="51"/>
      <c r="AP368" s="51"/>
    </row>
    <row r="369" spans="1:42" ht="15.75" customHeight="1" x14ac:dyDescent="0.35">
      <c r="A369" s="51"/>
      <c r="B369" s="51"/>
      <c r="C369" s="51"/>
      <c r="D369" s="51"/>
      <c r="E369" s="51"/>
      <c r="F369" s="51"/>
      <c r="G369" s="51"/>
      <c r="H369" s="51"/>
      <c r="I369" s="61"/>
      <c r="J369" s="51"/>
      <c r="K369" s="109"/>
      <c r="L369" s="51"/>
      <c r="M369" s="51"/>
      <c r="N369" s="51"/>
      <c r="AO369" s="51"/>
      <c r="AP369" s="51"/>
    </row>
    <row r="370" spans="1:42" ht="15.75" customHeight="1" x14ac:dyDescent="0.35">
      <c r="A370" s="51"/>
      <c r="B370" s="51"/>
      <c r="C370" s="51"/>
      <c r="D370" s="51"/>
      <c r="E370" s="51"/>
      <c r="F370" s="51"/>
      <c r="G370" s="51"/>
      <c r="H370" s="51"/>
      <c r="I370" s="61"/>
      <c r="J370" s="51"/>
      <c r="K370" s="109"/>
      <c r="L370" s="51"/>
      <c r="M370" s="51"/>
      <c r="N370" s="51"/>
      <c r="AO370" s="51"/>
      <c r="AP370" s="51"/>
    </row>
    <row r="371" spans="1:42" ht="15.75" customHeight="1" x14ac:dyDescent="0.35">
      <c r="A371" s="51"/>
      <c r="B371" s="51"/>
      <c r="C371" s="51"/>
      <c r="D371" s="51"/>
      <c r="E371" s="51"/>
      <c r="F371" s="51"/>
      <c r="G371" s="51"/>
      <c r="H371" s="51"/>
      <c r="I371" s="61"/>
      <c r="J371" s="51"/>
      <c r="K371" s="109"/>
      <c r="L371" s="51"/>
      <c r="M371" s="51"/>
      <c r="N371" s="51"/>
      <c r="AO371" s="51"/>
      <c r="AP371" s="51"/>
    </row>
    <row r="372" spans="1:42" ht="15.75" customHeight="1" x14ac:dyDescent="0.35">
      <c r="A372" s="51"/>
      <c r="B372" s="51"/>
      <c r="C372" s="51"/>
      <c r="D372" s="51"/>
      <c r="E372" s="51"/>
      <c r="F372" s="51"/>
      <c r="G372" s="51"/>
      <c r="H372" s="51"/>
      <c r="I372" s="61"/>
      <c r="J372" s="51"/>
      <c r="K372" s="109"/>
      <c r="L372" s="51"/>
      <c r="M372" s="51"/>
      <c r="N372" s="51"/>
      <c r="AO372" s="51"/>
      <c r="AP372" s="51"/>
    </row>
    <row r="373" spans="1:42" ht="15.75" customHeight="1" x14ac:dyDescent="0.35">
      <c r="A373" s="51"/>
      <c r="B373" s="51"/>
      <c r="C373" s="51"/>
      <c r="D373" s="51"/>
      <c r="E373" s="51"/>
      <c r="F373" s="51"/>
      <c r="G373" s="51"/>
      <c r="H373" s="51"/>
      <c r="I373" s="61"/>
      <c r="J373" s="51"/>
      <c r="K373" s="109"/>
      <c r="L373" s="51"/>
      <c r="M373" s="51"/>
      <c r="N373" s="51"/>
      <c r="AO373" s="51"/>
      <c r="AP373" s="51"/>
    </row>
    <row r="374" spans="1:42" ht="15.75" customHeight="1" x14ac:dyDescent="0.35">
      <c r="A374" s="51"/>
      <c r="B374" s="51"/>
      <c r="C374" s="51"/>
      <c r="D374" s="51"/>
      <c r="E374" s="51"/>
      <c r="F374" s="51"/>
      <c r="G374" s="51"/>
      <c r="H374" s="51"/>
      <c r="I374" s="61"/>
      <c r="J374" s="51"/>
      <c r="K374" s="109"/>
      <c r="L374" s="51"/>
      <c r="M374" s="51"/>
      <c r="N374" s="51"/>
      <c r="AO374" s="51"/>
      <c r="AP374" s="51"/>
    </row>
    <row r="375" spans="1:42" ht="15.75" customHeight="1" x14ac:dyDescent="0.35">
      <c r="A375" s="51"/>
      <c r="B375" s="51"/>
      <c r="C375" s="51"/>
      <c r="D375" s="51"/>
      <c r="E375" s="51"/>
      <c r="F375" s="51"/>
      <c r="G375" s="51"/>
      <c r="H375" s="51"/>
      <c r="I375" s="61"/>
      <c r="J375" s="51"/>
      <c r="K375" s="109"/>
      <c r="L375" s="51"/>
      <c r="M375" s="51"/>
      <c r="N375" s="51"/>
      <c r="AO375" s="51"/>
      <c r="AP375" s="51"/>
    </row>
    <row r="376" spans="1:42" ht="15.75" customHeight="1" x14ac:dyDescent="0.35">
      <c r="A376" s="51"/>
      <c r="B376" s="51"/>
      <c r="C376" s="51"/>
      <c r="D376" s="51"/>
      <c r="E376" s="51"/>
      <c r="F376" s="51"/>
      <c r="G376" s="51"/>
      <c r="H376" s="51"/>
      <c r="I376" s="61"/>
      <c r="J376" s="51"/>
      <c r="K376" s="109"/>
      <c r="L376" s="51"/>
      <c r="M376" s="51"/>
      <c r="N376" s="51"/>
      <c r="AO376" s="51"/>
      <c r="AP376" s="51"/>
    </row>
    <row r="377" spans="1:42" ht="15.75" customHeight="1" x14ac:dyDescent="0.35">
      <c r="A377" s="51"/>
      <c r="B377" s="51"/>
      <c r="C377" s="51"/>
      <c r="D377" s="51"/>
      <c r="E377" s="51"/>
      <c r="F377" s="51"/>
      <c r="G377" s="51"/>
      <c r="H377" s="51"/>
      <c r="I377" s="61"/>
      <c r="J377" s="51"/>
      <c r="K377" s="109"/>
      <c r="L377" s="51"/>
      <c r="M377" s="51"/>
      <c r="N377" s="51"/>
      <c r="AO377" s="51"/>
      <c r="AP377" s="51"/>
    </row>
    <row r="378" spans="1:42" ht="15.75" customHeight="1" x14ac:dyDescent="0.35">
      <c r="A378" s="51"/>
      <c r="B378" s="51"/>
      <c r="C378" s="51"/>
      <c r="D378" s="51"/>
      <c r="E378" s="51"/>
      <c r="F378" s="51"/>
      <c r="G378" s="51"/>
      <c r="H378" s="51"/>
      <c r="I378" s="61"/>
      <c r="J378" s="51"/>
      <c r="K378" s="109"/>
      <c r="L378" s="51"/>
      <c r="M378" s="51"/>
      <c r="N378" s="51"/>
      <c r="AO378" s="51"/>
      <c r="AP378" s="51"/>
    </row>
    <row r="379" spans="1:42" ht="15.75" customHeight="1" x14ac:dyDescent="0.35">
      <c r="A379" s="51"/>
      <c r="B379" s="51"/>
      <c r="C379" s="51"/>
      <c r="D379" s="51"/>
      <c r="E379" s="51"/>
      <c r="F379" s="51"/>
      <c r="G379" s="51"/>
      <c r="H379" s="51"/>
      <c r="I379" s="61"/>
      <c r="J379" s="51"/>
      <c r="K379" s="109"/>
      <c r="L379" s="51"/>
      <c r="M379" s="51"/>
      <c r="N379" s="51"/>
      <c r="AO379" s="51"/>
      <c r="AP379" s="51"/>
    </row>
    <row r="380" spans="1:42" ht="15.75" customHeight="1" x14ac:dyDescent="0.35">
      <c r="A380" s="51"/>
      <c r="B380" s="51"/>
      <c r="C380" s="51"/>
      <c r="D380" s="51"/>
      <c r="E380" s="51"/>
      <c r="F380" s="51"/>
      <c r="G380" s="51"/>
      <c r="H380" s="51"/>
      <c r="I380" s="61"/>
      <c r="J380" s="51"/>
      <c r="K380" s="109"/>
      <c r="L380" s="51"/>
      <c r="M380" s="51"/>
      <c r="N380" s="51"/>
      <c r="AO380" s="51"/>
      <c r="AP380" s="51"/>
    </row>
    <row r="381" spans="1:42" ht="15.75" customHeight="1" x14ac:dyDescent="0.35">
      <c r="A381" s="51"/>
      <c r="B381" s="51"/>
      <c r="C381" s="51"/>
      <c r="D381" s="51"/>
      <c r="E381" s="51"/>
      <c r="F381" s="51"/>
      <c r="G381" s="51"/>
      <c r="H381" s="51"/>
      <c r="I381" s="61"/>
      <c r="J381" s="51"/>
      <c r="K381" s="109"/>
      <c r="L381" s="51"/>
      <c r="M381" s="51"/>
      <c r="N381" s="51"/>
      <c r="AO381" s="51"/>
      <c r="AP381" s="51"/>
    </row>
    <row r="382" spans="1:42" ht="15.75" customHeight="1" x14ac:dyDescent="0.35">
      <c r="A382" s="51"/>
      <c r="B382" s="51"/>
      <c r="C382" s="51"/>
      <c r="D382" s="51"/>
      <c r="E382" s="51"/>
      <c r="F382" s="51"/>
      <c r="G382" s="51"/>
      <c r="H382" s="51"/>
      <c r="I382" s="61"/>
      <c r="J382" s="51"/>
      <c r="K382" s="109"/>
      <c r="L382" s="51"/>
      <c r="M382" s="51"/>
      <c r="N382" s="51"/>
      <c r="AO382" s="51"/>
      <c r="AP382" s="51"/>
    </row>
    <row r="383" spans="1:42" ht="15.75" customHeight="1" x14ac:dyDescent="0.35">
      <c r="A383" s="51"/>
      <c r="B383" s="51"/>
      <c r="C383" s="51"/>
      <c r="D383" s="51"/>
      <c r="E383" s="51"/>
      <c r="F383" s="51"/>
      <c r="G383" s="51"/>
      <c r="H383" s="51"/>
      <c r="I383" s="61"/>
      <c r="J383" s="51"/>
      <c r="K383" s="109"/>
      <c r="L383" s="51"/>
      <c r="M383" s="51"/>
      <c r="N383" s="51"/>
      <c r="AO383" s="51"/>
      <c r="AP383" s="51"/>
    </row>
    <row r="384" spans="1:42" ht="15.75" customHeight="1" x14ac:dyDescent="0.35">
      <c r="A384" s="51"/>
      <c r="B384" s="51"/>
      <c r="C384" s="51"/>
      <c r="D384" s="51"/>
      <c r="E384" s="51"/>
      <c r="F384" s="51"/>
      <c r="G384" s="51"/>
      <c r="H384" s="51"/>
      <c r="I384" s="61"/>
      <c r="J384" s="51"/>
      <c r="K384" s="109"/>
      <c r="L384" s="51"/>
      <c r="M384" s="51"/>
      <c r="N384" s="51"/>
      <c r="AO384" s="51"/>
      <c r="AP384" s="51"/>
    </row>
    <row r="385" spans="1:42" ht="15.75" customHeight="1" x14ac:dyDescent="0.35">
      <c r="A385" s="51"/>
      <c r="B385" s="51"/>
      <c r="C385" s="51"/>
      <c r="D385" s="51"/>
      <c r="E385" s="51"/>
      <c r="F385" s="51"/>
      <c r="G385" s="51"/>
      <c r="H385" s="51"/>
      <c r="I385" s="61"/>
      <c r="J385" s="51"/>
      <c r="K385" s="109"/>
      <c r="L385" s="51"/>
      <c r="M385" s="51"/>
      <c r="N385" s="51"/>
      <c r="AO385" s="51"/>
      <c r="AP385" s="51"/>
    </row>
    <row r="386" spans="1:42" ht="15.75" customHeight="1" x14ac:dyDescent="0.35">
      <c r="A386" s="51"/>
      <c r="B386" s="51"/>
      <c r="C386" s="51"/>
      <c r="D386" s="51"/>
      <c r="E386" s="51"/>
      <c r="F386" s="51"/>
      <c r="G386" s="51"/>
      <c r="H386" s="51"/>
      <c r="I386" s="61"/>
      <c r="J386" s="51"/>
      <c r="K386" s="109"/>
      <c r="L386" s="51"/>
      <c r="M386" s="51"/>
      <c r="N386" s="51"/>
      <c r="AO386" s="51"/>
      <c r="AP386" s="51"/>
    </row>
    <row r="387" spans="1:42" ht="15.75" customHeight="1" x14ac:dyDescent="0.35">
      <c r="A387" s="51"/>
      <c r="B387" s="51"/>
      <c r="C387" s="51"/>
      <c r="D387" s="51"/>
      <c r="E387" s="51"/>
      <c r="F387" s="51"/>
      <c r="G387" s="51"/>
      <c r="H387" s="51"/>
      <c r="I387" s="61"/>
      <c r="J387" s="51"/>
      <c r="K387" s="109"/>
      <c r="L387" s="51"/>
      <c r="M387" s="51"/>
      <c r="N387" s="51"/>
      <c r="AO387" s="51"/>
      <c r="AP387" s="51"/>
    </row>
    <row r="388" spans="1:42" ht="15.75" customHeight="1" x14ac:dyDescent="0.35">
      <c r="A388" s="51"/>
      <c r="B388" s="51"/>
      <c r="C388" s="51"/>
      <c r="D388" s="51"/>
      <c r="E388" s="51"/>
      <c r="F388" s="51"/>
      <c r="G388" s="51"/>
      <c r="H388" s="51"/>
      <c r="I388" s="61"/>
      <c r="J388" s="51"/>
      <c r="K388" s="109"/>
      <c r="L388" s="51"/>
      <c r="M388" s="51"/>
      <c r="N388" s="51"/>
      <c r="AO388" s="51"/>
      <c r="AP388" s="51"/>
    </row>
    <row r="389" spans="1:42" ht="15.75" customHeight="1" x14ac:dyDescent="0.35">
      <c r="A389" s="51"/>
      <c r="B389" s="51"/>
      <c r="C389" s="51"/>
      <c r="D389" s="51"/>
      <c r="E389" s="51"/>
      <c r="F389" s="51"/>
      <c r="G389" s="51"/>
      <c r="H389" s="51"/>
      <c r="I389" s="61"/>
      <c r="J389" s="51"/>
      <c r="K389" s="109"/>
      <c r="L389" s="51"/>
      <c r="M389" s="51"/>
      <c r="N389" s="51"/>
      <c r="AO389" s="51"/>
      <c r="AP389" s="51"/>
    </row>
    <row r="390" spans="1:42" ht="15.75" customHeight="1" x14ac:dyDescent="0.35">
      <c r="A390" s="51"/>
      <c r="B390" s="51"/>
      <c r="C390" s="51"/>
      <c r="D390" s="51"/>
      <c r="E390" s="51"/>
      <c r="F390" s="51"/>
      <c r="G390" s="51"/>
      <c r="H390" s="51"/>
      <c r="I390" s="61"/>
      <c r="J390" s="51"/>
      <c r="K390" s="109"/>
      <c r="L390" s="51"/>
      <c r="M390" s="51"/>
      <c r="N390" s="51"/>
      <c r="AO390" s="51"/>
      <c r="AP390" s="51"/>
    </row>
    <row r="391" spans="1:42" ht="15.75" customHeight="1" x14ac:dyDescent="0.35">
      <c r="A391" s="51"/>
      <c r="B391" s="51"/>
      <c r="C391" s="51"/>
      <c r="D391" s="51"/>
      <c r="E391" s="51"/>
      <c r="F391" s="51"/>
      <c r="G391" s="51"/>
      <c r="H391" s="51"/>
      <c r="I391" s="61"/>
      <c r="J391" s="51"/>
      <c r="K391" s="109"/>
      <c r="L391" s="51"/>
      <c r="M391" s="51"/>
      <c r="N391" s="51"/>
      <c r="AO391" s="51"/>
      <c r="AP391" s="51"/>
    </row>
    <row r="392" spans="1:42" ht="15.75" customHeight="1" x14ac:dyDescent="0.35">
      <c r="A392" s="51"/>
      <c r="B392" s="51"/>
      <c r="C392" s="51"/>
      <c r="D392" s="51"/>
      <c r="E392" s="51"/>
      <c r="F392" s="51"/>
      <c r="G392" s="51"/>
      <c r="H392" s="51"/>
      <c r="I392" s="61"/>
      <c r="J392" s="51"/>
      <c r="K392" s="109"/>
      <c r="L392" s="51"/>
      <c r="M392" s="51"/>
      <c r="N392" s="51"/>
      <c r="AO392" s="51"/>
      <c r="AP392" s="51"/>
    </row>
    <row r="393" spans="1:42" ht="15.75" customHeight="1" x14ac:dyDescent="0.35">
      <c r="A393" s="51"/>
      <c r="B393" s="51"/>
      <c r="C393" s="51"/>
      <c r="D393" s="51"/>
      <c r="E393" s="51"/>
      <c r="F393" s="51"/>
      <c r="G393" s="51"/>
      <c r="H393" s="51"/>
      <c r="I393" s="61"/>
      <c r="J393" s="51"/>
      <c r="K393" s="109"/>
      <c r="L393" s="51"/>
      <c r="M393" s="51"/>
      <c r="N393" s="51"/>
      <c r="AO393" s="51"/>
      <c r="AP393" s="51"/>
    </row>
    <row r="394" spans="1:42" ht="15.75" customHeight="1" x14ac:dyDescent="0.35">
      <c r="A394" s="51"/>
      <c r="B394" s="51"/>
      <c r="C394" s="51"/>
      <c r="D394" s="51"/>
      <c r="E394" s="51"/>
      <c r="F394" s="51"/>
      <c r="G394" s="51"/>
      <c r="H394" s="51"/>
      <c r="I394" s="61"/>
      <c r="J394" s="51"/>
      <c r="K394" s="109"/>
      <c r="L394" s="51"/>
      <c r="M394" s="51"/>
      <c r="N394" s="51"/>
      <c r="AO394" s="51"/>
      <c r="AP394" s="51"/>
    </row>
    <row r="395" spans="1:42" ht="15.75" customHeight="1" x14ac:dyDescent="0.35">
      <c r="A395" s="51"/>
      <c r="B395" s="51"/>
      <c r="C395" s="51"/>
      <c r="D395" s="51"/>
      <c r="E395" s="51"/>
      <c r="F395" s="51"/>
      <c r="G395" s="51"/>
      <c r="H395" s="51"/>
      <c r="I395" s="61"/>
      <c r="J395" s="51"/>
      <c r="K395" s="109"/>
      <c r="L395" s="51"/>
      <c r="M395" s="51"/>
      <c r="N395" s="51"/>
      <c r="AO395" s="51"/>
      <c r="AP395" s="51"/>
    </row>
    <row r="396" spans="1:42" ht="15.75" customHeight="1" x14ac:dyDescent="0.35">
      <c r="A396" s="51"/>
      <c r="B396" s="51"/>
      <c r="C396" s="51"/>
      <c r="D396" s="51"/>
      <c r="E396" s="51"/>
      <c r="F396" s="51"/>
      <c r="G396" s="51"/>
      <c r="H396" s="51"/>
      <c r="I396" s="61"/>
      <c r="J396" s="51"/>
      <c r="K396" s="109"/>
      <c r="L396" s="51"/>
      <c r="M396" s="51"/>
      <c r="N396" s="51"/>
      <c r="AO396" s="51"/>
      <c r="AP396" s="51"/>
    </row>
    <row r="397" spans="1:42" ht="15.75" customHeight="1" x14ac:dyDescent="0.35">
      <c r="A397" s="51"/>
      <c r="B397" s="51"/>
      <c r="C397" s="51"/>
      <c r="D397" s="51"/>
      <c r="E397" s="51"/>
      <c r="F397" s="51"/>
      <c r="G397" s="51"/>
      <c r="H397" s="51"/>
      <c r="I397" s="61"/>
      <c r="J397" s="51"/>
      <c r="K397" s="109"/>
      <c r="L397" s="51"/>
      <c r="M397" s="51"/>
      <c r="N397" s="51"/>
      <c r="AO397" s="51"/>
      <c r="AP397" s="51"/>
    </row>
    <row r="398" spans="1:42" ht="15.75" customHeight="1" x14ac:dyDescent="0.35">
      <c r="A398" s="51"/>
      <c r="B398" s="51"/>
      <c r="C398" s="51"/>
      <c r="D398" s="51"/>
      <c r="E398" s="51"/>
      <c r="F398" s="51"/>
      <c r="G398" s="51"/>
      <c r="H398" s="51"/>
      <c r="I398" s="61"/>
      <c r="J398" s="51"/>
      <c r="K398" s="109"/>
      <c r="L398" s="51"/>
      <c r="M398" s="51"/>
      <c r="N398" s="51"/>
      <c r="AO398" s="51"/>
      <c r="AP398" s="51"/>
    </row>
    <row r="399" spans="1:42" ht="15.75" customHeight="1" x14ac:dyDescent="0.35">
      <c r="A399" s="51"/>
      <c r="B399" s="51"/>
      <c r="C399" s="51"/>
      <c r="D399" s="51"/>
      <c r="E399" s="51"/>
      <c r="F399" s="51"/>
      <c r="G399" s="51"/>
      <c r="H399" s="51"/>
      <c r="I399" s="61"/>
      <c r="J399" s="51"/>
      <c r="K399" s="109"/>
      <c r="L399" s="51"/>
      <c r="M399" s="51"/>
      <c r="N399" s="51"/>
      <c r="AO399" s="51"/>
      <c r="AP399" s="51"/>
    </row>
    <row r="400" spans="1:42" ht="15.75" customHeight="1" x14ac:dyDescent="0.35">
      <c r="A400" s="51"/>
      <c r="B400" s="51"/>
      <c r="C400" s="51"/>
      <c r="D400" s="51"/>
      <c r="E400" s="51"/>
      <c r="F400" s="51"/>
      <c r="G400" s="51"/>
      <c r="H400" s="51"/>
      <c r="I400" s="61"/>
      <c r="J400" s="51"/>
      <c r="K400" s="109"/>
      <c r="L400" s="51"/>
      <c r="M400" s="51"/>
      <c r="N400" s="51"/>
      <c r="AO400" s="51"/>
      <c r="AP400" s="51"/>
    </row>
    <row r="401" spans="1:42" ht="15.75" customHeight="1" x14ac:dyDescent="0.35">
      <c r="A401" s="51"/>
      <c r="B401" s="51"/>
      <c r="C401" s="51"/>
      <c r="D401" s="51"/>
      <c r="E401" s="51"/>
      <c r="F401" s="51"/>
      <c r="G401" s="51"/>
      <c r="H401" s="51"/>
      <c r="I401" s="61"/>
      <c r="J401" s="51"/>
      <c r="K401" s="109"/>
      <c r="L401" s="51"/>
      <c r="M401" s="51"/>
      <c r="N401" s="51"/>
      <c r="AO401" s="51"/>
      <c r="AP401" s="51"/>
    </row>
    <row r="402" spans="1:42" ht="15.75" customHeight="1" x14ac:dyDescent="0.35">
      <c r="A402" s="51"/>
      <c r="B402" s="51"/>
      <c r="C402" s="51"/>
      <c r="D402" s="51"/>
      <c r="E402" s="51"/>
      <c r="F402" s="51"/>
      <c r="G402" s="51"/>
      <c r="H402" s="51"/>
      <c r="I402" s="61"/>
      <c r="J402" s="51"/>
      <c r="K402" s="109"/>
      <c r="L402" s="51"/>
      <c r="M402" s="51"/>
      <c r="N402" s="51"/>
      <c r="AO402" s="51"/>
      <c r="AP402" s="51"/>
    </row>
    <row r="403" spans="1:42" ht="15.75" customHeight="1" x14ac:dyDescent="0.35">
      <c r="A403" s="51"/>
      <c r="B403" s="51"/>
      <c r="C403" s="51"/>
      <c r="D403" s="51"/>
      <c r="E403" s="51"/>
      <c r="F403" s="51"/>
      <c r="G403" s="51"/>
      <c r="H403" s="51"/>
      <c r="I403" s="61"/>
      <c r="J403" s="51"/>
      <c r="K403" s="109"/>
      <c r="L403" s="51"/>
      <c r="M403" s="51"/>
      <c r="N403" s="51"/>
      <c r="AO403" s="51"/>
      <c r="AP403" s="51"/>
    </row>
    <row r="404" spans="1:42" ht="15.75" customHeight="1" x14ac:dyDescent="0.35">
      <c r="A404" s="51"/>
      <c r="B404" s="51"/>
      <c r="C404" s="51"/>
      <c r="D404" s="51"/>
      <c r="E404" s="51"/>
      <c r="F404" s="51"/>
      <c r="G404" s="51"/>
      <c r="H404" s="51"/>
      <c r="I404" s="61"/>
      <c r="J404" s="51"/>
      <c r="K404" s="109"/>
      <c r="L404" s="51"/>
      <c r="M404" s="51"/>
      <c r="N404" s="51"/>
      <c r="AO404" s="51"/>
      <c r="AP404" s="51"/>
    </row>
    <row r="405" spans="1:42" ht="15.75" customHeight="1" x14ac:dyDescent="0.35">
      <c r="A405" s="51"/>
      <c r="B405" s="51"/>
      <c r="C405" s="51"/>
      <c r="D405" s="51"/>
      <c r="E405" s="51"/>
      <c r="F405" s="51"/>
      <c r="G405" s="51"/>
      <c r="H405" s="51"/>
      <c r="I405" s="61"/>
      <c r="J405" s="51"/>
      <c r="K405" s="109"/>
      <c r="L405" s="51"/>
      <c r="M405" s="51"/>
      <c r="N405" s="51"/>
      <c r="AO405" s="51"/>
      <c r="AP405" s="51"/>
    </row>
    <row r="406" spans="1:42" ht="15.75" customHeight="1" x14ac:dyDescent="0.35">
      <c r="A406" s="51"/>
      <c r="B406" s="51"/>
      <c r="C406" s="51"/>
      <c r="D406" s="51"/>
      <c r="E406" s="51"/>
      <c r="F406" s="51"/>
      <c r="G406" s="51"/>
      <c r="H406" s="51"/>
      <c r="I406" s="61"/>
      <c r="J406" s="51"/>
      <c r="K406" s="109"/>
      <c r="L406" s="51"/>
      <c r="M406" s="51"/>
      <c r="N406" s="51"/>
      <c r="AO406" s="51"/>
      <c r="AP406" s="51"/>
    </row>
    <row r="407" spans="1:42" ht="15.75" customHeight="1" x14ac:dyDescent="0.35">
      <c r="A407" s="51"/>
      <c r="B407" s="51"/>
      <c r="C407" s="51"/>
      <c r="D407" s="51"/>
      <c r="E407" s="51"/>
      <c r="F407" s="51"/>
      <c r="G407" s="51"/>
      <c r="H407" s="51"/>
      <c r="I407" s="61"/>
      <c r="J407" s="51"/>
      <c r="K407" s="109"/>
      <c r="L407" s="51"/>
      <c r="M407" s="51"/>
      <c r="N407" s="51"/>
      <c r="AO407" s="51"/>
      <c r="AP407" s="51"/>
    </row>
    <row r="408" spans="1:42" ht="15.75" customHeight="1" x14ac:dyDescent="0.35">
      <c r="A408" s="51"/>
      <c r="B408" s="51"/>
      <c r="C408" s="51"/>
      <c r="D408" s="51"/>
      <c r="E408" s="51"/>
      <c r="F408" s="51"/>
      <c r="G408" s="51"/>
      <c r="H408" s="51"/>
      <c r="I408" s="61"/>
      <c r="J408" s="51"/>
      <c r="K408" s="109"/>
      <c r="L408" s="51"/>
      <c r="M408" s="51"/>
      <c r="N408" s="51"/>
      <c r="AO408" s="51"/>
      <c r="AP408" s="51"/>
    </row>
    <row r="409" spans="1:42" ht="15.75" customHeight="1" x14ac:dyDescent="0.35">
      <c r="A409" s="51"/>
      <c r="B409" s="51"/>
      <c r="C409" s="51"/>
      <c r="D409" s="51"/>
      <c r="E409" s="51"/>
      <c r="F409" s="51"/>
      <c r="G409" s="51"/>
      <c r="H409" s="51"/>
      <c r="I409" s="61"/>
      <c r="J409" s="51"/>
      <c r="K409" s="109"/>
      <c r="L409" s="51"/>
      <c r="M409" s="51"/>
      <c r="N409" s="51"/>
      <c r="AO409" s="51"/>
      <c r="AP409" s="51"/>
    </row>
    <row r="410" spans="1:42" ht="15.75" customHeight="1" x14ac:dyDescent="0.35">
      <c r="A410" s="51"/>
      <c r="B410" s="51"/>
      <c r="C410" s="51"/>
      <c r="D410" s="51"/>
      <c r="E410" s="51"/>
      <c r="F410" s="51"/>
      <c r="G410" s="51"/>
      <c r="H410" s="51"/>
      <c r="I410" s="61"/>
      <c r="J410" s="51"/>
      <c r="K410" s="109"/>
      <c r="L410" s="51"/>
      <c r="M410" s="51"/>
      <c r="N410" s="51"/>
      <c r="AO410" s="51"/>
      <c r="AP410" s="51"/>
    </row>
    <row r="411" spans="1:42" ht="15.75" customHeight="1" x14ac:dyDescent="0.35">
      <c r="A411" s="51"/>
      <c r="B411" s="51"/>
      <c r="C411" s="51"/>
      <c r="D411" s="51"/>
      <c r="E411" s="51"/>
      <c r="F411" s="51"/>
      <c r="G411" s="51"/>
      <c r="H411" s="51"/>
      <c r="I411" s="61"/>
      <c r="J411" s="51"/>
      <c r="K411" s="109"/>
      <c r="L411" s="51"/>
      <c r="M411" s="51"/>
      <c r="N411" s="51"/>
      <c r="AO411" s="51"/>
      <c r="AP411" s="51"/>
    </row>
    <row r="412" spans="1:42" ht="15.75" customHeight="1" x14ac:dyDescent="0.35">
      <c r="A412" s="51"/>
      <c r="B412" s="51"/>
      <c r="C412" s="51"/>
      <c r="D412" s="51"/>
      <c r="E412" s="51"/>
      <c r="F412" s="51"/>
      <c r="G412" s="51"/>
      <c r="H412" s="51"/>
      <c r="I412" s="61"/>
      <c r="J412" s="51"/>
      <c r="K412" s="109"/>
      <c r="L412" s="51"/>
      <c r="M412" s="51"/>
      <c r="N412" s="51"/>
      <c r="AO412" s="51"/>
      <c r="AP412" s="51"/>
    </row>
    <row r="413" spans="1:42" ht="15.75" customHeight="1" x14ac:dyDescent="0.35">
      <c r="A413" s="51"/>
      <c r="B413" s="51"/>
      <c r="C413" s="51"/>
      <c r="D413" s="51"/>
      <c r="E413" s="51"/>
      <c r="F413" s="51"/>
      <c r="G413" s="51"/>
      <c r="H413" s="51"/>
      <c r="I413" s="61"/>
      <c r="J413" s="51"/>
      <c r="K413" s="109"/>
      <c r="L413" s="51"/>
      <c r="M413" s="51"/>
      <c r="N413" s="51"/>
      <c r="AO413" s="51"/>
      <c r="AP413" s="51"/>
    </row>
    <row r="414" spans="1:42" ht="15.75" customHeight="1" x14ac:dyDescent="0.35">
      <c r="A414" s="51"/>
      <c r="B414" s="51"/>
      <c r="C414" s="51"/>
      <c r="D414" s="51"/>
      <c r="E414" s="51"/>
      <c r="F414" s="51"/>
      <c r="G414" s="51"/>
      <c r="H414" s="51"/>
      <c r="I414" s="61"/>
      <c r="J414" s="51"/>
      <c r="K414" s="109"/>
      <c r="L414" s="51"/>
      <c r="M414" s="51"/>
      <c r="N414" s="51"/>
      <c r="AO414" s="51"/>
      <c r="AP414" s="51"/>
    </row>
    <row r="415" spans="1:42" ht="15.75" customHeight="1" x14ac:dyDescent="0.35">
      <c r="A415" s="51"/>
      <c r="B415" s="51"/>
      <c r="C415" s="51"/>
      <c r="D415" s="51"/>
      <c r="E415" s="51"/>
      <c r="F415" s="51"/>
      <c r="G415" s="51"/>
      <c r="H415" s="51"/>
      <c r="I415" s="61"/>
      <c r="J415" s="51"/>
      <c r="K415" s="109"/>
      <c r="L415" s="51"/>
      <c r="M415" s="51"/>
      <c r="N415" s="51"/>
      <c r="AO415" s="51"/>
      <c r="AP415" s="51"/>
    </row>
    <row r="416" spans="1:42" ht="15.75" customHeight="1" x14ac:dyDescent="0.35">
      <c r="A416" s="51"/>
      <c r="B416" s="51"/>
      <c r="C416" s="51"/>
      <c r="D416" s="51"/>
      <c r="E416" s="51"/>
      <c r="F416" s="51"/>
      <c r="G416" s="51"/>
      <c r="H416" s="51"/>
      <c r="I416" s="61"/>
      <c r="J416" s="51"/>
      <c r="K416" s="109"/>
      <c r="L416" s="51"/>
      <c r="M416" s="51"/>
      <c r="N416" s="51"/>
      <c r="AO416" s="51"/>
      <c r="AP416" s="51"/>
    </row>
    <row r="417" spans="1:42" ht="15.75" customHeight="1" x14ac:dyDescent="0.35">
      <c r="A417" s="51"/>
      <c r="B417" s="51"/>
      <c r="C417" s="51"/>
      <c r="D417" s="51"/>
      <c r="E417" s="51"/>
      <c r="F417" s="51"/>
      <c r="G417" s="51"/>
      <c r="H417" s="51"/>
      <c r="I417" s="61"/>
      <c r="J417" s="51"/>
      <c r="K417" s="109"/>
      <c r="L417" s="51"/>
      <c r="M417" s="51"/>
      <c r="N417" s="51"/>
      <c r="AO417" s="51"/>
      <c r="AP417" s="51"/>
    </row>
    <row r="418" spans="1:42" ht="15.75" customHeight="1" x14ac:dyDescent="0.35">
      <c r="A418" s="51"/>
      <c r="B418" s="51"/>
      <c r="C418" s="51"/>
      <c r="D418" s="51"/>
      <c r="E418" s="51"/>
      <c r="F418" s="51"/>
      <c r="G418" s="51"/>
      <c r="H418" s="51"/>
      <c r="I418" s="61"/>
      <c r="J418" s="51"/>
      <c r="K418" s="109"/>
      <c r="L418" s="51"/>
      <c r="M418" s="51"/>
      <c r="N418" s="51"/>
      <c r="AO418" s="51"/>
      <c r="AP418" s="51"/>
    </row>
    <row r="419" spans="1:42" ht="15.75" customHeight="1" x14ac:dyDescent="0.35">
      <c r="A419" s="51"/>
      <c r="B419" s="51"/>
      <c r="C419" s="51"/>
      <c r="D419" s="51"/>
      <c r="E419" s="51"/>
      <c r="F419" s="51"/>
      <c r="G419" s="51"/>
      <c r="H419" s="51"/>
      <c r="I419" s="61"/>
      <c r="J419" s="51"/>
      <c r="K419" s="109"/>
      <c r="L419" s="51"/>
      <c r="M419" s="51"/>
      <c r="N419" s="51"/>
      <c r="AO419" s="51"/>
      <c r="AP419" s="51"/>
    </row>
    <row r="420" spans="1:42" ht="15.75" customHeight="1" x14ac:dyDescent="0.35">
      <c r="A420" s="51"/>
      <c r="B420" s="51"/>
      <c r="C420" s="51"/>
      <c r="D420" s="51"/>
      <c r="E420" s="51"/>
      <c r="F420" s="51"/>
      <c r="G420" s="51"/>
      <c r="H420" s="51"/>
      <c r="I420" s="61"/>
      <c r="J420" s="51"/>
      <c r="K420" s="109"/>
      <c r="L420" s="51"/>
      <c r="M420" s="51"/>
      <c r="N420" s="51"/>
      <c r="AO420" s="51"/>
      <c r="AP420" s="51"/>
    </row>
    <row r="421" spans="1:42" ht="15.75" customHeight="1" x14ac:dyDescent="0.35">
      <c r="A421" s="51"/>
      <c r="B421" s="51"/>
      <c r="C421" s="51"/>
      <c r="D421" s="51"/>
      <c r="E421" s="51"/>
      <c r="F421" s="51"/>
      <c r="G421" s="51"/>
      <c r="H421" s="51"/>
      <c r="I421" s="61"/>
      <c r="J421" s="51"/>
      <c r="K421" s="109"/>
      <c r="L421" s="51"/>
      <c r="M421" s="51"/>
      <c r="N421" s="51"/>
      <c r="AO421" s="51"/>
      <c r="AP421" s="51"/>
    </row>
    <row r="422" spans="1:42" ht="15.75" customHeight="1" x14ac:dyDescent="0.35">
      <c r="A422" s="51"/>
      <c r="B422" s="51"/>
      <c r="C422" s="51"/>
      <c r="D422" s="51"/>
      <c r="E422" s="51"/>
      <c r="F422" s="51"/>
      <c r="G422" s="51"/>
      <c r="H422" s="51"/>
      <c r="I422" s="61"/>
      <c r="J422" s="51"/>
      <c r="K422" s="109"/>
      <c r="L422" s="51"/>
      <c r="M422" s="51"/>
      <c r="N422" s="51"/>
      <c r="AO422" s="51"/>
      <c r="AP422" s="51"/>
    </row>
    <row r="423" spans="1:42" ht="15.75" customHeight="1" x14ac:dyDescent="0.35">
      <c r="A423" s="51"/>
      <c r="B423" s="51"/>
      <c r="C423" s="51"/>
      <c r="D423" s="51"/>
      <c r="E423" s="51"/>
      <c r="F423" s="51"/>
      <c r="G423" s="51"/>
      <c r="H423" s="51"/>
      <c r="I423" s="61"/>
      <c r="J423" s="51"/>
      <c r="K423" s="109"/>
      <c r="L423" s="51"/>
      <c r="M423" s="51"/>
      <c r="N423" s="51"/>
      <c r="AO423" s="51"/>
      <c r="AP423" s="51"/>
    </row>
    <row r="424" spans="1:42" ht="15.75" customHeight="1" x14ac:dyDescent="0.35">
      <c r="A424" s="51"/>
      <c r="B424" s="51"/>
      <c r="C424" s="51"/>
      <c r="D424" s="51"/>
      <c r="E424" s="51"/>
      <c r="F424" s="51"/>
      <c r="G424" s="51"/>
      <c r="H424" s="51"/>
      <c r="I424" s="61"/>
      <c r="J424" s="51"/>
      <c r="K424" s="109"/>
      <c r="L424" s="51"/>
      <c r="M424" s="51"/>
      <c r="N424" s="51"/>
      <c r="AO424" s="51"/>
      <c r="AP424" s="51"/>
    </row>
    <row r="425" spans="1:42" ht="15.75" customHeight="1" x14ac:dyDescent="0.35">
      <c r="A425" s="51"/>
      <c r="B425" s="51"/>
      <c r="C425" s="51"/>
      <c r="D425" s="51"/>
      <c r="E425" s="51"/>
      <c r="F425" s="51"/>
      <c r="G425" s="51"/>
      <c r="H425" s="51"/>
      <c r="I425" s="61"/>
      <c r="J425" s="51"/>
      <c r="K425" s="109"/>
      <c r="L425" s="51"/>
      <c r="M425" s="51"/>
      <c r="N425" s="51"/>
      <c r="AO425" s="51"/>
      <c r="AP425" s="51"/>
    </row>
    <row r="426" spans="1:42" ht="15.75" customHeight="1" x14ac:dyDescent="0.35">
      <c r="A426" s="51"/>
      <c r="B426" s="51"/>
      <c r="C426" s="51"/>
      <c r="D426" s="51"/>
      <c r="E426" s="51"/>
      <c r="F426" s="51"/>
      <c r="G426" s="51"/>
      <c r="H426" s="51"/>
      <c r="I426" s="61"/>
      <c r="J426" s="51"/>
      <c r="K426" s="109"/>
      <c r="L426" s="51"/>
      <c r="M426" s="51"/>
      <c r="N426" s="51"/>
      <c r="AO426" s="51"/>
      <c r="AP426" s="51"/>
    </row>
    <row r="427" spans="1:42" ht="15.75" customHeight="1" x14ac:dyDescent="0.35">
      <c r="A427" s="51"/>
      <c r="B427" s="51"/>
      <c r="C427" s="51"/>
      <c r="D427" s="51"/>
      <c r="E427" s="51"/>
      <c r="F427" s="51"/>
      <c r="G427" s="51"/>
      <c r="H427" s="51"/>
      <c r="I427" s="61"/>
      <c r="J427" s="51"/>
      <c r="K427" s="109"/>
      <c r="L427" s="51"/>
      <c r="M427" s="51"/>
      <c r="N427" s="51"/>
      <c r="AO427" s="51"/>
      <c r="AP427" s="51"/>
    </row>
    <row r="428" spans="1:42" ht="15.75" customHeight="1" x14ac:dyDescent="0.35">
      <c r="A428" s="51"/>
      <c r="B428" s="51"/>
      <c r="C428" s="51"/>
      <c r="D428" s="51"/>
      <c r="E428" s="51"/>
      <c r="F428" s="51"/>
      <c r="G428" s="51"/>
      <c r="H428" s="51"/>
      <c r="I428" s="61"/>
      <c r="J428" s="51"/>
      <c r="K428" s="109"/>
      <c r="L428" s="51"/>
      <c r="M428" s="51"/>
      <c r="N428" s="51"/>
      <c r="AO428" s="51"/>
      <c r="AP428" s="51"/>
    </row>
    <row r="429" spans="1:42" ht="15.75" customHeight="1" x14ac:dyDescent="0.35">
      <c r="A429" s="51"/>
      <c r="B429" s="51"/>
      <c r="C429" s="51"/>
      <c r="D429" s="51"/>
      <c r="E429" s="51"/>
      <c r="F429" s="51"/>
      <c r="G429" s="51"/>
      <c r="H429" s="51"/>
      <c r="I429" s="61"/>
      <c r="J429" s="51"/>
      <c r="K429" s="109"/>
      <c r="L429" s="51"/>
      <c r="M429" s="51"/>
      <c r="N429" s="51"/>
      <c r="AO429" s="51"/>
      <c r="AP429" s="51"/>
    </row>
    <row r="430" spans="1:42" ht="15.75" customHeight="1" x14ac:dyDescent="0.35">
      <c r="A430" s="51"/>
      <c r="B430" s="51"/>
      <c r="C430" s="51"/>
      <c r="D430" s="51"/>
      <c r="E430" s="51"/>
      <c r="F430" s="51"/>
      <c r="G430" s="51"/>
      <c r="H430" s="51"/>
      <c r="I430" s="61"/>
      <c r="J430" s="51"/>
      <c r="K430" s="109"/>
      <c r="L430" s="51"/>
      <c r="M430" s="51"/>
      <c r="N430" s="51"/>
      <c r="AO430" s="51"/>
      <c r="AP430" s="51"/>
    </row>
    <row r="431" spans="1:42" ht="15.75" customHeight="1" x14ac:dyDescent="0.35">
      <c r="A431" s="51"/>
      <c r="B431" s="51"/>
      <c r="C431" s="51"/>
      <c r="D431" s="51"/>
      <c r="E431" s="51"/>
      <c r="F431" s="51"/>
      <c r="G431" s="51"/>
      <c r="H431" s="51"/>
      <c r="I431" s="61"/>
      <c r="J431" s="51"/>
      <c r="K431" s="109"/>
      <c r="L431" s="51"/>
      <c r="M431" s="51"/>
      <c r="N431" s="51"/>
      <c r="AO431" s="51"/>
      <c r="AP431" s="51"/>
    </row>
    <row r="432" spans="1:42" ht="15.75" customHeight="1" x14ac:dyDescent="0.35">
      <c r="A432" s="51"/>
      <c r="B432" s="51"/>
      <c r="C432" s="51"/>
      <c r="D432" s="51"/>
      <c r="E432" s="51"/>
      <c r="F432" s="51"/>
      <c r="G432" s="51"/>
      <c r="H432" s="51"/>
      <c r="I432" s="61"/>
      <c r="J432" s="51"/>
      <c r="K432" s="109"/>
      <c r="L432" s="51"/>
      <c r="M432" s="51"/>
      <c r="N432" s="51"/>
      <c r="AO432" s="51"/>
      <c r="AP432" s="51"/>
    </row>
    <row r="433" spans="1:42" ht="15.75" customHeight="1" x14ac:dyDescent="0.35">
      <c r="A433" s="51"/>
      <c r="B433" s="51"/>
      <c r="C433" s="51"/>
      <c r="D433" s="51"/>
      <c r="E433" s="51"/>
      <c r="F433" s="51"/>
      <c r="G433" s="51"/>
      <c r="H433" s="51"/>
      <c r="I433" s="61"/>
      <c r="J433" s="51"/>
      <c r="K433" s="109"/>
      <c r="L433" s="51"/>
      <c r="M433" s="51"/>
      <c r="N433" s="51"/>
      <c r="AO433" s="51"/>
      <c r="AP433" s="51"/>
    </row>
    <row r="434" spans="1:42" ht="15.75" customHeight="1" x14ac:dyDescent="0.35">
      <c r="A434" s="51"/>
      <c r="B434" s="51"/>
      <c r="C434" s="51"/>
      <c r="D434" s="51"/>
      <c r="E434" s="51"/>
      <c r="F434" s="51"/>
      <c r="G434" s="51"/>
      <c r="H434" s="51"/>
      <c r="I434" s="61"/>
      <c r="J434" s="51"/>
      <c r="K434" s="109"/>
      <c r="L434" s="51"/>
      <c r="M434" s="51"/>
      <c r="N434" s="51"/>
      <c r="AO434" s="51"/>
      <c r="AP434" s="51"/>
    </row>
    <row r="435" spans="1:42" ht="15.75" customHeight="1" x14ac:dyDescent="0.35">
      <c r="A435" s="51"/>
      <c r="B435" s="51"/>
      <c r="C435" s="51"/>
      <c r="D435" s="51"/>
      <c r="E435" s="51"/>
      <c r="F435" s="51"/>
      <c r="G435" s="51"/>
      <c r="H435" s="51"/>
      <c r="I435" s="61"/>
      <c r="J435" s="51"/>
      <c r="K435" s="109"/>
      <c r="L435" s="51"/>
      <c r="M435" s="51"/>
      <c r="N435" s="51"/>
      <c r="AO435" s="51"/>
      <c r="AP435" s="51"/>
    </row>
    <row r="436" spans="1:42" ht="15.75" customHeight="1" x14ac:dyDescent="0.35">
      <c r="A436" s="51"/>
      <c r="B436" s="51"/>
      <c r="C436" s="51"/>
      <c r="D436" s="51"/>
      <c r="E436" s="51"/>
      <c r="F436" s="51"/>
      <c r="G436" s="51"/>
      <c r="H436" s="51"/>
      <c r="I436" s="61"/>
      <c r="J436" s="51"/>
      <c r="K436" s="109"/>
      <c r="L436" s="51"/>
      <c r="M436" s="51"/>
      <c r="N436" s="51"/>
      <c r="AO436" s="51"/>
      <c r="AP436" s="51"/>
    </row>
    <row r="437" spans="1:42" ht="15.75" customHeight="1" x14ac:dyDescent="0.35">
      <c r="A437" s="51"/>
      <c r="B437" s="51"/>
      <c r="C437" s="51"/>
      <c r="D437" s="51"/>
      <c r="E437" s="51"/>
      <c r="F437" s="51"/>
      <c r="G437" s="51"/>
      <c r="H437" s="51"/>
      <c r="I437" s="61"/>
      <c r="J437" s="51"/>
      <c r="K437" s="109"/>
      <c r="L437" s="51"/>
      <c r="M437" s="51"/>
      <c r="N437" s="51"/>
      <c r="AO437" s="51"/>
      <c r="AP437" s="51"/>
    </row>
    <row r="438" spans="1:42" ht="15.75" customHeight="1" x14ac:dyDescent="0.35">
      <c r="A438" s="51"/>
      <c r="B438" s="51"/>
      <c r="C438" s="51"/>
      <c r="D438" s="51"/>
      <c r="E438" s="51"/>
      <c r="F438" s="51"/>
      <c r="G438" s="51"/>
      <c r="H438" s="51"/>
      <c r="I438" s="61"/>
      <c r="J438" s="51"/>
      <c r="K438" s="109"/>
      <c r="L438" s="51"/>
      <c r="M438" s="51"/>
      <c r="N438" s="51"/>
      <c r="AO438" s="51"/>
      <c r="AP438" s="51"/>
    </row>
    <row r="439" spans="1:42" ht="15.75" customHeight="1" x14ac:dyDescent="0.35">
      <c r="A439" s="51"/>
      <c r="B439" s="51"/>
      <c r="C439" s="51"/>
      <c r="D439" s="51"/>
      <c r="E439" s="51"/>
      <c r="F439" s="51"/>
      <c r="G439" s="51"/>
      <c r="H439" s="51"/>
      <c r="I439" s="61"/>
      <c r="J439" s="51"/>
      <c r="K439" s="109"/>
      <c r="L439" s="51"/>
      <c r="M439" s="51"/>
      <c r="N439" s="51"/>
      <c r="AO439" s="51"/>
      <c r="AP439" s="51"/>
    </row>
    <row r="440" spans="1:42" ht="15.75" customHeight="1" x14ac:dyDescent="0.35">
      <c r="A440" s="51"/>
      <c r="B440" s="51"/>
      <c r="C440" s="51"/>
      <c r="D440" s="51"/>
      <c r="E440" s="51"/>
      <c r="F440" s="51"/>
      <c r="G440" s="51"/>
      <c r="H440" s="51"/>
      <c r="I440" s="61"/>
      <c r="J440" s="51"/>
      <c r="K440" s="109"/>
      <c r="L440" s="51"/>
      <c r="M440" s="51"/>
      <c r="N440" s="51"/>
      <c r="AO440" s="51"/>
      <c r="AP440" s="51"/>
    </row>
    <row r="441" spans="1:42" ht="15.75" customHeight="1" x14ac:dyDescent="0.35">
      <c r="A441" s="51"/>
      <c r="B441" s="51"/>
      <c r="C441" s="51"/>
      <c r="D441" s="51"/>
      <c r="E441" s="51"/>
      <c r="F441" s="51"/>
      <c r="G441" s="51"/>
      <c r="H441" s="51"/>
      <c r="I441" s="61"/>
      <c r="J441" s="51"/>
      <c r="K441" s="109"/>
      <c r="L441" s="51"/>
      <c r="M441" s="51"/>
      <c r="N441" s="51"/>
      <c r="AO441" s="51"/>
      <c r="AP441" s="51"/>
    </row>
    <row r="442" spans="1:42" ht="15.75" customHeight="1" x14ac:dyDescent="0.35">
      <c r="A442" s="51"/>
      <c r="B442" s="51"/>
      <c r="C442" s="51"/>
      <c r="D442" s="51"/>
      <c r="E442" s="51"/>
      <c r="F442" s="51"/>
      <c r="G442" s="51"/>
      <c r="H442" s="51"/>
      <c r="I442" s="61"/>
      <c r="J442" s="51"/>
      <c r="K442" s="109"/>
      <c r="L442" s="51"/>
      <c r="M442" s="51"/>
      <c r="N442" s="51"/>
      <c r="AO442" s="51"/>
      <c r="AP442" s="51"/>
    </row>
    <row r="443" spans="1:42" ht="15.75" customHeight="1" x14ac:dyDescent="0.35">
      <c r="A443" s="51"/>
      <c r="B443" s="51"/>
      <c r="C443" s="51"/>
      <c r="D443" s="51"/>
      <c r="E443" s="51"/>
      <c r="F443" s="51"/>
      <c r="G443" s="51"/>
      <c r="H443" s="51"/>
      <c r="I443" s="61"/>
      <c r="J443" s="51"/>
      <c r="K443" s="109"/>
      <c r="L443" s="51"/>
      <c r="M443" s="51"/>
      <c r="N443" s="51"/>
      <c r="AO443" s="51"/>
      <c r="AP443" s="51"/>
    </row>
    <row r="444" spans="1:42" ht="15.75" customHeight="1" x14ac:dyDescent="0.35">
      <c r="A444" s="51"/>
      <c r="B444" s="51"/>
      <c r="C444" s="51"/>
      <c r="D444" s="51"/>
      <c r="E444" s="51"/>
      <c r="F444" s="51"/>
      <c r="G444" s="51"/>
      <c r="H444" s="51"/>
      <c r="I444" s="61"/>
      <c r="J444" s="51"/>
      <c r="K444" s="109"/>
      <c r="L444" s="51"/>
      <c r="M444" s="51"/>
      <c r="N444" s="51"/>
      <c r="AO444" s="51"/>
      <c r="AP444" s="51"/>
    </row>
    <row r="445" spans="1:42" ht="15.75" customHeight="1" x14ac:dyDescent="0.35">
      <c r="A445" s="51"/>
      <c r="B445" s="51"/>
      <c r="C445" s="51"/>
      <c r="D445" s="51"/>
      <c r="E445" s="51"/>
      <c r="F445" s="51"/>
      <c r="G445" s="51"/>
      <c r="H445" s="51"/>
      <c r="I445" s="61"/>
      <c r="J445" s="51"/>
      <c r="K445" s="109"/>
      <c r="L445" s="51"/>
      <c r="M445" s="51"/>
      <c r="N445" s="51"/>
      <c r="AO445" s="51"/>
      <c r="AP445" s="51"/>
    </row>
    <row r="446" spans="1:42" ht="15.75" customHeight="1" x14ac:dyDescent="0.35">
      <c r="A446" s="51"/>
      <c r="B446" s="51"/>
      <c r="C446" s="51"/>
      <c r="D446" s="51"/>
      <c r="E446" s="51"/>
      <c r="F446" s="51"/>
      <c r="G446" s="51"/>
      <c r="H446" s="51"/>
      <c r="I446" s="61"/>
      <c r="J446" s="51"/>
      <c r="K446" s="109"/>
      <c r="L446" s="51"/>
      <c r="M446" s="51"/>
      <c r="N446" s="51"/>
      <c r="AO446" s="51"/>
      <c r="AP446" s="51"/>
    </row>
    <row r="447" spans="1:42" ht="15.75" customHeight="1" x14ac:dyDescent="0.35">
      <c r="A447" s="51"/>
      <c r="B447" s="51"/>
      <c r="C447" s="51"/>
      <c r="D447" s="51"/>
      <c r="E447" s="51"/>
      <c r="F447" s="51"/>
      <c r="G447" s="51"/>
      <c r="H447" s="51"/>
      <c r="I447" s="61"/>
      <c r="J447" s="51"/>
      <c r="K447" s="109"/>
      <c r="L447" s="51"/>
      <c r="M447" s="51"/>
      <c r="N447" s="51"/>
      <c r="AO447" s="51"/>
      <c r="AP447" s="51"/>
    </row>
    <row r="448" spans="1:42" ht="15.75" customHeight="1" x14ac:dyDescent="0.35">
      <c r="A448" s="51"/>
      <c r="B448" s="51"/>
      <c r="C448" s="51"/>
      <c r="D448" s="51"/>
      <c r="E448" s="51"/>
      <c r="F448" s="51"/>
      <c r="G448" s="51"/>
      <c r="H448" s="51"/>
      <c r="I448" s="61"/>
      <c r="J448" s="51"/>
      <c r="K448" s="109"/>
      <c r="L448" s="51"/>
      <c r="M448" s="51"/>
      <c r="N448" s="51"/>
      <c r="AO448" s="51"/>
      <c r="AP448" s="51"/>
    </row>
    <row r="449" spans="1:42" ht="15.75" customHeight="1" x14ac:dyDescent="0.35">
      <c r="A449" s="51"/>
      <c r="B449" s="51"/>
      <c r="C449" s="51"/>
      <c r="D449" s="51"/>
      <c r="E449" s="51"/>
      <c r="F449" s="51"/>
      <c r="G449" s="51"/>
      <c r="H449" s="51"/>
      <c r="I449" s="61"/>
      <c r="J449" s="51"/>
      <c r="K449" s="109"/>
      <c r="L449" s="51"/>
      <c r="M449" s="51"/>
      <c r="N449" s="51"/>
      <c r="AO449" s="51"/>
      <c r="AP449" s="51"/>
    </row>
    <row r="450" spans="1:42" ht="15.75" customHeight="1" x14ac:dyDescent="0.35">
      <c r="A450" s="51"/>
      <c r="B450" s="51"/>
      <c r="C450" s="51"/>
      <c r="D450" s="51"/>
      <c r="E450" s="51"/>
      <c r="F450" s="51"/>
      <c r="G450" s="51"/>
      <c r="H450" s="51"/>
      <c r="I450" s="61"/>
      <c r="J450" s="51"/>
      <c r="K450" s="109"/>
      <c r="L450" s="51"/>
      <c r="M450" s="51"/>
      <c r="N450" s="51"/>
      <c r="AO450" s="51"/>
      <c r="AP450" s="51"/>
    </row>
    <row r="451" spans="1:42" ht="15.75" customHeight="1" x14ac:dyDescent="0.35">
      <c r="A451" s="51"/>
      <c r="B451" s="51"/>
      <c r="C451" s="51"/>
      <c r="D451" s="51"/>
      <c r="E451" s="51"/>
      <c r="F451" s="51"/>
      <c r="G451" s="51"/>
      <c r="H451" s="51"/>
      <c r="I451" s="61"/>
      <c r="J451" s="51"/>
      <c r="K451" s="109"/>
      <c r="L451" s="51"/>
      <c r="M451" s="51"/>
      <c r="N451" s="51"/>
      <c r="AO451" s="51"/>
      <c r="AP451" s="51"/>
    </row>
    <row r="452" spans="1:42" ht="15.75" customHeight="1" x14ac:dyDescent="0.35">
      <c r="A452" s="51"/>
      <c r="B452" s="51"/>
      <c r="C452" s="51"/>
      <c r="D452" s="51"/>
      <c r="E452" s="51"/>
      <c r="F452" s="51"/>
      <c r="G452" s="51"/>
      <c r="H452" s="51"/>
      <c r="I452" s="61"/>
      <c r="J452" s="51"/>
      <c r="K452" s="109"/>
      <c r="L452" s="51"/>
      <c r="M452" s="51"/>
      <c r="N452" s="51"/>
      <c r="AO452" s="51"/>
      <c r="AP452" s="51"/>
    </row>
    <row r="453" spans="1:42" ht="15.75" customHeight="1" x14ac:dyDescent="0.35">
      <c r="A453" s="51"/>
      <c r="B453" s="51"/>
      <c r="C453" s="51"/>
      <c r="D453" s="51"/>
      <c r="E453" s="51"/>
      <c r="F453" s="51"/>
      <c r="G453" s="51"/>
      <c r="H453" s="51"/>
      <c r="I453" s="61"/>
      <c r="J453" s="51"/>
      <c r="K453" s="109"/>
      <c r="L453" s="51"/>
      <c r="M453" s="51"/>
      <c r="N453" s="51"/>
      <c r="AO453" s="51"/>
      <c r="AP453" s="51"/>
    </row>
    <row r="454" spans="1:42" ht="15.75" customHeight="1" x14ac:dyDescent="0.35">
      <c r="A454" s="51"/>
      <c r="B454" s="51"/>
      <c r="C454" s="51"/>
      <c r="D454" s="51"/>
      <c r="E454" s="51"/>
      <c r="F454" s="51"/>
      <c r="G454" s="51"/>
      <c r="H454" s="51"/>
      <c r="I454" s="61"/>
      <c r="J454" s="51"/>
      <c r="K454" s="109"/>
      <c r="L454" s="51"/>
      <c r="M454" s="51"/>
      <c r="N454" s="51"/>
      <c r="AO454" s="51"/>
      <c r="AP454" s="51"/>
    </row>
    <row r="455" spans="1:42" ht="15.75" customHeight="1" x14ac:dyDescent="0.35">
      <c r="A455" s="51"/>
      <c r="B455" s="51"/>
      <c r="C455" s="51"/>
      <c r="D455" s="51"/>
      <c r="E455" s="51"/>
      <c r="F455" s="51"/>
      <c r="G455" s="51"/>
      <c r="H455" s="51"/>
      <c r="I455" s="61"/>
      <c r="J455" s="51"/>
      <c r="K455" s="109"/>
      <c r="L455" s="51"/>
      <c r="M455" s="51"/>
      <c r="N455" s="51"/>
      <c r="AO455" s="51"/>
      <c r="AP455" s="51"/>
    </row>
    <row r="456" spans="1:42" ht="15.75" customHeight="1" x14ac:dyDescent="0.35">
      <c r="A456" s="51"/>
      <c r="B456" s="51"/>
      <c r="C456" s="51"/>
      <c r="D456" s="51"/>
      <c r="E456" s="51"/>
      <c r="F456" s="51"/>
      <c r="G456" s="51"/>
      <c r="H456" s="51"/>
      <c r="I456" s="61"/>
      <c r="J456" s="51"/>
      <c r="K456" s="109"/>
      <c r="L456" s="51"/>
      <c r="M456" s="51"/>
      <c r="N456" s="51"/>
      <c r="AO456" s="51"/>
      <c r="AP456" s="51"/>
    </row>
    <row r="457" spans="1:42" ht="15.75" customHeight="1" x14ac:dyDescent="0.35">
      <c r="A457" s="51"/>
      <c r="B457" s="51"/>
      <c r="C457" s="51"/>
      <c r="D457" s="51"/>
      <c r="E457" s="51"/>
      <c r="F457" s="51"/>
      <c r="G457" s="51"/>
      <c r="H457" s="51"/>
      <c r="I457" s="61"/>
      <c r="J457" s="51"/>
      <c r="K457" s="109"/>
      <c r="L457" s="51"/>
      <c r="M457" s="51"/>
      <c r="N457" s="51"/>
      <c r="AO457" s="51"/>
      <c r="AP457" s="51"/>
    </row>
    <row r="458" spans="1:42" ht="15.75" customHeight="1" x14ac:dyDescent="0.35">
      <c r="A458" s="51"/>
      <c r="B458" s="51"/>
      <c r="C458" s="51"/>
      <c r="D458" s="51"/>
      <c r="E458" s="51"/>
      <c r="F458" s="51"/>
      <c r="G458" s="51"/>
      <c r="H458" s="51"/>
      <c r="I458" s="61"/>
      <c r="J458" s="51"/>
      <c r="K458" s="109"/>
      <c r="L458" s="51"/>
      <c r="M458" s="51"/>
      <c r="N458" s="51"/>
      <c r="AO458" s="51"/>
      <c r="AP458" s="51"/>
    </row>
    <row r="459" spans="1:42" ht="15.75" customHeight="1" x14ac:dyDescent="0.35">
      <c r="A459" s="51"/>
      <c r="B459" s="51"/>
      <c r="C459" s="51"/>
      <c r="D459" s="51"/>
      <c r="E459" s="51"/>
      <c r="F459" s="51"/>
      <c r="G459" s="51"/>
      <c r="H459" s="51"/>
      <c r="I459" s="61"/>
      <c r="J459" s="51"/>
      <c r="K459" s="109"/>
      <c r="L459" s="51"/>
      <c r="M459" s="51"/>
      <c r="N459" s="51"/>
      <c r="AO459" s="51"/>
      <c r="AP459" s="51"/>
    </row>
    <row r="460" spans="1:42" ht="15.75" customHeight="1" x14ac:dyDescent="0.35">
      <c r="A460" s="51"/>
      <c r="B460" s="51"/>
      <c r="C460" s="51"/>
      <c r="D460" s="51"/>
      <c r="E460" s="51"/>
      <c r="F460" s="51"/>
      <c r="G460" s="51"/>
      <c r="H460" s="51"/>
      <c r="I460" s="61"/>
      <c r="J460" s="51"/>
      <c r="K460" s="109"/>
      <c r="L460" s="51"/>
      <c r="M460" s="51"/>
      <c r="N460" s="51"/>
      <c r="AO460" s="51"/>
      <c r="AP460" s="51"/>
    </row>
    <row r="461" spans="1:42" ht="15.75" customHeight="1" x14ac:dyDescent="0.35">
      <c r="A461" s="51"/>
      <c r="B461" s="51"/>
      <c r="C461" s="51"/>
      <c r="D461" s="51"/>
      <c r="E461" s="51"/>
      <c r="F461" s="51"/>
      <c r="G461" s="51"/>
      <c r="H461" s="51"/>
      <c r="I461" s="61"/>
      <c r="J461" s="51"/>
      <c r="K461" s="109"/>
      <c r="L461" s="51"/>
      <c r="M461" s="51"/>
      <c r="N461" s="51"/>
      <c r="AO461" s="51"/>
      <c r="AP461" s="51"/>
    </row>
    <row r="462" spans="1:42" ht="15.75" customHeight="1" x14ac:dyDescent="0.35">
      <c r="A462" s="51"/>
      <c r="B462" s="51"/>
      <c r="C462" s="51"/>
      <c r="D462" s="51"/>
      <c r="E462" s="51"/>
      <c r="F462" s="51"/>
      <c r="G462" s="51"/>
      <c r="H462" s="51"/>
      <c r="I462" s="61"/>
      <c r="J462" s="51"/>
      <c r="K462" s="109"/>
      <c r="L462" s="51"/>
      <c r="M462" s="51"/>
      <c r="N462" s="51"/>
      <c r="AO462" s="51"/>
      <c r="AP462" s="51"/>
    </row>
    <row r="463" spans="1:42" ht="15.75" customHeight="1" x14ac:dyDescent="0.35">
      <c r="A463" s="51"/>
      <c r="B463" s="51"/>
      <c r="C463" s="51"/>
      <c r="D463" s="51"/>
      <c r="E463" s="51"/>
      <c r="F463" s="51"/>
      <c r="G463" s="51"/>
      <c r="H463" s="51"/>
      <c r="I463" s="61"/>
      <c r="J463" s="51"/>
      <c r="K463" s="109"/>
      <c r="L463" s="51"/>
      <c r="M463" s="51"/>
      <c r="N463" s="51"/>
      <c r="AO463" s="51"/>
      <c r="AP463" s="51"/>
    </row>
    <row r="464" spans="1:42" ht="15.75" customHeight="1" x14ac:dyDescent="0.35">
      <c r="A464" s="51"/>
      <c r="B464" s="51"/>
      <c r="C464" s="51"/>
      <c r="D464" s="51"/>
      <c r="E464" s="51"/>
      <c r="F464" s="51"/>
      <c r="G464" s="51"/>
      <c r="H464" s="51"/>
      <c r="I464" s="61"/>
      <c r="J464" s="51"/>
      <c r="K464" s="109"/>
      <c r="L464" s="51"/>
      <c r="M464" s="51"/>
      <c r="N464" s="51"/>
      <c r="AO464" s="51"/>
      <c r="AP464" s="51"/>
    </row>
    <row r="465" spans="1:42" ht="15.75" customHeight="1" x14ac:dyDescent="0.35">
      <c r="A465" s="51"/>
      <c r="B465" s="51"/>
      <c r="C465" s="51"/>
      <c r="D465" s="51"/>
      <c r="E465" s="51"/>
      <c r="F465" s="51"/>
      <c r="G465" s="51"/>
      <c r="H465" s="51"/>
      <c r="I465" s="61"/>
      <c r="J465" s="51"/>
      <c r="K465" s="109"/>
      <c r="L465" s="51"/>
      <c r="M465" s="51"/>
      <c r="N465" s="51"/>
      <c r="AO465" s="51"/>
      <c r="AP465" s="51"/>
    </row>
    <row r="466" spans="1:42" ht="15.75" customHeight="1" x14ac:dyDescent="0.35">
      <c r="A466" s="51"/>
      <c r="B466" s="51"/>
      <c r="C466" s="51"/>
      <c r="D466" s="51"/>
      <c r="E466" s="51"/>
      <c r="F466" s="51"/>
      <c r="G466" s="51"/>
      <c r="H466" s="51"/>
      <c r="I466" s="61"/>
      <c r="J466" s="51"/>
      <c r="K466" s="109"/>
      <c r="L466" s="51"/>
      <c r="M466" s="51"/>
      <c r="N466" s="51"/>
      <c r="AO466" s="51"/>
      <c r="AP466" s="51"/>
    </row>
    <row r="467" spans="1:42" ht="15.75" customHeight="1" x14ac:dyDescent="0.35">
      <c r="A467" s="51"/>
      <c r="B467" s="51"/>
      <c r="C467" s="51"/>
      <c r="D467" s="51"/>
      <c r="E467" s="51"/>
      <c r="F467" s="51"/>
      <c r="G467" s="51"/>
      <c r="H467" s="51"/>
      <c r="I467" s="61"/>
      <c r="J467" s="51"/>
      <c r="K467" s="109"/>
      <c r="L467" s="51"/>
      <c r="M467" s="51"/>
      <c r="N467" s="51"/>
      <c r="AO467" s="51"/>
      <c r="AP467" s="51"/>
    </row>
    <row r="468" spans="1:42" ht="15.75" customHeight="1" x14ac:dyDescent="0.35">
      <c r="A468" s="51"/>
      <c r="B468" s="51"/>
      <c r="C468" s="51"/>
      <c r="D468" s="51"/>
      <c r="E468" s="51"/>
      <c r="F468" s="51"/>
      <c r="G468" s="51"/>
      <c r="H468" s="51"/>
      <c r="I468" s="61"/>
      <c r="J468" s="51"/>
      <c r="K468" s="109"/>
      <c r="L468" s="51"/>
      <c r="M468" s="51"/>
      <c r="N468" s="51"/>
      <c r="AO468" s="51"/>
      <c r="AP468" s="51"/>
    </row>
    <row r="469" spans="1:42" ht="15.75" customHeight="1" x14ac:dyDescent="0.35">
      <c r="A469" s="51"/>
      <c r="B469" s="51"/>
      <c r="C469" s="51"/>
      <c r="D469" s="51"/>
      <c r="E469" s="51"/>
      <c r="F469" s="51"/>
      <c r="G469" s="51"/>
      <c r="H469" s="51"/>
      <c r="I469" s="61"/>
      <c r="J469" s="51"/>
      <c r="K469" s="109"/>
      <c r="L469" s="51"/>
      <c r="M469" s="51"/>
      <c r="N469" s="51"/>
      <c r="AO469" s="51"/>
      <c r="AP469" s="51"/>
    </row>
    <row r="470" spans="1:42" ht="15.75" customHeight="1" x14ac:dyDescent="0.35">
      <c r="A470" s="51"/>
      <c r="B470" s="51"/>
      <c r="C470" s="51"/>
      <c r="D470" s="51"/>
      <c r="E470" s="51"/>
      <c r="F470" s="51"/>
      <c r="G470" s="51"/>
      <c r="H470" s="51"/>
      <c r="I470" s="61"/>
      <c r="J470" s="51"/>
      <c r="K470" s="109"/>
      <c r="L470" s="51"/>
      <c r="M470" s="51"/>
      <c r="N470" s="51"/>
      <c r="AO470" s="51"/>
      <c r="AP470" s="51"/>
    </row>
    <row r="471" spans="1:42" ht="15.75" customHeight="1" x14ac:dyDescent="0.35">
      <c r="A471" s="51"/>
      <c r="B471" s="51"/>
      <c r="C471" s="51"/>
      <c r="D471" s="51"/>
      <c r="E471" s="51"/>
      <c r="F471" s="51"/>
      <c r="G471" s="51"/>
      <c r="H471" s="51"/>
      <c r="I471" s="61"/>
      <c r="J471" s="51"/>
      <c r="K471" s="109"/>
      <c r="L471" s="51"/>
      <c r="M471" s="51"/>
      <c r="N471" s="51"/>
      <c r="AO471" s="51"/>
      <c r="AP471" s="51"/>
    </row>
    <row r="472" spans="1:42" ht="15.75" customHeight="1" x14ac:dyDescent="0.35">
      <c r="A472" s="51"/>
      <c r="B472" s="51"/>
      <c r="C472" s="51"/>
      <c r="D472" s="51"/>
      <c r="E472" s="51"/>
      <c r="F472" s="51"/>
      <c r="G472" s="51"/>
      <c r="H472" s="51"/>
      <c r="I472" s="61"/>
      <c r="J472" s="51"/>
      <c r="K472" s="109"/>
      <c r="L472" s="51"/>
      <c r="M472" s="51"/>
      <c r="N472" s="51"/>
      <c r="AO472" s="51"/>
      <c r="AP472" s="51"/>
    </row>
    <row r="473" spans="1:42" ht="15.75" customHeight="1" x14ac:dyDescent="0.35">
      <c r="A473" s="51"/>
      <c r="B473" s="51"/>
      <c r="C473" s="51"/>
      <c r="D473" s="51"/>
      <c r="E473" s="51"/>
      <c r="F473" s="51"/>
      <c r="G473" s="51"/>
      <c r="H473" s="51"/>
      <c r="I473" s="61"/>
      <c r="J473" s="51"/>
      <c r="K473" s="109"/>
      <c r="L473" s="51"/>
      <c r="M473" s="51"/>
      <c r="N473" s="51"/>
      <c r="AO473" s="51"/>
      <c r="AP473" s="51"/>
    </row>
    <row r="474" spans="1:42" ht="15.75" customHeight="1" x14ac:dyDescent="0.35">
      <c r="A474" s="51"/>
      <c r="B474" s="51"/>
      <c r="C474" s="51"/>
      <c r="D474" s="51"/>
      <c r="E474" s="51"/>
      <c r="F474" s="51"/>
      <c r="G474" s="51"/>
      <c r="H474" s="51"/>
      <c r="I474" s="61"/>
      <c r="J474" s="51"/>
      <c r="K474" s="109"/>
      <c r="L474" s="51"/>
      <c r="M474" s="51"/>
      <c r="N474" s="51"/>
      <c r="AO474" s="51"/>
      <c r="AP474" s="51"/>
    </row>
    <row r="475" spans="1:42" ht="15.75" customHeight="1" x14ac:dyDescent="0.35">
      <c r="A475" s="51"/>
      <c r="B475" s="51"/>
      <c r="C475" s="51"/>
      <c r="D475" s="51"/>
      <c r="E475" s="51"/>
      <c r="F475" s="51"/>
      <c r="G475" s="51"/>
      <c r="H475" s="51"/>
      <c r="I475" s="61"/>
      <c r="J475" s="51"/>
      <c r="K475" s="109"/>
      <c r="L475" s="51"/>
      <c r="M475" s="51"/>
      <c r="N475" s="51"/>
      <c r="AO475" s="51"/>
      <c r="AP475" s="51"/>
    </row>
    <row r="476" spans="1:42" ht="15.75" customHeight="1" x14ac:dyDescent="0.35">
      <c r="A476" s="51"/>
      <c r="B476" s="51"/>
      <c r="C476" s="51"/>
      <c r="D476" s="51"/>
      <c r="E476" s="51"/>
      <c r="F476" s="51"/>
      <c r="G476" s="51"/>
      <c r="H476" s="51"/>
      <c r="I476" s="61"/>
      <c r="J476" s="51"/>
      <c r="K476" s="109"/>
      <c r="L476" s="51"/>
      <c r="M476" s="51"/>
      <c r="N476" s="51"/>
      <c r="AO476" s="51"/>
      <c r="AP476" s="51"/>
    </row>
    <row r="477" spans="1:42" ht="15.75" customHeight="1" x14ac:dyDescent="0.35">
      <c r="A477" s="51"/>
      <c r="B477" s="51"/>
      <c r="C477" s="51"/>
      <c r="D477" s="51"/>
      <c r="E477" s="51"/>
      <c r="F477" s="51"/>
      <c r="G477" s="51"/>
      <c r="H477" s="51"/>
      <c r="I477" s="61"/>
      <c r="J477" s="51"/>
      <c r="K477" s="109"/>
      <c r="L477" s="51"/>
      <c r="M477" s="51"/>
      <c r="N477" s="51"/>
      <c r="AO477" s="51"/>
      <c r="AP477" s="51"/>
    </row>
    <row r="478" spans="1:42" ht="15.75" customHeight="1" x14ac:dyDescent="0.35">
      <c r="A478" s="51"/>
      <c r="B478" s="51"/>
      <c r="C478" s="51"/>
      <c r="D478" s="51"/>
      <c r="E478" s="51"/>
      <c r="F478" s="51"/>
      <c r="G478" s="51"/>
      <c r="H478" s="51"/>
      <c r="I478" s="61"/>
      <c r="J478" s="51"/>
      <c r="K478" s="109"/>
      <c r="L478" s="51"/>
      <c r="M478" s="51"/>
      <c r="N478" s="51"/>
      <c r="AO478" s="51"/>
      <c r="AP478" s="51"/>
    </row>
    <row r="479" spans="1:42" ht="15.75" customHeight="1" x14ac:dyDescent="0.35">
      <c r="A479" s="51"/>
      <c r="B479" s="51"/>
      <c r="C479" s="51"/>
      <c r="D479" s="51"/>
      <c r="E479" s="51"/>
      <c r="F479" s="51"/>
      <c r="G479" s="51"/>
      <c r="H479" s="51"/>
      <c r="I479" s="61"/>
      <c r="J479" s="51"/>
      <c r="K479" s="109"/>
      <c r="L479" s="51"/>
      <c r="M479" s="51"/>
      <c r="N479" s="51"/>
      <c r="AO479" s="51"/>
      <c r="AP479" s="51"/>
    </row>
    <row r="480" spans="1:42" ht="15.75" customHeight="1" x14ac:dyDescent="0.35">
      <c r="A480" s="51"/>
      <c r="B480" s="51"/>
      <c r="C480" s="51"/>
      <c r="D480" s="51"/>
      <c r="E480" s="51"/>
      <c r="F480" s="51"/>
      <c r="G480" s="51"/>
      <c r="H480" s="51"/>
      <c r="I480" s="61"/>
      <c r="J480" s="51"/>
      <c r="K480" s="109"/>
      <c r="L480" s="51"/>
      <c r="M480" s="51"/>
      <c r="N480" s="51"/>
      <c r="AO480" s="51"/>
      <c r="AP480" s="51"/>
    </row>
    <row r="481" spans="1:42" ht="15.75" customHeight="1" x14ac:dyDescent="0.35">
      <c r="A481" s="51"/>
      <c r="B481" s="51"/>
      <c r="C481" s="51"/>
      <c r="D481" s="51"/>
      <c r="E481" s="51"/>
      <c r="F481" s="51"/>
      <c r="G481" s="51"/>
      <c r="H481" s="51"/>
      <c r="I481" s="61"/>
      <c r="J481" s="51"/>
      <c r="K481" s="109"/>
      <c r="L481" s="51"/>
      <c r="M481" s="51"/>
      <c r="N481" s="51"/>
      <c r="AO481" s="51"/>
      <c r="AP481" s="51"/>
    </row>
    <row r="482" spans="1:42" ht="15.75" customHeight="1" x14ac:dyDescent="0.35">
      <c r="A482" s="51"/>
      <c r="B482" s="51"/>
      <c r="C482" s="51"/>
      <c r="D482" s="51"/>
      <c r="E482" s="51"/>
      <c r="F482" s="51"/>
      <c r="G482" s="51"/>
      <c r="H482" s="51"/>
      <c r="I482" s="61"/>
      <c r="J482" s="51"/>
      <c r="K482" s="109"/>
      <c r="L482" s="51"/>
      <c r="M482" s="51"/>
      <c r="N482" s="51"/>
      <c r="AO482" s="51"/>
      <c r="AP482" s="51"/>
    </row>
    <row r="483" spans="1:42" ht="15.75" customHeight="1" x14ac:dyDescent="0.35">
      <c r="A483" s="51"/>
      <c r="B483" s="51"/>
      <c r="C483" s="51"/>
      <c r="D483" s="51"/>
      <c r="E483" s="51"/>
      <c r="F483" s="51"/>
      <c r="G483" s="51"/>
      <c r="H483" s="51"/>
      <c r="I483" s="61"/>
      <c r="J483" s="51"/>
      <c r="K483" s="109"/>
      <c r="L483" s="51"/>
      <c r="M483" s="51"/>
      <c r="N483" s="51"/>
      <c r="AO483" s="51"/>
      <c r="AP483" s="51"/>
    </row>
    <row r="484" spans="1:42" ht="15.75" customHeight="1" x14ac:dyDescent="0.35">
      <c r="A484" s="51"/>
      <c r="B484" s="51"/>
      <c r="C484" s="51"/>
      <c r="D484" s="51"/>
      <c r="E484" s="51"/>
      <c r="F484" s="51"/>
      <c r="G484" s="51"/>
      <c r="H484" s="51"/>
      <c r="I484" s="61"/>
      <c r="J484" s="51"/>
      <c r="K484" s="109"/>
      <c r="L484" s="51"/>
      <c r="M484" s="51"/>
      <c r="N484" s="51"/>
      <c r="AO484" s="51"/>
      <c r="AP484" s="51"/>
    </row>
    <row r="485" spans="1:42" ht="15.75" customHeight="1" x14ac:dyDescent="0.35">
      <c r="A485" s="51"/>
      <c r="B485" s="51"/>
      <c r="C485" s="51"/>
      <c r="D485" s="51"/>
      <c r="E485" s="51"/>
      <c r="F485" s="51"/>
      <c r="G485" s="51"/>
      <c r="H485" s="51"/>
      <c r="I485" s="61"/>
      <c r="J485" s="51"/>
      <c r="K485" s="109"/>
      <c r="L485" s="51"/>
      <c r="M485" s="51"/>
      <c r="N485" s="51"/>
      <c r="AO485" s="51"/>
      <c r="AP485" s="51"/>
    </row>
    <row r="486" spans="1:42" ht="15.75" customHeight="1" x14ac:dyDescent="0.35">
      <c r="A486" s="51"/>
      <c r="B486" s="51"/>
      <c r="C486" s="51"/>
      <c r="D486" s="51"/>
      <c r="E486" s="51"/>
      <c r="F486" s="51"/>
      <c r="G486" s="51"/>
      <c r="H486" s="51"/>
      <c r="I486" s="61"/>
      <c r="J486" s="51"/>
      <c r="K486" s="109"/>
      <c r="L486" s="51"/>
      <c r="M486" s="51"/>
      <c r="N486" s="51"/>
      <c r="AO486" s="51"/>
      <c r="AP486" s="51"/>
    </row>
    <row r="487" spans="1:42" ht="15.75" customHeight="1" x14ac:dyDescent="0.35">
      <c r="A487" s="51"/>
      <c r="B487" s="51"/>
      <c r="C487" s="51"/>
      <c r="D487" s="51"/>
      <c r="E487" s="51"/>
      <c r="F487" s="51"/>
      <c r="G487" s="51"/>
      <c r="H487" s="51"/>
      <c r="I487" s="61"/>
      <c r="J487" s="51"/>
      <c r="K487" s="109"/>
      <c r="L487" s="51"/>
      <c r="M487" s="51"/>
      <c r="N487" s="51"/>
      <c r="AO487" s="51"/>
      <c r="AP487" s="51"/>
    </row>
    <row r="488" spans="1:42" ht="15.75" customHeight="1" x14ac:dyDescent="0.35">
      <c r="A488" s="51"/>
      <c r="B488" s="51"/>
      <c r="C488" s="51"/>
      <c r="D488" s="51"/>
      <c r="E488" s="51"/>
      <c r="F488" s="51"/>
      <c r="G488" s="51"/>
      <c r="H488" s="51"/>
      <c r="I488" s="61"/>
      <c r="J488" s="51"/>
      <c r="K488" s="109"/>
      <c r="L488" s="51"/>
      <c r="M488" s="51"/>
      <c r="N488" s="51"/>
      <c r="AO488" s="51"/>
      <c r="AP488" s="51"/>
    </row>
    <row r="489" spans="1:42" ht="15.75" customHeight="1" x14ac:dyDescent="0.35">
      <c r="A489" s="51"/>
      <c r="B489" s="51"/>
      <c r="C489" s="51"/>
      <c r="D489" s="51"/>
      <c r="E489" s="51"/>
      <c r="F489" s="51"/>
      <c r="G489" s="51"/>
      <c r="H489" s="51"/>
      <c r="I489" s="61"/>
      <c r="J489" s="51"/>
      <c r="K489" s="109"/>
      <c r="L489" s="51"/>
      <c r="M489" s="51"/>
      <c r="N489" s="51"/>
      <c r="AO489" s="51"/>
      <c r="AP489" s="51"/>
    </row>
    <row r="490" spans="1:42" ht="15.75" customHeight="1" x14ac:dyDescent="0.35">
      <c r="A490" s="51"/>
      <c r="B490" s="51"/>
      <c r="C490" s="51"/>
      <c r="D490" s="51"/>
      <c r="E490" s="51"/>
      <c r="F490" s="51"/>
      <c r="G490" s="51"/>
      <c r="H490" s="51"/>
      <c r="I490" s="61"/>
      <c r="J490" s="51"/>
      <c r="K490" s="109"/>
      <c r="L490" s="51"/>
      <c r="M490" s="51"/>
      <c r="N490" s="51"/>
      <c r="AO490" s="51"/>
      <c r="AP490" s="51"/>
    </row>
    <row r="491" spans="1:42" ht="15.75" customHeight="1" x14ac:dyDescent="0.35">
      <c r="A491" s="51"/>
      <c r="B491" s="51"/>
      <c r="C491" s="51"/>
      <c r="D491" s="51"/>
      <c r="E491" s="51"/>
      <c r="F491" s="51"/>
      <c r="G491" s="51"/>
      <c r="H491" s="51"/>
      <c r="I491" s="61"/>
      <c r="J491" s="51"/>
      <c r="K491" s="109"/>
      <c r="L491" s="51"/>
      <c r="M491" s="51"/>
      <c r="N491" s="51"/>
      <c r="AO491" s="51"/>
      <c r="AP491" s="51"/>
    </row>
    <row r="492" spans="1:42" ht="15.75" customHeight="1" x14ac:dyDescent="0.35">
      <c r="A492" s="51"/>
      <c r="B492" s="51"/>
      <c r="C492" s="51"/>
      <c r="D492" s="51"/>
      <c r="E492" s="51"/>
      <c r="F492" s="51"/>
      <c r="G492" s="51"/>
      <c r="H492" s="51"/>
      <c r="I492" s="61"/>
      <c r="J492" s="51"/>
      <c r="K492" s="109"/>
      <c r="L492" s="51"/>
      <c r="M492" s="51"/>
      <c r="N492" s="51"/>
      <c r="AO492" s="51"/>
      <c r="AP492" s="51"/>
    </row>
    <row r="493" spans="1:42" ht="15.75" customHeight="1" x14ac:dyDescent="0.35">
      <c r="A493" s="51"/>
      <c r="B493" s="51"/>
      <c r="C493" s="51"/>
      <c r="D493" s="51"/>
      <c r="E493" s="51"/>
      <c r="F493" s="51"/>
      <c r="G493" s="51"/>
      <c r="H493" s="51"/>
      <c r="I493" s="61"/>
      <c r="J493" s="51"/>
      <c r="K493" s="109"/>
      <c r="L493" s="51"/>
      <c r="M493" s="51"/>
      <c r="N493" s="51"/>
      <c r="AO493" s="51"/>
      <c r="AP493" s="51"/>
    </row>
    <row r="494" spans="1:42" ht="15.75" customHeight="1" x14ac:dyDescent="0.35">
      <c r="A494" s="51"/>
      <c r="B494" s="51"/>
      <c r="C494" s="51"/>
      <c r="D494" s="51"/>
      <c r="E494" s="51"/>
      <c r="F494" s="51"/>
      <c r="G494" s="51"/>
      <c r="H494" s="51"/>
      <c r="I494" s="61"/>
      <c r="J494" s="51"/>
      <c r="K494" s="109"/>
      <c r="L494" s="51"/>
      <c r="M494" s="51"/>
      <c r="N494" s="51"/>
      <c r="AO494" s="51"/>
      <c r="AP494" s="51"/>
    </row>
    <row r="495" spans="1:42" ht="15.75" customHeight="1" x14ac:dyDescent="0.35">
      <c r="A495" s="51"/>
      <c r="B495" s="51"/>
      <c r="C495" s="51"/>
      <c r="D495" s="51"/>
      <c r="E495" s="51"/>
      <c r="F495" s="51"/>
      <c r="G495" s="51"/>
      <c r="H495" s="51"/>
      <c r="I495" s="61"/>
      <c r="J495" s="51"/>
      <c r="K495" s="109"/>
      <c r="L495" s="51"/>
      <c r="M495" s="51"/>
      <c r="N495" s="51"/>
      <c r="AO495" s="51"/>
      <c r="AP495" s="51"/>
    </row>
    <row r="496" spans="1:42" ht="15.75" customHeight="1" x14ac:dyDescent="0.35">
      <c r="A496" s="51"/>
      <c r="B496" s="51"/>
      <c r="C496" s="51"/>
      <c r="D496" s="51"/>
      <c r="E496" s="51"/>
      <c r="F496" s="51"/>
      <c r="G496" s="51"/>
      <c r="H496" s="51"/>
      <c r="I496" s="61"/>
      <c r="J496" s="51"/>
      <c r="K496" s="109"/>
      <c r="L496" s="51"/>
      <c r="M496" s="51"/>
      <c r="N496" s="51"/>
      <c r="AO496" s="51"/>
      <c r="AP496" s="51"/>
    </row>
    <row r="497" spans="1:42" ht="15.75" customHeight="1" x14ac:dyDescent="0.35">
      <c r="A497" s="51"/>
      <c r="B497" s="51"/>
      <c r="C497" s="51"/>
      <c r="D497" s="51"/>
      <c r="E497" s="51"/>
      <c r="F497" s="51"/>
      <c r="G497" s="51"/>
      <c r="H497" s="51"/>
      <c r="I497" s="61"/>
      <c r="J497" s="51"/>
      <c r="K497" s="109"/>
      <c r="L497" s="51"/>
      <c r="M497" s="51"/>
      <c r="N497" s="51"/>
      <c r="AO497" s="51"/>
      <c r="AP497" s="51"/>
    </row>
    <row r="498" spans="1:42" ht="15.75" customHeight="1" x14ac:dyDescent="0.35">
      <c r="A498" s="51"/>
      <c r="B498" s="51"/>
      <c r="C498" s="51"/>
      <c r="D498" s="51"/>
      <c r="E498" s="51"/>
      <c r="F498" s="51"/>
      <c r="G498" s="51"/>
      <c r="H498" s="51"/>
      <c r="I498" s="61"/>
      <c r="J498" s="51"/>
      <c r="K498" s="109"/>
      <c r="L498" s="51"/>
      <c r="M498" s="51"/>
      <c r="N498" s="51"/>
      <c r="AO498" s="51"/>
      <c r="AP498" s="51"/>
    </row>
    <row r="499" spans="1:42" ht="15.75" customHeight="1" x14ac:dyDescent="0.35">
      <c r="A499" s="51"/>
      <c r="B499" s="51"/>
      <c r="C499" s="51"/>
      <c r="D499" s="51"/>
      <c r="E499" s="51"/>
      <c r="F499" s="51"/>
      <c r="G499" s="51"/>
      <c r="H499" s="51"/>
      <c r="I499" s="61"/>
      <c r="J499" s="51"/>
      <c r="K499" s="109"/>
      <c r="L499" s="51"/>
      <c r="M499" s="51"/>
      <c r="N499" s="51"/>
      <c r="AO499" s="51"/>
      <c r="AP499" s="51"/>
    </row>
    <row r="500" spans="1:42" ht="15.75" customHeight="1" x14ac:dyDescent="0.35">
      <c r="A500" s="51"/>
      <c r="B500" s="51"/>
      <c r="C500" s="51"/>
      <c r="D500" s="51"/>
      <c r="E500" s="51"/>
      <c r="F500" s="51"/>
      <c r="G500" s="51"/>
      <c r="H500" s="51"/>
      <c r="I500" s="61"/>
      <c r="J500" s="51"/>
      <c r="K500" s="109"/>
      <c r="L500" s="51"/>
      <c r="M500" s="51"/>
      <c r="N500" s="51"/>
      <c r="AO500" s="51"/>
      <c r="AP500" s="51"/>
    </row>
    <row r="501" spans="1:42" ht="15.75" customHeight="1" x14ac:dyDescent="0.35">
      <c r="A501" s="51"/>
      <c r="B501" s="51"/>
      <c r="C501" s="51"/>
      <c r="D501" s="51"/>
      <c r="E501" s="51"/>
      <c r="F501" s="51"/>
      <c r="G501" s="51"/>
      <c r="H501" s="51"/>
      <c r="I501" s="61"/>
      <c r="J501" s="51"/>
      <c r="K501" s="109"/>
      <c r="L501" s="51"/>
      <c r="M501" s="51"/>
      <c r="N501" s="51"/>
      <c r="AO501" s="51"/>
      <c r="AP501" s="51"/>
    </row>
    <row r="502" spans="1:42" ht="15.75" customHeight="1" x14ac:dyDescent="0.35">
      <c r="A502" s="51"/>
      <c r="B502" s="51"/>
      <c r="C502" s="51"/>
      <c r="D502" s="51"/>
      <c r="E502" s="51"/>
      <c r="F502" s="51"/>
      <c r="G502" s="51"/>
      <c r="H502" s="51"/>
      <c r="I502" s="61"/>
      <c r="J502" s="51"/>
      <c r="K502" s="109"/>
      <c r="L502" s="51"/>
      <c r="M502" s="51"/>
      <c r="N502" s="51"/>
      <c r="AO502" s="51"/>
      <c r="AP502" s="51"/>
    </row>
    <row r="503" spans="1:42" ht="15.75" customHeight="1" x14ac:dyDescent="0.35">
      <c r="A503" s="51"/>
      <c r="B503" s="51"/>
      <c r="C503" s="51"/>
      <c r="D503" s="51"/>
      <c r="E503" s="51"/>
      <c r="F503" s="51"/>
      <c r="G503" s="51"/>
      <c r="H503" s="51"/>
      <c r="I503" s="61"/>
      <c r="J503" s="51"/>
      <c r="K503" s="109"/>
      <c r="L503" s="51"/>
      <c r="M503" s="51"/>
      <c r="N503" s="51"/>
      <c r="AO503" s="51"/>
      <c r="AP503" s="51"/>
    </row>
    <row r="504" spans="1:42" ht="15.75" customHeight="1" x14ac:dyDescent="0.35">
      <c r="A504" s="51"/>
      <c r="B504" s="51"/>
      <c r="C504" s="51"/>
      <c r="D504" s="51"/>
      <c r="E504" s="51"/>
      <c r="F504" s="51"/>
      <c r="G504" s="51"/>
      <c r="H504" s="51"/>
      <c r="I504" s="61"/>
      <c r="J504" s="51"/>
      <c r="K504" s="109"/>
      <c r="L504" s="51"/>
      <c r="M504" s="51"/>
      <c r="N504" s="51"/>
      <c r="AO504" s="51"/>
      <c r="AP504" s="51"/>
    </row>
    <row r="505" spans="1:42" ht="15.75" customHeight="1" x14ac:dyDescent="0.35">
      <c r="A505" s="51"/>
      <c r="B505" s="51"/>
      <c r="C505" s="51"/>
      <c r="D505" s="51"/>
      <c r="E505" s="51"/>
      <c r="F505" s="51"/>
      <c r="G505" s="51"/>
      <c r="H505" s="51"/>
      <c r="I505" s="61"/>
      <c r="J505" s="51"/>
      <c r="K505" s="109"/>
      <c r="L505" s="51"/>
      <c r="M505" s="51"/>
      <c r="N505" s="51"/>
      <c r="AO505" s="51"/>
      <c r="AP505" s="51"/>
    </row>
    <row r="506" spans="1:42" ht="15.75" customHeight="1" x14ac:dyDescent="0.35">
      <c r="A506" s="51"/>
      <c r="B506" s="51"/>
      <c r="C506" s="51"/>
      <c r="D506" s="51"/>
      <c r="E506" s="51"/>
      <c r="F506" s="51"/>
      <c r="G506" s="51"/>
      <c r="H506" s="51"/>
      <c r="I506" s="61"/>
      <c r="J506" s="51"/>
      <c r="K506" s="109"/>
      <c r="L506" s="51"/>
      <c r="M506" s="51"/>
      <c r="N506" s="51"/>
      <c r="AO506" s="51"/>
      <c r="AP506" s="51"/>
    </row>
    <row r="507" spans="1:42" ht="15.75" customHeight="1" x14ac:dyDescent="0.35">
      <c r="A507" s="51"/>
      <c r="B507" s="51"/>
      <c r="C507" s="51"/>
      <c r="D507" s="51"/>
      <c r="E507" s="51"/>
      <c r="F507" s="51"/>
      <c r="G507" s="51"/>
      <c r="H507" s="51"/>
      <c r="I507" s="61"/>
      <c r="J507" s="51"/>
      <c r="K507" s="109"/>
      <c r="L507" s="51"/>
      <c r="M507" s="51"/>
      <c r="N507" s="51"/>
      <c r="AO507" s="51"/>
      <c r="AP507" s="51"/>
    </row>
    <row r="508" spans="1:42" ht="15.75" customHeight="1" x14ac:dyDescent="0.35">
      <c r="A508" s="51"/>
      <c r="B508" s="51"/>
      <c r="C508" s="51"/>
      <c r="D508" s="51"/>
      <c r="E508" s="51"/>
      <c r="F508" s="51"/>
      <c r="G508" s="51"/>
      <c r="H508" s="51"/>
      <c r="I508" s="61"/>
      <c r="J508" s="51"/>
      <c r="K508" s="109"/>
      <c r="L508" s="51"/>
      <c r="M508" s="51"/>
      <c r="N508" s="51"/>
      <c r="AO508" s="51"/>
      <c r="AP508" s="51"/>
    </row>
    <row r="509" spans="1:42" ht="15.75" customHeight="1" x14ac:dyDescent="0.35">
      <c r="A509" s="51"/>
      <c r="B509" s="51"/>
      <c r="C509" s="51"/>
      <c r="D509" s="51"/>
      <c r="E509" s="51"/>
      <c r="F509" s="51"/>
      <c r="G509" s="51"/>
      <c r="H509" s="51"/>
      <c r="I509" s="61"/>
      <c r="J509" s="51"/>
      <c r="K509" s="109"/>
      <c r="L509" s="51"/>
      <c r="M509" s="51"/>
      <c r="N509" s="51"/>
      <c r="AO509" s="51"/>
      <c r="AP509" s="51"/>
    </row>
    <row r="510" spans="1:42" ht="15.75" customHeight="1" x14ac:dyDescent="0.35">
      <c r="A510" s="51"/>
      <c r="B510" s="51"/>
      <c r="C510" s="51"/>
      <c r="D510" s="51"/>
      <c r="E510" s="51"/>
      <c r="F510" s="51"/>
      <c r="G510" s="51"/>
      <c r="H510" s="51"/>
      <c r="I510" s="61"/>
      <c r="J510" s="51"/>
      <c r="K510" s="109"/>
      <c r="L510" s="51"/>
      <c r="M510" s="51"/>
      <c r="N510" s="51"/>
      <c r="AO510" s="51"/>
      <c r="AP510" s="51"/>
    </row>
    <row r="511" spans="1:42" ht="15.75" customHeight="1" x14ac:dyDescent="0.35">
      <c r="A511" s="51"/>
      <c r="B511" s="51"/>
      <c r="C511" s="51"/>
      <c r="D511" s="51"/>
      <c r="E511" s="51"/>
      <c r="F511" s="51"/>
      <c r="G511" s="51"/>
      <c r="H511" s="51"/>
      <c r="I511" s="61"/>
      <c r="J511" s="51"/>
      <c r="K511" s="109"/>
      <c r="L511" s="51"/>
      <c r="M511" s="51"/>
      <c r="N511" s="51"/>
      <c r="AO511" s="51"/>
      <c r="AP511" s="51"/>
    </row>
    <row r="512" spans="1:42" ht="15.75" customHeight="1" x14ac:dyDescent="0.35">
      <c r="A512" s="51"/>
      <c r="B512" s="51"/>
      <c r="C512" s="51"/>
      <c r="D512" s="51"/>
      <c r="E512" s="51"/>
      <c r="F512" s="51"/>
      <c r="G512" s="51"/>
      <c r="H512" s="51"/>
      <c r="I512" s="61"/>
      <c r="J512" s="51"/>
      <c r="K512" s="109"/>
      <c r="L512" s="51"/>
      <c r="M512" s="51"/>
      <c r="N512" s="51"/>
      <c r="AO512" s="51"/>
      <c r="AP512" s="51"/>
    </row>
    <row r="513" spans="1:42" ht="15.75" customHeight="1" x14ac:dyDescent="0.35">
      <c r="A513" s="51"/>
      <c r="B513" s="51"/>
      <c r="C513" s="51"/>
      <c r="D513" s="51"/>
      <c r="E513" s="51"/>
      <c r="F513" s="51"/>
      <c r="G513" s="51"/>
      <c r="H513" s="51"/>
      <c r="I513" s="61"/>
      <c r="J513" s="51"/>
      <c r="K513" s="109"/>
      <c r="L513" s="51"/>
      <c r="M513" s="51"/>
      <c r="N513" s="51"/>
      <c r="AO513" s="51"/>
      <c r="AP513" s="51"/>
    </row>
    <row r="514" spans="1:42" ht="15.75" customHeight="1" x14ac:dyDescent="0.35">
      <c r="A514" s="51"/>
      <c r="B514" s="51"/>
      <c r="C514" s="51"/>
      <c r="D514" s="51"/>
      <c r="E514" s="51"/>
      <c r="F514" s="51"/>
      <c r="G514" s="51"/>
      <c r="H514" s="51"/>
      <c r="I514" s="61"/>
      <c r="J514" s="51"/>
      <c r="K514" s="109"/>
      <c r="L514" s="51"/>
      <c r="M514" s="51"/>
      <c r="N514" s="51"/>
      <c r="AO514" s="51"/>
      <c r="AP514" s="51"/>
    </row>
    <row r="515" spans="1:42" ht="15.75" customHeight="1" x14ac:dyDescent="0.35">
      <c r="A515" s="51"/>
      <c r="B515" s="51"/>
      <c r="C515" s="51"/>
      <c r="D515" s="51"/>
      <c r="E515" s="51"/>
      <c r="F515" s="51"/>
      <c r="G515" s="51"/>
      <c r="H515" s="51"/>
      <c r="I515" s="61"/>
      <c r="J515" s="51"/>
      <c r="K515" s="109"/>
      <c r="L515" s="51"/>
      <c r="M515" s="51"/>
      <c r="N515" s="51"/>
      <c r="AO515" s="51"/>
      <c r="AP515" s="51"/>
    </row>
    <row r="516" spans="1:42" ht="15.75" customHeight="1" x14ac:dyDescent="0.35">
      <c r="A516" s="51"/>
      <c r="B516" s="51"/>
      <c r="C516" s="51"/>
      <c r="D516" s="51"/>
      <c r="E516" s="51"/>
      <c r="F516" s="51"/>
      <c r="G516" s="51"/>
      <c r="H516" s="51"/>
      <c r="I516" s="61"/>
      <c r="J516" s="51"/>
      <c r="K516" s="109"/>
      <c r="L516" s="51"/>
      <c r="M516" s="51"/>
      <c r="N516" s="51"/>
      <c r="AO516" s="51"/>
      <c r="AP516" s="51"/>
    </row>
    <row r="517" spans="1:42" ht="15.75" customHeight="1" x14ac:dyDescent="0.35">
      <c r="A517" s="51"/>
      <c r="B517" s="51"/>
      <c r="C517" s="51"/>
      <c r="D517" s="51"/>
      <c r="E517" s="51"/>
      <c r="F517" s="51"/>
      <c r="G517" s="51"/>
      <c r="H517" s="51"/>
      <c r="I517" s="61"/>
      <c r="J517" s="51"/>
      <c r="K517" s="109"/>
      <c r="L517" s="51"/>
      <c r="M517" s="51"/>
      <c r="N517" s="51"/>
      <c r="AO517" s="51"/>
      <c r="AP517" s="51"/>
    </row>
    <row r="518" spans="1:42" ht="15.75" customHeight="1" x14ac:dyDescent="0.35">
      <c r="A518" s="51"/>
      <c r="B518" s="51"/>
      <c r="C518" s="51"/>
      <c r="D518" s="51"/>
      <c r="E518" s="51"/>
      <c r="F518" s="51"/>
      <c r="G518" s="51"/>
      <c r="H518" s="51"/>
      <c r="I518" s="61"/>
      <c r="J518" s="51"/>
      <c r="K518" s="109"/>
      <c r="L518" s="51"/>
      <c r="M518" s="51"/>
      <c r="N518" s="51"/>
      <c r="AO518" s="51"/>
      <c r="AP518" s="51"/>
    </row>
    <row r="519" spans="1:42" ht="15.75" customHeight="1" x14ac:dyDescent="0.35">
      <c r="A519" s="51"/>
      <c r="B519" s="51"/>
      <c r="C519" s="51"/>
      <c r="D519" s="51"/>
      <c r="E519" s="51"/>
      <c r="F519" s="51"/>
      <c r="G519" s="51"/>
      <c r="H519" s="51"/>
      <c r="I519" s="61"/>
      <c r="J519" s="51"/>
      <c r="K519" s="109"/>
      <c r="L519" s="51"/>
      <c r="M519" s="51"/>
      <c r="N519" s="51"/>
      <c r="AO519" s="51"/>
      <c r="AP519" s="51"/>
    </row>
    <row r="520" spans="1:42" ht="15.75" customHeight="1" x14ac:dyDescent="0.35">
      <c r="A520" s="51"/>
      <c r="B520" s="51"/>
      <c r="C520" s="51"/>
      <c r="D520" s="51"/>
      <c r="E520" s="51"/>
      <c r="F520" s="51"/>
      <c r="G520" s="51"/>
      <c r="H520" s="51"/>
      <c r="I520" s="61"/>
      <c r="J520" s="51"/>
      <c r="K520" s="109"/>
      <c r="L520" s="51"/>
      <c r="M520" s="51"/>
      <c r="N520" s="51"/>
      <c r="AO520" s="51"/>
      <c r="AP520" s="51"/>
    </row>
    <row r="521" spans="1:42" ht="15.75" customHeight="1" x14ac:dyDescent="0.35">
      <c r="A521" s="51"/>
      <c r="B521" s="51"/>
      <c r="C521" s="51"/>
      <c r="D521" s="51"/>
      <c r="E521" s="51"/>
      <c r="F521" s="51"/>
      <c r="G521" s="51"/>
      <c r="H521" s="51"/>
      <c r="I521" s="61"/>
      <c r="J521" s="51"/>
      <c r="K521" s="109"/>
      <c r="L521" s="51"/>
      <c r="M521" s="51"/>
      <c r="N521" s="51"/>
      <c r="AO521" s="51"/>
      <c r="AP521" s="51"/>
    </row>
    <row r="522" spans="1:42" ht="15.75" customHeight="1" x14ac:dyDescent="0.35">
      <c r="A522" s="51"/>
      <c r="B522" s="51"/>
      <c r="C522" s="51"/>
      <c r="D522" s="51"/>
      <c r="E522" s="51"/>
      <c r="F522" s="51"/>
      <c r="G522" s="51"/>
      <c r="H522" s="51"/>
      <c r="I522" s="61"/>
      <c r="J522" s="51"/>
      <c r="K522" s="109"/>
      <c r="L522" s="51"/>
      <c r="M522" s="51"/>
      <c r="N522" s="51"/>
      <c r="AO522" s="51"/>
      <c r="AP522" s="51"/>
    </row>
    <row r="523" spans="1:42" ht="15.75" customHeight="1" x14ac:dyDescent="0.35">
      <c r="A523" s="51"/>
      <c r="B523" s="51"/>
      <c r="C523" s="51"/>
      <c r="D523" s="51"/>
      <c r="E523" s="51"/>
      <c r="F523" s="51"/>
      <c r="G523" s="51"/>
      <c r="H523" s="51"/>
      <c r="I523" s="61"/>
      <c r="J523" s="51"/>
      <c r="K523" s="109"/>
      <c r="L523" s="51"/>
      <c r="M523" s="51"/>
      <c r="N523" s="51"/>
      <c r="AO523" s="51"/>
      <c r="AP523" s="51"/>
    </row>
    <row r="524" spans="1:42" ht="15.75" customHeight="1" x14ac:dyDescent="0.35">
      <c r="A524" s="51"/>
      <c r="B524" s="51"/>
      <c r="C524" s="51"/>
      <c r="D524" s="51"/>
      <c r="E524" s="51"/>
      <c r="F524" s="51"/>
      <c r="G524" s="51"/>
      <c r="H524" s="51"/>
      <c r="I524" s="61"/>
      <c r="J524" s="51"/>
      <c r="K524" s="109"/>
      <c r="L524" s="51"/>
      <c r="M524" s="51"/>
      <c r="N524" s="51"/>
      <c r="AO524" s="51"/>
      <c r="AP524" s="51"/>
    </row>
    <row r="525" spans="1:42" ht="15.75" customHeight="1" x14ac:dyDescent="0.35">
      <c r="A525" s="51"/>
      <c r="B525" s="51"/>
      <c r="C525" s="51"/>
      <c r="D525" s="51"/>
      <c r="E525" s="51"/>
      <c r="F525" s="51"/>
      <c r="G525" s="51"/>
      <c r="H525" s="51"/>
      <c r="I525" s="61"/>
      <c r="J525" s="51"/>
      <c r="K525" s="109"/>
      <c r="L525" s="51"/>
      <c r="M525" s="51"/>
      <c r="N525" s="51"/>
      <c r="AO525" s="51"/>
      <c r="AP525" s="51"/>
    </row>
    <row r="526" spans="1:42" ht="15.75" customHeight="1" x14ac:dyDescent="0.35">
      <c r="A526" s="51"/>
      <c r="B526" s="51"/>
      <c r="C526" s="51"/>
      <c r="D526" s="51"/>
      <c r="E526" s="51"/>
      <c r="F526" s="51"/>
      <c r="G526" s="51"/>
      <c r="H526" s="51"/>
      <c r="I526" s="61"/>
      <c r="J526" s="51"/>
      <c r="K526" s="109"/>
      <c r="L526" s="51"/>
      <c r="M526" s="51"/>
      <c r="N526" s="51"/>
      <c r="AO526" s="51"/>
      <c r="AP526" s="51"/>
    </row>
    <row r="527" spans="1:42" ht="15.75" customHeight="1" x14ac:dyDescent="0.35">
      <c r="A527" s="51"/>
      <c r="B527" s="51"/>
      <c r="C527" s="51"/>
      <c r="D527" s="51"/>
      <c r="E527" s="51"/>
      <c r="F527" s="51"/>
      <c r="G527" s="51"/>
      <c r="H527" s="51"/>
      <c r="I527" s="61"/>
      <c r="J527" s="51"/>
      <c r="K527" s="109"/>
      <c r="L527" s="51"/>
      <c r="M527" s="51"/>
      <c r="N527" s="51"/>
      <c r="AO527" s="51"/>
      <c r="AP527" s="51"/>
    </row>
    <row r="528" spans="1:42" ht="15.75" customHeight="1" x14ac:dyDescent="0.35">
      <c r="A528" s="51"/>
      <c r="B528" s="51"/>
      <c r="C528" s="51"/>
      <c r="D528" s="51"/>
      <c r="E528" s="51"/>
      <c r="F528" s="51"/>
      <c r="G528" s="51"/>
      <c r="H528" s="51"/>
      <c r="I528" s="61"/>
      <c r="J528" s="51"/>
      <c r="K528" s="109"/>
      <c r="L528" s="51"/>
      <c r="M528" s="51"/>
      <c r="N528" s="51"/>
      <c r="AO528" s="51"/>
      <c r="AP528" s="51"/>
    </row>
    <row r="529" spans="1:42" ht="15.75" customHeight="1" x14ac:dyDescent="0.35">
      <c r="A529" s="51"/>
      <c r="B529" s="51"/>
      <c r="C529" s="51"/>
      <c r="D529" s="51"/>
      <c r="E529" s="51"/>
      <c r="F529" s="51"/>
      <c r="G529" s="51"/>
      <c r="H529" s="51"/>
      <c r="I529" s="61"/>
      <c r="J529" s="51"/>
      <c r="K529" s="109"/>
      <c r="L529" s="51"/>
      <c r="M529" s="51"/>
      <c r="N529" s="51"/>
      <c r="AO529" s="51"/>
      <c r="AP529" s="51"/>
    </row>
    <row r="530" spans="1:42" ht="15.75" customHeight="1" x14ac:dyDescent="0.35">
      <c r="A530" s="51"/>
      <c r="B530" s="51"/>
      <c r="C530" s="51"/>
      <c r="D530" s="51"/>
      <c r="E530" s="51"/>
      <c r="F530" s="51"/>
      <c r="G530" s="51"/>
      <c r="H530" s="51"/>
      <c r="I530" s="61"/>
      <c r="J530" s="51"/>
      <c r="K530" s="109"/>
      <c r="L530" s="51"/>
      <c r="M530" s="51"/>
      <c r="N530" s="51"/>
      <c r="AO530" s="51"/>
      <c r="AP530" s="51"/>
    </row>
    <row r="531" spans="1:42" ht="15.75" customHeight="1" x14ac:dyDescent="0.35">
      <c r="A531" s="51"/>
      <c r="B531" s="51"/>
      <c r="C531" s="51"/>
      <c r="D531" s="51"/>
      <c r="E531" s="51"/>
      <c r="F531" s="51"/>
      <c r="G531" s="51"/>
      <c r="H531" s="51"/>
      <c r="I531" s="61"/>
      <c r="J531" s="51"/>
      <c r="K531" s="109"/>
      <c r="L531" s="51"/>
      <c r="M531" s="51"/>
      <c r="N531" s="51"/>
      <c r="AO531" s="51"/>
      <c r="AP531" s="51"/>
    </row>
    <row r="532" spans="1:42" ht="15.75" customHeight="1" x14ac:dyDescent="0.35">
      <c r="A532" s="51"/>
      <c r="B532" s="51"/>
      <c r="C532" s="51"/>
      <c r="D532" s="51"/>
      <c r="E532" s="51"/>
      <c r="F532" s="51"/>
      <c r="G532" s="51"/>
      <c r="H532" s="51"/>
      <c r="I532" s="61"/>
      <c r="J532" s="51"/>
      <c r="K532" s="109"/>
      <c r="L532" s="51"/>
      <c r="M532" s="51"/>
      <c r="N532" s="51"/>
      <c r="AO532" s="51"/>
      <c r="AP532" s="51"/>
    </row>
    <row r="533" spans="1:42" ht="15.75" customHeight="1" x14ac:dyDescent="0.35">
      <c r="A533" s="51"/>
      <c r="B533" s="51"/>
      <c r="C533" s="51"/>
      <c r="D533" s="51"/>
      <c r="E533" s="51"/>
      <c r="F533" s="51"/>
      <c r="G533" s="51"/>
      <c r="H533" s="51"/>
      <c r="I533" s="61"/>
      <c r="J533" s="51"/>
      <c r="K533" s="109"/>
      <c r="L533" s="51"/>
      <c r="M533" s="51"/>
      <c r="N533" s="51"/>
      <c r="AO533" s="51"/>
      <c r="AP533" s="51"/>
    </row>
    <row r="534" spans="1:42" ht="15.75" customHeight="1" x14ac:dyDescent="0.35">
      <c r="A534" s="51"/>
      <c r="B534" s="51"/>
      <c r="C534" s="51"/>
      <c r="D534" s="51"/>
      <c r="E534" s="51"/>
      <c r="F534" s="51"/>
      <c r="G534" s="51"/>
      <c r="H534" s="51"/>
      <c r="I534" s="61"/>
      <c r="J534" s="51"/>
      <c r="K534" s="109"/>
      <c r="L534" s="51"/>
      <c r="M534" s="51"/>
      <c r="N534" s="51"/>
      <c r="AO534" s="51"/>
      <c r="AP534" s="51"/>
    </row>
    <row r="535" spans="1:42" ht="15.75" customHeight="1" x14ac:dyDescent="0.35">
      <c r="A535" s="51"/>
      <c r="B535" s="51"/>
      <c r="C535" s="51"/>
      <c r="D535" s="51"/>
      <c r="E535" s="51"/>
      <c r="F535" s="51"/>
      <c r="G535" s="51"/>
      <c r="H535" s="51"/>
      <c r="I535" s="61"/>
      <c r="J535" s="51"/>
      <c r="K535" s="109"/>
      <c r="L535" s="51"/>
      <c r="M535" s="51"/>
      <c r="N535" s="51"/>
      <c r="AO535" s="51"/>
      <c r="AP535" s="51"/>
    </row>
    <row r="536" spans="1:42" ht="15.75" customHeight="1" x14ac:dyDescent="0.35">
      <c r="A536" s="51"/>
      <c r="B536" s="51"/>
      <c r="C536" s="51"/>
      <c r="D536" s="51"/>
      <c r="E536" s="51"/>
      <c r="F536" s="51"/>
      <c r="G536" s="51"/>
      <c r="H536" s="51"/>
      <c r="I536" s="61"/>
      <c r="J536" s="51"/>
      <c r="K536" s="109"/>
      <c r="L536" s="51"/>
      <c r="M536" s="51"/>
      <c r="N536" s="51"/>
      <c r="AO536" s="51"/>
      <c r="AP536" s="51"/>
    </row>
    <row r="537" spans="1:42" ht="15.75" customHeight="1" x14ac:dyDescent="0.35">
      <c r="A537" s="51"/>
      <c r="B537" s="51"/>
      <c r="C537" s="51"/>
      <c r="D537" s="51"/>
      <c r="E537" s="51"/>
      <c r="F537" s="51"/>
      <c r="G537" s="51"/>
      <c r="H537" s="51"/>
      <c r="I537" s="61"/>
      <c r="J537" s="51"/>
      <c r="K537" s="109"/>
      <c r="L537" s="51"/>
      <c r="M537" s="51"/>
      <c r="N537" s="51"/>
      <c r="AO537" s="51"/>
      <c r="AP537" s="51"/>
    </row>
    <row r="538" spans="1:42" ht="15.75" customHeight="1" x14ac:dyDescent="0.35">
      <c r="A538" s="51"/>
      <c r="B538" s="51"/>
      <c r="C538" s="51"/>
      <c r="D538" s="51"/>
      <c r="E538" s="51"/>
      <c r="F538" s="51"/>
      <c r="G538" s="51"/>
      <c r="H538" s="51"/>
      <c r="I538" s="61"/>
      <c r="J538" s="51"/>
      <c r="K538" s="109"/>
      <c r="L538" s="51"/>
      <c r="M538" s="51"/>
      <c r="N538" s="51"/>
      <c r="AO538" s="51"/>
      <c r="AP538" s="51"/>
    </row>
    <row r="539" spans="1:42" ht="15.75" customHeight="1" x14ac:dyDescent="0.35">
      <c r="A539" s="51"/>
      <c r="B539" s="51"/>
      <c r="C539" s="51"/>
      <c r="D539" s="51"/>
      <c r="E539" s="51"/>
      <c r="F539" s="51"/>
      <c r="G539" s="51"/>
      <c r="H539" s="51"/>
      <c r="I539" s="61"/>
      <c r="J539" s="51"/>
      <c r="K539" s="109"/>
      <c r="L539" s="51"/>
      <c r="M539" s="51"/>
      <c r="N539" s="51"/>
      <c r="AO539" s="51"/>
      <c r="AP539" s="51"/>
    </row>
    <row r="540" spans="1:42" ht="15.75" customHeight="1" x14ac:dyDescent="0.35">
      <c r="A540" s="51"/>
      <c r="B540" s="51"/>
      <c r="C540" s="51"/>
      <c r="D540" s="51"/>
      <c r="E540" s="51"/>
      <c r="F540" s="51"/>
      <c r="G540" s="51"/>
      <c r="H540" s="51"/>
      <c r="I540" s="61"/>
      <c r="J540" s="51"/>
      <c r="K540" s="109"/>
      <c r="L540" s="51"/>
      <c r="M540" s="51"/>
      <c r="N540" s="51"/>
      <c r="AO540" s="51"/>
      <c r="AP540" s="51"/>
    </row>
    <row r="541" spans="1:42" ht="15.75" customHeight="1" x14ac:dyDescent="0.35">
      <c r="A541" s="51"/>
      <c r="B541" s="51"/>
      <c r="C541" s="51"/>
      <c r="D541" s="51"/>
      <c r="E541" s="51"/>
      <c r="F541" s="51"/>
      <c r="G541" s="51"/>
      <c r="H541" s="51"/>
      <c r="I541" s="61"/>
      <c r="J541" s="51"/>
      <c r="K541" s="109"/>
      <c r="L541" s="51"/>
      <c r="M541" s="51"/>
      <c r="N541" s="51"/>
      <c r="AO541" s="51"/>
      <c r="AP541" s="51"/>
    </row>
    <row r="542" spans="1:42" ht="15.75" customHeight="1" x14ac:dyDescent="0.35">
      <c r="A542" s="51"/>
      <c r="B542" s="51"/>
      <c r="C542" s="51"/>
      <c r="D542" s="51"/>
      <c r="E542" s="51"/>
      <c r="F542" s="51"/>
      <c r="G542" s="51"/>
      <c r="H542" s="51"/>
      <c r="I542" s="61"/>
      <c r="J542" s="51"/>
      <c r="K542" s="109"/>
      <c r="L542" s="51"/>
      <c r="M542" s="51"/>
      <c r="N542" s="51"/>
      <c r="AO542" s="51"/>
      <c r="AP542" s="51"/>
    </row>
    <row r="543" spans="1:42" ht="15.75" customHeight="1" x14ac:dyDescent="0.35">
      <c r="A543" s="51"/>
      <c r="B543" s="51"/>
      <c r="C543" s="51"/>
      <c r="D543" s="51"/>
      <c r="E543" s="51"/>
      <c r="F543" s="51"/>
      <c r="G543" s="51"/>
      <c r="H543" s="51"/>
      <c r="I543" s="61"/>
      <c r="J543" s="51"/>
      <c r="K543" s="109"/>
      <c r="L543" s="51"/>
      <c r="M543" s="51"/>
      <c r="N543" s="51"/>
      <c r="AO543" s="51"/>
      <c r="AP543" s="51"/>
    </row>
    <row r="544" spans="1:42" ht="15.75" customHeight="1" x14ac:dyDescent="0.35">
      <c r="A544" s="51"/>
      <c r="B544" s="51"/>
      <c r="C544" s="51"/>
      <c r="D544" s="51"/>
      <c r="E544" s="51"/>
      <c r="F544" s="51"/>
      <c r="G544" s="51"/>
      <c r="H544" s="51"/>
      <c r="I544" s="61"/>
      <c r="J544" s="51"/>
      <c r="K544" s="109"/>
      <c r="L544" s="51"/>
      <c r="M544" s="51"/>
      <c r="N544" s="51"/>
      <c r="AO544" s="51"/>
      <c r="AP544" s="51"/>
    </row>
    <row r="545" spans="1:42" ht="15.75" customHeight="1" x14ac:dyDescent="0.35">
      <c r="A545" s="51"/>
      <c r="B545" s="51"/>
      <c r="C545" s="51"/>
      <c r="D545" s="51"/>
      <c r="E545" s="51"/>
      <c r="F545" s="51"/>
      <c r="G545" s="51"/>
      <c r="H545" s="51"/>
      <c r="I545" s="61"/>
      <c r="J545" s="51"/>
      <c r="K545" s="109"/>
      <c r="L545" s="51"/>
      <c r="M545" s="51"/>
      <c r="N545" s="51"/>
      <c r="AO545" s="51"/>
      <c r="AP545" s="51"/>
    </row>
    <row r="546" spans="1:42" ht="15.75" customHeight="1" x14ac:dyDescent="0.35">
      <c r="A546" s="51"/>
      <c r="B546" s="51"/>
      <c r="C546" s="51"/>
      <c r="D546" s="51"/>
      <c r="E546" s="51"/>
      <c r="F546" s="51"/>
      <c r="G546" s="51"/>
      <c r="H546" s="51"/>
      <c r="I546" s="61"/>
      <c r="J546" s="51"/>
      <c r="K546" s="109"/>
      <c r="L546" s="51"/>
      <c r="M546" s="51"/>
      <c r="N546" s="51"/>
      <c r="AO546" s="51"/>
      <c r="AP546" s="51"/>
    </row>
    <row r="547" spans="1:42" ht="15.75" customHeight="1" x14ac:dyDescent="0.35">
      <c r="A547" s="51"/>
      <c r="B547" s="51"/>
      <c r="C547" s="51"/>
      <c r="D547" s="51"/>
      <c r="E547" s="51"/>
      <c r="F547" s="51"/>
      <c r="G547" s="51"/>
      <c r="H547" s="51"/>
      <c r="I547" s="61"/>
      <c r="J547" s="51"/>
      <c r="K547" s="109"/>
      <c r="L547" s="51"/>
      <c r="M547" s="51"/>
      <c r="N547" s="51"/>
      <c r="AO547" s="51"/>
      <c r="AP547" s="51"/>
    </row>
    <row r="548" spans="1:42" ht="15.75" customHeight="1" x14ac:dyDescent="0.35">
      <c r="A548" s="51"/>
      <c r="B548" s="51"/>
      <c r="C548" s="51"/>
      <c r="D548" s="51"/>
      <c r="E548" s="51"/>
      <c r="F548" s="51"/>
      <c r="G548" s="51"/>
      <c r="H548" s="51"/>
      <c r="I548" s="61"/>
      <c r="J548" s="51"/>
      <c r="K548" s="109"/>
      <c r="L548" s="51"/>
      <c r="M548" s="51"/>
      <c r="N548" s="51"/>
      <c r="AO548" s="51"/>
      <c r="AP548" s="51"/>
    </row>
    <row r="549" spans="1:42" ht="15.75" customHeight="1" x14ac:dyDescent="0.35">
      <c r="A549" s="51"/>
      <c r="B549" s="51"/>
      <c r="C549" s="51"/>
      <c r="D549" s="51"/>
      <c r="E549" s="51"/>
      <c r="F549" s="51"/>
      <c r="G549" s="51"/>
      <c r="H549" s="51"/>
      <c r="I549" s="61"/>
      <c r="J549" s="51"/>
      <c r="K549" s="109"/>
      <c r="L549" s="51"/>
      <c r="M549" s="51"/>
      <c r="N549" s="51"/>
      <c r="AO549" s="51"/>
      <c r="AP549" s="51"/>
    </row>
    <row r="550" spans="1:42" ht="15.75" customHeight="1" x14ac:dyDescent="0.35">
      <c r="A550" s="51"/>
      <c r="B550" s="51"/>
      <c r="C550" s="51"/>
      <c r="D550" s="51"/>
      <c r="E550" s="51"/>
      <c r="F550" s="51"/>
      <c r="G550" s="51"/>
      <c r="H550" s="51"/>
      <c r="I550" s="61"/>
      <c r="J550" s="51"/>
      <c r="K550" s="109"/>
      <c r="L550" s="51"/>
      <c r="M550" s="51"/>
      <c r="N550" s="51"/>
      <c r="AO550" s="51"/>
      <c r="AP550" s="51"/>
    </row>
    <row r="551" spans="1:42" ht="15.75" customHeight="1" x14ac:dyDescent="0.35">
      <c r="A551" s="51"/>
      <c r="B551" s="51"/>
      <c r="C551" s="51"/>
      <c r="D551" s="51"/>
      <c r="E551" s="51"/>
      <c r="F551" s="51"/>
      <c r="G551" s="51"/>
      <c r="H551" s="51"/>
      <c r="I551" s="61"/>
      <c r="J551" s="51"/>
      <c r="K551" s="109"/>
      <c r="L551" s="51"/>
      <c r="M551" s="51"/>
      <c r="N551" s="51"/>
      <c r="AO551" s="51"/>
      <c r="AP551" s="51"/>
    </row>
    <row r="552" spans="1:42" ht="15.75" customHeight="1" x14ac:dyDescent="0.35">
      <c r="A552" s="51"/>
      <c r="B552" s="51"/>
      <c r="C552" s="51"/>
      <c r="D552" s="51"/>
      <c r="E552" s="51"/>
      <c r="F552" s="51"/>
      <c r="G552" s="51"/>
      <c r="H552" s="51"/>
      <c r="I552" s="61"/>
      <c r="J552" s="51"/>
      <c r="K552" s="109"/>
      <c r="L552" s="51"/>
      <c r="M552" s="51"/>
      <c r="N552" s="51"/>
      <c r="AO552" s="51"/>
      <c r="AP552" s="51"/>
    </row>
    <row r="553" spans="1:42" ht="15.75" customHeight="1" x14ac:dyDescent="0.35">
      <c r="A553" s="51"/>
      <c r="B553" s="51"/>
      <c r="C553" s="51"/>
      <c r="D553" s="51"/>
      <c r="E553" s="51"/>
      <c r="F553" s="51"/>
      <c r="G553" s="51"/>
      <c r="H553" s="51"/>
      <c r="I553" s="61"/>
      <c r="J553" s="51"/>
      <c r="K553" s="109"/>
      <c r="L553" s="51"/>
      <c r="M553" s="51"/>
      <c r="N553" s="51"/>
      <c r="AO553" s="51"/>
      <c r="AP553" s="51"/>
    </row>
    <row r="554" spans="1:42" ht="15.75" customHeight="1" x14ac:dyDescent="0.35">
      <c r="A554" s="51"/>
      <c r="B554" s="51"/>
      <c r="C554" s="51"/>
      <c r="D554" s="51"/>
      <c r="E554" s="51"/>
      <c r="F554" s="51"/>
      <c r="G554" s="51"/>
      <c r="H554" s="51"/>
      <c r="I554" s="61"/>
      <c r="J554" s="51"/>
      <c r="K554" s="109"/>
      <c r="L554" s="51"/>
      <c r="M554" s="51"/>
      <c r="N554" s="51"/>
      <c r="AO554" s="51"/>
      <c r="AP554" s="51"/>
    </row>
    <row r="555" spans="1:42" ht="15.75" customHeight="1" x14ac:dyDescent="0.35">
      <c r="A555" s="51"/>
      <c r="B555" s="51"/>
      <c r="C555" s="51"/>
      <c r="D555" s="51"/>
      <c r="E555" s="51"/>
      <c r="F555" s="51"/>
      <c r="G555" s="51"/>
      <c r="H555" s="51"/>
      <c r="I555" s="61"/>
      <c r="J555" s="51"/>
      <c r="K555" s="109"/>
      <c r="L555" s="51"/>
      <c r="M555" s="51"/>
      <c r="N555" s="51"/>
      <c r="AO555" s="51"/>
      <c r="AP555" s="51"/>
    </row>
    <row r="556" spans="1:42" ht="15.75" customHeight="1" x14ac:dyDescent="0.35">
      <c r="A556" s="51"/>
      <c r="B556" s="51"/>
      <c r="C556" s="51"/>
      <c r="D556" s="51"/>
      <c r="E556" s="51"/>
      <c r="F556" s="51"/>
      <c r="G556" s="51"/>
      <c r="H556" s="51"/>
      <c r="I556" s="61"/>
      <c r="J556" s="51"/>
      <c r="K556" s="109"/>
      <c r="L556" s="51"/>
      <c r="M556" s="51"/>
      <c r="N556" s="51"/>
      <c r="AO556" s="51"/>
      <c r="AP556" s="51"/>
    </row>
    <row r="557" spans="1:42" ht="15.75" customHeight="1" x14ac:dyDescent="0.35">
      <c r="A557" s="51"/>
      <c r="B557" s="51"/>
      <c r="C557" s="51"/>
      <c r="D557" s="51"/>
      <c r="E557" s="51"/>
      <c r="F557" s="51"/>
      <c r="G557" s="51"/>
      <c r="H557" s="51"/>
      <c r="I557" s="61"/>
      <c r="J557" s="51"/>
      <c r="K557" s="109"/>
      <c r="L557" s="51"/>
      <c r="M557" s="51"/>
      <c r="N557" s="51"/>
      <c r="AO557" s="51"/>
      <c r="AP557" s="51"/>
    </row>
    <row r="558" spans="1:42" ht="15.75" customHeight="1" x14ac:dyDescent="0.35">
      <c r="A558" s="51"/>
      <c r="B558" s="51"/>
      <c r="C558" s="51"/>
      <c r="D558" s="51"/>
      <c r="E558" s="51"/>
      <c r="F558" s="51"/>
      <c r="G558" s="51"/>
      <c r="H558" s="51"/>
      <c r="I558" s="61"/>
      <c r="J558" s="51"/>
      <c r="K558" s="109"/>
      <c r="L558" s="51"/>
      <c r="M558" s="51"/>
      <c r="N558" s="51"/>
      <c r="AO558" s="51"/>
      <c r="AP558" s="51"/>
    </row>
    <row r="559" spans="1:42" ht="15.75" customHeight="1" x14ac:dyDescent="0.35">
      <c r="A559" s="51"/>
      <c r="B559" s="51"/>
      <c r="C559" s="51"/>
      <c r="D559" s="51"/>
      <c r="E559" s="51"/>
      <c r="F559" s="51"/>
      <c r="G559" s="51"/>
      <c r="H559" s="51"/>
      <c r="I559" s="61"/>
      <c r="J559" s="51"/>
      <c r="K559" s="109"/>
      <c r="L559" s="51"/>
      <c r="M559" s="51"/>
      <c r="N559" s="51"/>
      <c r="AO559" s="51"/>
      <c r="AP559" s="51"/>
    </row>
    <row r="560" spans="1:42" ht="15.75" customHeight="1" x14ac:dyDescent="0.35">
      <c r="A560" s="51"/>
      <c r="B560" s="51"/>
      <c r="C560" s="51"/>
      <c r="D560" s="51"/>
      <c r="E560" s="51"/>
      <c r="F560" s="51"/>
      <c r="G560" s="51"/>
      <c r="H560" s="51"/>
      <c r="I560" s="61"/>
      <c r="J560" s="51"/>
      <c r="K560" s="109"/>
      <c r="L560" s="51"/>
      <c r="M560" s="51"/>
      <c r="N560" s="51"/>
      <c r="AO560" s="51"/>
      <c r="AP560" s="51"/>
    </row>
    <row r="561" spans="1:42" ht="15.75" customHeight="1" x14ac:dyDescent="0.35">
      <c r="A561" s="51"/>
      <c r="B561" s="51"/>
      <c r="C561" s="51"/>
      <c r="D561" s="51"/>
      <c r="E561" s="51"/>
      <c r="F561" s="51"/>
      <c r="G561" s="51"/>
      <c r="H561" s="51"/>
      <c r="I561" s="61"/>
      <c r="J561" s="51"/>
      <c r="K561" s="109"/>
      <c r="L561" s="51"/>
      <c r="M561" s="51"/>
      <c r="N561" s="51"/>
      <c r="AO561" s="51"/>
      <c r="AP561" s="51"/>
    </row>
    <row r="562" spans="1:42" ht="15.75" customHeight="1" x14ac:dyDescent="0.35">
      <c r="A562" s="51"/>
      <c r="B562" s="51"/>
      <c r="C562" s="51"/>
      <c r="D562" s="51"/>
      <c r="E562" s="51"/>
      <c r="F562" s="51"/>
      <c r="G562" s="51"/>
      <c r="H562" s="51"/>
      <c r="I562" s="61"/>
      <c r="J562" s="51"/>
      <c r="K562" s="109"/>
      <c r="L562" s="51"/>
      <c r="M562" s="51"/>
      <c r="N562" s="51"/>
      <c r="AO562" s="51"/>
      <c r="AP562" s="51"/>
    </row>
    <row r="563" spans="1:42" ht="15.75" customHeight="1" x14ac:dyDescent="0.35">
      <c r="A563" s="51"/>
      <c r="B563" s="51"/>
      <c r="C563" s="51"/>
      <c r="D563" s="51"/>
      <c r="E563" s="51"/>
      <c r="F563" s="51"/>
      <c r="G563" s="51"/>
      <c r="H563" s="51"/>
      <c r="I563" s="61"/>
      <c r="J563" s="51"/>
      <c r="K563" s="109"/>
      <c r="L563" s="51"/>
      <c r="M563" s="51"/>
      <c r="N563" s="51"/>
      <c r="AO563" s="51"/>
      <c r="AP563" s="51"/>
    </row>
    <row r="564" spans="1:42" ht="15.75" customHeight="1" x14ac:dyDescent="0.35">
      <c r="A564" s="51"/>
      <c r="B564" s="51"/>
      <c r="C564" s="51"/>
      <c r="D564" s="51"/>
      <c r="E564" s="51"/>
      <c r="F564" s="51"/>
      <c r="G564" s="51"/>
      <c r="H564" s="51"/>
      <c r="I564" s="61"/>
      <c r="J564" s="51"/>
      <c r="K564" s="109"/>
      <c r="L564" s="51"/>
      <c r="M564" s="51"/>
      <c r="N564" s="51"/>
      <c r="AO564" s="51"/>
      <c r="AP564" s="51"/>
    </row>
    <row r="565" spans="1:42" ht="15.75" customHeight="1" x14ac:dyDescent="0.35">
      <c r="A565" s="51"/>
      <c r="B565" s="51"/>
      <c r="C565" s="51"/>
      <c r="D565" s="51"/>
      <c r="E565" s="51"/>
      <c r="F565" s="51"/>
      <c r="G565" s="51"/>
      <c r="H565" s="51"/>
      <c r="I565" s="61"/>
      <c r="J565" s="51"/>
      <c r="K565" s="109"/>
      <c r="L565" s="51"/>
      <c r="M565" s="51"/>
      <c r="N565" s="51"/>
      <c r="AO565" s="51"/>
      <c r="AP565" s="51"/>
    </row>
    <row r="566" spans="1:42" ht="15.75" customHeight="1" x14ac:dyDescent="0.35">
      <c r="A566" s="51"/>
      <c r="B566" s="51"/>
      <c r="C566" s="51"/>
      <c r="D566" s="51"/>
      <c r="E566" s="51"/>
      <c r="F566" s="51"/>
      <c r="G566" s="51"/>
      <c r="H566" s="51"/>
      <c r="I566" s="61"/>
      <c r="J566" s="51"/>
      <c r="K566" s="109"/>
      <c r="L566" s="51"/>
      <c r="M566" s="51"/>
      <c r="N566" s="51"/>
      <c r="AO566" s="51"/>
      <c r="AP566" s="51"/>
    </row>
    <row r="567" spans="1:42" ht="15.75" customHeight="1" x14ac:dyDescent="0.35">
      <c r="A567" s="51"/>
      <c r="B567" s="51"/>
      <c r="C567" s="51"/>
      <c r="D567" s="51"/>
      <c r="E567" s="51"/>
      <c r="F567" s="51"/>
      <c r="G567" s="51"/>
      <c r="H567" s="51"/>
      <c r="I567" s="61"/>
      <c r="J567" s="51"/>
      <c r="K567" s="109"/>
      <c r="L567" s="51"/>
      <c r="M567" s="51"/>
      <c r="N567" s="51"/>
      <c r="AO567" s="51"/>
      <c r="AP567" s="51"/>
    </row>
    <row r="568" spans="1:42" ht="15.75" customHeight="1" x14ac:dyDescent="0.35">
      <c r="A568" s="51"/>
      <c r="B568" s="51"/>
      <c r="C568" s="51"/>
      <c r="D568" s="51"/>
      <c r="E568" s="51"/>
      <c r="F568" s="51"/>
      <c r="G568" s="51"/>
      <c r="H568" s="51"/>
      <c r="I568" s="61"/>
      <c r="J568" s="51"/>
      <c r="K568" s="109"/>
      <c r="L568" s="51"/>
      <c r="M568" s="51"/>
      <c r="N568" s="51"/>
      <c r="AO568" s="51"/>
      <c r="AP568" s="51"/>
    </row>
    <row r="569" spans="1:42" ht="15.75" customHeight="1" x14ac:dyDescent="0.35">
      <c r="A569" s="51"/>
      <c r="B569" s="51"/>
      <c r="C569" s="51"/>
      <c r="D569" s="51"/>
      <c r="E569" s="51"/>
      <c r="F569" s="51"/>
      <c r="G569" s="51"/>
      <c r="H569" s="51"/>
      <c r="I569" s="61"/>
      <c r="J569" s="51"/>
      <c r="K569" s="109"/>
      <c r="L569" s="51"/>
      <c r="M569" s="51"/>
      <c r="N569" s="51"/>
      <c r="AO569" s="51"/>
      <c r="AP569" s="51"/>
    </row>
    <row r="570" spans="1:42" ht="15.75" customHeight="1" x14ac:dyDescent="0.35">
      <c r="A570" s="51"/>
      <c r="B570" s="51"/>
      <c r="C570" s="51"/>
      <c r="D570" s="51"/>
      <c r="E570" s="51"/>
      <c r="F570" s="51"/>
      <c r="G570" s="51"/>
      <c r="H570" s="51"/>
      <c r="I570" s="61"/>
      <c r="J570" s="51"/>
      <c r="K570" s="109"/>
      <c r="L570" s="51"/>
      <c r="M570" s="51"/>
      <c r="N570" s="51"/>
      <c r="AO570" s="51"/>
      <c r="AP570" s="51"/>
    </row>
    <row r="571" spans="1:42" ht="15.75" customHeight="1" x14ac:dyDescent="0.35">
      <c r="A571" s="51"/>
      <c r="B571" s="51"/>
      <c r="C571" s="51"/>
      <c r="D571" s="51"/>
      <c r="E571" s="51"/>
      <c r="F571" s="51"/>
      <c r="G571" s="51"/>
      <c r="H571" s="51"/>
      <c r="I571" s="61"/>
      <c r="J571" s="51"/>
      <c r="K571" s="109"/>
      <c r="L571" s="51"/>
      <c r="M571" s="51"/>
      <c r="N571" s="51"/>
      <c r="AO571" s="51"/>
      <c r="AP571" s="51"/>
    </row>
    <row r="572" spans="1:42" ht="15.75" customHeight="1" x14ac:dyDescent="0.35">
      <c r="A572" s="51"/>
      <c r="B572" s="51"/>
      <c r="C572" s="51"/>
      <c r="D572" s="51"/>
      <c r="E572" s="51"/>
      <c r="F572" s="51"/>
      <c r="G572" s="51"/>
      <c r="H572" s="51"/>
      <c r="I572" s="61"/>
      <c r="J572" s="51"/>
      <c r="K572" s="109"/>
      <c r="L572" s="51"/>
      <c r="M572" s="51"/>
      <c r="N572" s="51"/>
      <c r="AO572" s="51"/>
      <c r="AP572" s="51"/>
    </row>
    <row r="573" spans="1:42" ht="15.75" customHeight="1" x14ac:dyDescent="0.35">
      <c r="A573" s="51"/>
      <c r="B573" s="51"/>
      <c r="C573" s="51"/>
      <c r="D573" s="51"/>
      <c r="E573" s="51"/>
      <c r="F573" s="51"/>
      <c r="G573" s="51"/>
      <c r="H573" s="51"/>
      <c r="I573" s="61"/>
      <c r="J573" s="51"/>
      <c r="K573" s="109"/>
      <c r="L573" s="51"/>
      <c r="M573" s="51"/>
      <c r="N573" s="51"/>
      <c r="AO573" s="51"/>
      <c r="AP573" s="51"/>
    </row>
    <row r="574" spans="1:42" ht="15.75" customHeight="1" x14ac:dyDescent="0.35">
      <c r="A574" s="51"/>
      <c r="B574" s="51"/>
      <c r="C574" s="51"/>
      <c r="D574" s="51"/>
      <c r="E574" s="51"/>
      <c r="F574" s="51"/>
      <c r="G574" s="51"/>
      <c r="H574" s="51"/>
      <c r="I574" s="61"/>
      <c r="J574" s="51"/>
      <c r="K574" s="109"/>
      <c r="L574" s="51"/>
      <c r="M574" s="51"/>
      <c r="N574" s="51"/>
      <c r="AO574" s="51"/>
      <c r="AP574" s="51"/>
    </row>
    <row r="575" spans="1:42" ht="15.75" customHeight="1" x14ac:dyDescent="0.35">
      <c r="A575" s="51"/>
      <c r="B575" s="51"/>
      <c r="C575" s="51"/>
      <c r="D575" s="51"/>
      <c r="E575" s="51"/>
      <c r="F575" s="51"/>
      <c r="G575" s="51"/>
      <c r="H575" s="51"/>
      <c r="I575" s="61"/>
      <c r="J575" s="51"/>
      <c r="K575" s="109"/>
      <c r="L575" s="51"/>
      <c r="M575" s="51"/>
      <c r="N575" s="51"/>
      <c r="AO575" s="51"/>
      <c r="AP575" s="51"/>
    </row>
    <row r="576" spans="1:42" ht="15.75" customHeight="1" x14ac:dyDescent="0.35">
      <c r="A576" s="51"/>
      <c r="B576" s="51"/>
      <c r="C576" s="51"/>
      <c r="D576" s="51"/>
      <c r="E576" s="51"/>
      <c r="F576" s="51"/>
      <c r="G576" s="51"/>
      <c r="H576" s="51"/>
      <c r="I576" s="61"/>
      <c r="J576" s="51"/>
      <c r="K576" s="109"/>
      <c r="L576" s="51"/>
      <c r="M576" s="51"/>
      <c r="N576" s="51"/>
      <c r="AO576" s="51"/>
      <c r="AP576" s="51"/>
    </row>
    <row r="577" spans="1:42" ht="15.75" customHeight="1" x14ac:dyDescent="0.35">
      <c r="A577" s="51"/>
      <c r="B577" s="51"/>
      <c r="C577" s="51"/>
      <c r="D577" s="51"/>
      <c r="E577" s="51"/>
      <c r="F577" s="51"/>
      <c r="G577" s="51"/>
      <c r="H577" s="51"/>
      <c r="I577" s="61"/>
      <c r="J577" s="51"/>
      <c r="K577" s="109"/>
      <c r="L577" s="51"/>
      <c r="M577" s="51"/>
      <c r="N577" s="51"/>
      <c r="AO577" s="51"/>
      <c r="AP577" s="51"/>
    </row>
    <row r="578" spans="1:42" ht="15.75" customHeight="1" x14ac:dyDescent="0.35">
      <c r="A578" s="51"/>
      <c r="B578" s="51"/>
      <c r="C578" s="51"/>
      <c r="D578" s="51"/>
      <c r="E578" s="51"/>
      <c r="F578" s="51"/>
      <c r="G578" s="51"/>
      <c r="H578" s="51"/>
      <c r="I578" s="61"/>
      <c r="J578" s="51"/>
      <c r="K578" s="109"/>
      <c r="L578" s="51"/>
      <c r="M578" s="51"/>
      <c r="N578" s="51"/>
      <c r="AO578" s="51"/>
      <c r="AP578" s="51"/>
    </row>
    <row r="579" spans="1:42" ht="15.75" customHeight="1" x14ac:dyDescent="0.35">
      <c r="A579" s="51"/>
      <c r="B579" s="51"/>
      <c r="C579" s="51"/>
      <c r="D579" s="51"/>
      <c r="E579" s="51"/>
      <c r="F579" s="51"/>
      <c r="G579" s="51"/>
      <c r="H579" s="51"/>
      <c r="I579" s="61"/>
      <c r="J579" s="51"/>
      <c r="K579" s="109"/>
      <c r="L579" s="51"/>
      <c r="M579" s="51"/>
      <c r="N579" s="51"/>
      <c r="AO579" s="51"/>
      <c r="AP579" s="51"/>
    </row>
    <row r="580" spans="1:42" ht="15.75" customHeight="1" x14ac:dyDescent="0.35">
      <c r="A580" s="51"/>
      <c r="B580" s="51"/>
      <c r="C580" s="51"/>
      <c r="D580" s="51"/>
      <c r="E580" s="51"/>
      <c r="F580" s="51"/>
      <c r="G580" s="51"/>
      <c r="H580" s="51"/>
      <c r="I580" s="61"/>
      <c r="J580" s="51"/>
      <c r="K580" s="109"/>
      <c r="L580" s="51"/>
      <c r="M580" s="51"/>
      <c r="N580" s="51"/>
      <c r="AO580" s="51"/>
      <c r="AP580" s="51"/>
    </row>
    <row r="581" spans="1:42" ht="15.75" customHeight="1" x14ac:dyDescent="0.35">
      <c r="A581" s="51"/>
      <c r="B581" s="51"/>
      <c r="C581" s="51"/>
      <c r="D581" s="51"/>
      <c r="E581" s="51"/>
      <c r="F581" s="51"/>
      <c r="G581" s="51"/>
      <c r="H581" s="51"/>
      <c r="I581" s="61"/>
      <c r="J581" s="51"/>
      <c r="K581" s="109"/>
      <c r="L581" s="51"/>
      <c r="M581" s="51"/>
      <c r="N581" s="51"/>
      <c r="AO581" s="51"/>
      <c r="AP581" s="51"/>
    </row>
    <row r="582" spans="1:42" ht="15.75" customHeight="1" x14ac:dyDescent="0.35">
      <c r="A582" s="51"/>
      <c r="B582" s="51"/>
      <c r="C582" s="51"/>
      <c r="D582" s="51"/>
      <c r="E582" s="51"/>
      <c r="F582" s="51"/>
      <c r="G582" s="51"/>
      <c r="H582" s="51"/>
      <c r="I582" s="61"/>
      <c r="J582" s="51"/>
      <c r="K582" s="109"/>
      <c r="L582" s="51"/>
      <c r="M582" s="51"/>
      <c r="N582" s="51"/>
      <c r="AO582" s="51"/>
      <c r="AP582" s="51"/>
    </row>
    <row r="583" spans="1:42" ht="15.75" customHeight="1" x14ac:dyDescent="0.35">
      <c r="A583" s="51"/>
      <c r="B583" s="51"/>
      <c r="C583" s="51"/>
      <c r="D583" s="51"/>
      <c r="E583" s="51"/>
      <c r="F583" s="51"/>
      <c r="G583" s="51"/>
      <c r="H583" s="51"/>
      <c r="I583" s="61"/>
      <c r="J583" s="51"/>
      <c r="K583" s="109"/>
      <c r="L583" s="51"/>
      <c r="M583" s="51"/>
      <c r="N583" s="51"/>
      <c r="AO583" s="51"/>
      <c r="AP583" s="51"/>
    </row>
    <row r="584" spans="1:42" ht="15.75" customHeight="1" x14ac:dyDescent="0.35">
      <c r="A584" s="51"/>
      <c r="B584" s="51"/>
      <c r="C584" s="51"/>
      <c r="D584" s="51"/>
      <c r="E584" s="51"/>
      <c r="F584" s="51"/>
      <c r="G584" s="51"/>
      <c r="H584" s="51"/>
      <c r="I584" s="61"/>
      <c r="J584" s="51"/>
      <c r="K584" s="109"/>
      <c r="L584" s="51"/>
      <c r="M584" s="51"/>
      <c r="N584" s="51"/>
      <c r="AO584" s="51"/>
      <c r="AP584" s="51"/>
    </row>
    <row r="585" spans="1:42" ht="15.75" customHeight="1" x14ac:dyDescent="0.35">
      <c r="A585" s="51"/>
      <c r="B585" s="51"/>
      <c r="C585" s="51"/>
      <c r="D585" s="51"/>
      <c r="E585" s="51"/>
      <c r="F585" s="51"/>
      <c r="G585" s="51"/>
      <c r="H585" s="51"/>
      <c r="I585" s="61"/>
      <c r="J585" s="51"/>
      <c r="K585" s="109"/>
      <c r="L585" s="51"/>
      <c r="M585" s="51"/>
      <c r="N585" s="51"/>
      <c r="AO585" s="51"/>
      <c r="AP585" s="51"/>
    </row>
    <row r="586" spans="1:42" ht="15.75" customHeight="1" x14ac:dyDescent="0.35">
      <c r="A586" s="51"/>
      <c r="B586" s="51"/>
      <c r="C586" s="51"/>
      <c r="D586" s="51"/>
      <c r="E586" s="51"/>
      <c r="F586" s="51"/>
      <c r="G586" s="51"/>
      <c r="H586" s="51"/>
      <c r="I586" s="61"/>
      <c r="J586" s="51"/>
      <c r="K586" s="109"/>
      <c r="L586" s="51"/>
      <c r="M586" s="51"/>
      <c r="N586" s="51"/>
      <c r="AO586" s="51"/>
      <c r="AP586" s="51"/>
    </row>
    <row r="587" spans="1:42" ht="15.75" customHeight="1" x14ac:dyDescent="0.35">
      <c r="A587" s="51"/>
      <c r="B587" s="51"/>
      <c r="C587" s="51"/>
      <c r="D587" s="51"/>
      <c r="E587" s="51"/>
      <c r="F587" s="51"/>
      <c r="G587" s="51"/>
      <c r="H587" s="51"/>
      <c r="I587" s="61"/>
      <c r="J587" s="51"/>
      <c r="K587" s="109"/>
      <c r="L587" s="51"/>
      <c r="M587" s="51"/>
      <c r="N587" s="51"/>
      <c r="AO587" s="51"/>
      <c r="AP587" s="51"/>
    </row>
    <row r="588" spans="1:42" ht="15.75" customHeight="1" x14ac:dyDescent="0.35">
      <c r="A588" s="51"/>
      <c r="B588" s="51"/>
      <c r="C588" s="51"/>
      <c r="D588" s="51"/>
      <c r="E588" s="51"/>
      <c r="F588" s="51"/>
      <c r="G588" s="51"/>
      <c r="H588" s="51"/>
      <c r="I588" s="61"/>
      <c r="J588" s="51"/>
      <c r="K588" s="109"/>
      <c r="L588" s="51"/>
      <c r="M588" s="51"/>
      <c r="N588" s="51"/>
      <c r="AO588" s="51"/>
      <c r="AP588" s="51"/>
    </row>
    <row r="589" spans="1:42" ht="15.75" customHeight="1" x14ac:dyDescent="0.35">
      <c r="A589" s="51"/>
      <c r="B589" s="51"/>
      <c r="C589" s="51"/>
      <c r="D589" s="51"/>
      <c r="E589" s="51"/>
      <c r="F589" s="51"/>
      <c r="G589" s="51"/>
      <c r="H589" s="51"/>
      <c r="I589" s="61"/>
      <c r="J589" s="51"/>
      <c r="K589" s="109"/>
      <c r="L589" s="51"/>
      <c r="M589" s="51"/>
      <c r="N589" s="51"/>
      <c r="AO589" s="51"/>
      <c r="AP589" s="51"/>
    </row>
    <row r="590" spans="1:42" ht="15.75" customHeight="1" x14ac:dyDescent="0.35">
      <c r="A590" s="51"/>
      <c r="B590" s="51"/>
      <c r="C590" s="51"/>
      <c r="D590" s="51"/>
      <c r="E590" s="51"/>
      <c r="F590" s="51"/>
      <c r="G590" s="51"/>
      <c r="H590" s="51"/>
      <c r="I590" s="61"/>
      <c r="J590" s="51"/>
      <c r="K590" s="109"/>
      <c r="L590" s="51"/>
      <c r="M590" s="51"/>
      <c r="N590" s="51"/>
      <c r="AO590" s="51"/>
      <c r="AP590" s="51"/>
    </row>
    <row r="591" spans="1:42" ht="15.75" customHeight="1" x14ac:dyDescent="0.35">
      <c r="A591" s="51"/>
      <c r="B591" s="51"/>
      <c r="C591" s="51"/>
      <c r="D591" s="51"/>
      <c r="E591" s="51"/>
      <c r="F591" s="51"/>
      <c r="G591" s="51"/>
      <c r="H591" s="51"/>
      <c r="I591" s="61"/>
      <c r="J591" s="51"/>
      <c r="K591" s="109"/>
      <c r="L591" s="51"/>
      <c r="M591" s="51"/>
      <c r="N591" s="51"/>
      <c r="AO591" s="51"/>
      <c r="AP591" s="51"/>
    </row>
    <row r="592" spans="1:42" ht="15.75" customHeight="1" x14ac:dyDescent="0.35">
      <c r="A592" s="51"/>
      <c r="B592" s="51"/>
      <c r="C592" s="51"/>
      <c r="D592" s="51"/>
      <c r="E592" s="51"/>
      <c r="F592" s="51"/>
      <c r="G592" s="51"/>
      <c r="H592" s="51"/>
      <c r="I592" s="61"/>
      <c r="J592" s="51"/>
      <c r="K592" s="109"/>
      <c r="L592" s="51"/>
      <c r="M592" s="51"/>
      <c r="N592" s="51"/>
      <c r="AO592" s="51"/>
      <c r="AP592" s="51"/>
    </row>
    <row r="593" spans="1:42" ht="15.75" customHeight="1" x14ac:dyDescent="0.35">
      <c r="A593" s="51"/>
      <c r="B593" s="51"/>
      <c r="C593" s="51"/>
      <c r="D593" s="51"/>
      <c r="E593" s="51"/>
      <c r="F593" s="51"/>
      <c r="G593" s="51"/>
      <c r="H593" s="51"/>
      <c r="I593" s="61"/>
      <c r="J593" s="51"/>
      <c r="K593" s="109"/>
      <c r="L593" s="51"/>
      <c r="M593" s="51"/>
      <c r="N593" s="51"/>
      <c r="AO593" s="51"/>
      <c r="AP593" s="51"/>
    </row>
    <row r="594" spans="1:42" ht="15.75" customHeight="1" x14ac:dyDescent="0.35">
      <c r="A594" s="51"/>
      <c r="B594" s="51"/>
      <c r="C594" s="51"/>
      <c r="D594" s="51"/>
      <c r="E594" s="51"/>
      <c r="F594" s="51"/>
      <c r="G594" s="51"/>
      <c r="H594" s="51"/>
      <c r="I594" s="61"/>
      <c r="J594" s="51"/>
      <c r="K594" s="109"/>
      <c r="L594" s="51"/>
      <c r="M594" s="51"/>
      <c r="N594" s="51"/>
      <c r="AO594" s="51"/>
      <c r="AP594" s="51"/>
    </row>
    <row r="595" spans="1:42" ht="15.75" customHeight="1" x14ac:dyDescent="0.35">
      <c r="A595" s="51"/>
      <c r="B595" s="51"/>
      <c r="C595" s="51"/>
      <c r="D595" s="51"/>
      <c r="E595" s="51"/>
      <c r="F595" s="51"/>
      <c r="G595" s="51"/>
      <c r="H595" s="51"/>
      <c r="I595" s="61"/>
      <c r="J595" s="51"/>
      <c r="K595" s="109"/>
      <c r="L595" s="51"/>
      <c r="M595" s="51"/>
      <c r="N595" s="51"/>
      <c r="AO595" s="51"/>
      <c r="AP595" s="51"/>
    </row>
    <row r="596" spans="1:42" ht="15.75" customHeight="1" x14ac:dyDescent="0.35">
      <c r="A596" s="51"/>
      <c r="B596" s="51"/>
      <c r="C596" s="51"/>
      <c r="D596" s="51"/>
      <c r="E596" s="51"/>
      <c r="F596" s="51"/>
      <c r="G596" s="51"/>
      <c r="H596" s="51"/>
      <c r="I596" s="61"/>
      <c r="J596" s="51"/>
      <c r="K596" s="109"/>
      <c r="L596" s="51"/>
      <c r="M596" s="51"/>
      <c r="N596" s="51"/>
      <c r="AO596" s="51"/>
      <c r="AP596" s="51"/>
    </row>
    <row r="597" spans="1:42" ht="15.75" customHeight="1" x14ac:dyDescent="0.35">
      <c r="A597" s="51"/>
      <c r="B597" s="51"/>
      <c r="C597" s="51"/>
      <c r="D597" s="51"/>
      <c r="E597" s="51"/>
      <c r="F597" s="51"/>
      <c r="G597" s="51"/>
      <c r="H597" s="51"/>
      <c r="I597" s="61"/>
      <c r="J597" s="51"/>
      <c r="K597" s="109"/>
      <c r="L597" s="51"/>
      <c r="M597" s="51"/>
      <c r="N597" s="51"/>
      <c r="AO597" s="51"/>
      <c r="AP597" s="51"/>
    </row>
    <row r="598" spans="1:42" ht="15.75" customHeight="1" x14ac:dyDescent="0.35">
      <c r="A598" s="51"/>
      <c r="B598" s="51"/>
      <c r="C598" s="51"/>
      <c r="D598" s="51"/>
      <c r="E598" s="51"/>
      <c r="F598" s="51"/>
      <c r="G598" s="51"/>
      <c r="H598" s="51"/>
      <c r="I598" s="61"/>
      <c r="J598" s="51"/>
      <c r="K598" s="109"/>
      <c r="L598" s="51"/>
      <c r="M598" s="51"/>
      <c r="N598" s="51"/>
      <c r="AO598" s="51"/>
      <c r="AP598" s="51"/>
    </row>
    <row r="599" spans="1:42" ht="15.75" customHeight="1" x14ac:dyDescent="0.35">
      <c r="A599" s="51"/>
      <c r="B599" s="51"/>
      <c r="C599" s="51"/>
      <c r="D599" s="51"/>
      <c r="E599" s="51"/>
      <c r="F599" s="51"/>
      <c r="G599" s="51"/>
      <c r="H599" s="51"/>
      <c r="I599" s="61"/>
      <c r="J599" s="51"/>
      <c r="K599" s="109"/>
      <c r="L599" s="51"/>
      <c r="M599" s="51"/>
      <c r="N599" s="51"/>
      <c r="AO599" s="51"/>
      <c r="AP599" s="51"/>
    </row>
    <row r="600" spans="1:42" ht="15.75" customHeight="1" x14ac:dyDescent="0.35">
      <c r="A600" s="51"/>
      <c r="B600" s="51"/>
      <c r="C600" s="51"/>
      <c r="D600" s="51"/>
      <c r="E600" s="51"/>
      <c r="F600" s="51"/>
      <c r="G600" s="51"/>
      <c r="H600" s="51"/>
      <c r="I600" s="61"/>
      <c r="J600" s="51"/>
      <c r="K600" s="109"/>
      <c r="L600" s="51"/>
      <c r="M600" s="51"/>
      <c r="N600" s="51"/>
      <c r="AO600" s="51"/>
      <c r="AP600" s="51"/>
    </row>
    <row r="601" spans="1:42" ht="15.75" customHeight="1" x14ac:dyDescent="0.35">
      <c r="A601" s="51"/>
      <c r="B601" s="51"/>
      <c r="C601" s="51"/>
      <c r="D601" s="51"/>
      <c r="E601" s="51"/>
      <c r="F601" s="51"/>
      <c r="G601" s="51"/>
      <c r="H601" s="51"/>
      <c r="I601" s="61"/>
      <c r="J601" s="51"/>
      <c r="K601" s="109"/>
      <c r="L601" s="51"/>
      <c r="M601" s="51"/>
      <c r="N601" s="51"/>
      <c r="AO601" s="51"/>
      <c r="AP601" s="51"/>
    </row>
    <row r="602" spans="1:42" ht="15.75" customHeight="1" x14ac:dyDescent="0.35">
      <c r="A602" s="51"/>
      <c r="B602" s="51"/>
      <c r="C602" s="51"/>
      <c r="D602" s="51"/>
      <c r="E602" s="51"/>
      <c r="F602" s="51"/>
      <c r="G602" s="51"/>
      <c r="H602" s="51"/>
      <c r="I602" s="61"/>
      <c r="J602" s="51"/>
      <c r="K602" s="109"/>
      <c r="L602" s="51"/>
      <c r="M602" s="51"/>
      <c r="N602" s="51"/>
      <c r="AO602" s="51"/>
      <c r="AP602" s="51"/>
    </row>
    <row r="603" spans="1:42" ht="15.75" customHeight="1" x14ac:dyDescent="0.35">
      <c r="A603" s="51"/>
      <c r="B603" s="51"/>
      <c r="C603" s="51"/>
      <c r="D603" s="51"/>
      <c r="E603" s="51"/>
      <c r="F603" s="51"/>
      <c r="G603" s="51"/>
      <c r="H603" s="51"/>
      <c r="I603" s="61"/>
      <c r="J603" s="51"/>
      <c r="K603" s="109"/>
      <c r="L603" s="51"/>
      <c r="M603" s="51"/>
      <c r="N603" s="51"/>
      <c r="AO603" s="51"/>
      <c r="AP603" s="51"/>
    </row>
    <row r="604" spans="1:42" ht="15.75" customHeight="1" x14ac:dyDescent="0.35">
      <c r="A604" s="51"/>
      <c r="B604" s="51"/>
      <c r="C604" s="51"/>
      <c r="D604" s="51"/>
      <c r="E604" s="51"/>
      <c r="F604" s="51"/>
      <c r="G604" s="51"/>
      <c r="H604" s="51"/>
      <c r="I604" s="61"/>
      <c r="J604" s="51"/>
      <c r="K604" s="109"/>
      <c r="L604" s="51"/>
      <c r="M604" s="51"/>
      <c r="N604" s="51"/>
      <c r="AO604" s="51"/>
      <c r="AP604" s="51"/>
    </row>
    <row r="605" spans="1:42" ht="15.75" customHeight="1" x14ac:dyDescent="0.35">
      <c r="A605" s="51"/>
      <c r="B605" s="51"/>
      <c r="C605" s="51"/>
      <c r="D605" s="51"/>
      <c r="E605" s="51"/>
      <c r="F605" s="51"/>
      <c r="G605" s="51"/>
      <c r="H605" s="51"/>
      <c r="I605" s="61"/>
      <c r="J605" s="51"/>
      <c r="K605" s="109"/>
      <c r="L605" s="51"/>
      <c r="M605" s="51"/>
      <c r="N605" s="51"/>
      <c r="AO605" s="51"/>
      <c r="AP605" s="51"/>
    </row>
    <row r="606" spans="1:42" ht="15.75" customHeight="1" x14ac:dyDescent="0.35">
      <c r="A606" s="51"/>
      <c r="B606" s="51"/>
      <c r="C606" s="51"/>
      <c r="D606" s="51"/>
      <c r="E606" s="51"/>
      <c r="F606" s="51"/>
      <c r="G606" s="51"/>
      <c r="H606" s="51"/>
      <c r="I606" s="61"/>
      <c r="J606" s="51"/>
      <c r="K606" s="109"/>
      <c r="L606" s="51"/>
      <c r="M606" s="51"/>
      <c r="N606" s="51"/>
      <c r="AO606" s="51"/>
      <c r="AP606" s="51"/>
    </row>
    <row r="607" spans="1:42" ht="15.75" customHeight="1" x14ac:dyDescent="0.35">
      <c r="A607" s="51"/>
      <c r="B607" s="51"/>
      <c r="C607" s="51"/>
      <c r="D607" s="51"/>
      <c r="E607" s="51"/>
      <c r="F607" s="51"/>
      <c r="G607" s="51"/>
      <c r="H607" s="51"/>
      <c r="I607" s="61"/>
      <c r="J607" s="51"/>
      <c r="K607" s="109"/>
      <c r="L607" s="51"/>
      <c r="M607" s="51"/>
      <c r="N607" s="51"/>
      <c r="AO607" s="51"/>
      <c r="AP607" s="51"/>
    </row>
    <row r="608" spans="1:42" ht="15.75" customHeight="1" x14ac:dyDescent="0.35">
      <c r="A608" s="51"/>
      <c r="B608" s="51"/>
      <c r="C608" s="51"/>
      <c r="D608" s="51"/>
      <c r="E608" s="51"/>
      <c r="F608" s="51"/>
      <c r="G608" s="51"/>
      <c r="H608" s="51"/>
      <c r="I608" s="61"/>
      <c r="J608" s="51"/>
      <c r="K608" s="109"/>
      <c r="L608" s="51"/>
      <c r="M608" s="51"/>
      <c r="N608" s="51"/>
      <c r="AO608" s="51"/>
      <c r="AP608" s="51"/>
    </row>
    <row r="609" spans="1:42" ht="15.75" customHeight="1" x14ac:dyDescent="0.35">
      <c r="A609" s="51"/>
      <c r="B609" s="51"/>
      <c r="C609" s="51"/>
      <c r="D609" s="51"/>
      <c r="E609" s="51"/>
      <c r="F609" s="51"/>
      <c r="G609" s="51"/>
      <c r="H609" s="51"/>
      <c r="I609" s="61"/>
      <c r="J609" s="51"/>
      <c r="K609" s="109"/>
      <c r="L609" s="51"/>
      <c r="M609" s="51"/>
      <c r="N609" s="51"/>
      <c r="AO609" s="51"/>
      <c r="AP609" s="51"/>
    </row>
    <row r="610" spans="1:42" ht="15.75" customHeight="1" x14ac:dyDescent="0.35">
      <c r="A610" s="51"/>
      <c r="B610" s="51"/>
      <c r="C610" s="51"/>
      <c r="D610" s="51"/>
      <c r="E610" s="51"/>
      <c r="F610" s="51"/>
      <c r="G610" s="51"/>
      <c r="H610" s="51"/>
      <c r="I610" s="61"/>
      <c r="J610" s="51"/>
      <c r="K610" s="109"/>
      <c r="L610" s="51"/>
      <c r="M610" s="51"/>
      <c r="N610" s="51"/>
      <c r="AO610" s="51"/>
      <c r="AP610" s="51"/>
    </row>
    <row r="611" spans="1:42" ht="15.75" customHeight="1" x14ac:dyDescent="0.35">
      <c r="A611" s="51"/>
      <c r="B611" s="51"/>
      <c r="C611" s="51"/>
      <c r="D611" s="51"/>
      <c r="E611" s="51"/>
      <c r="F611" s="51"/>
      <c r="G611" s="51"/>
      <c r="H611" s="51"/>
      <c r="I611" s="61"/>
      <c r="J611" s="51"/>
      <c r="K611" s="109"/>
      <c r="L611" s="51"/>
      <c r="M611" s="51"/>
      <c r="N611" s="51"/>
      <c r="AO611" s="51"/>
      <c r="AP611" s="51"/>
    </row>
    <row r="612" spans="1:42" ht="15.75" customHeight="1" x14ac:dyDescent="0.35">
      <c r="A612" s="51"/>
      <c r="B612" s="51"/>
      <c r="C612" s="51"/>
      <c r="D612" s="51"/>
      <c r="E612" s="51"/>
      <c r="F612" s="51"/>
      <c r="G612" s="51"/>
      <c r="H612" s="51"/>
      <c r="I612" s="61"/>
      <c r="J612" s="51"/>
      <c r="K612" s="109"/>
      <c r="L612" s="51"/>
      <c r="M612" s="51"/>
      <c r="N612" s="51"/>
      <c r="AO612" s="51"/>
      <c r="AP612" s="51"/>
    </row>
    <row r="613" spans="1:42" ht="15.75" customHeight="1" x14ac:dyDescent="0.35">
      <c r="A613" s="51"/>
      <c r="B613" s="51"/>
      <c r="C613" s="51"/>
      <c r="D613" s="51"/>
      <c r="E613" s="51"/>
      <c r="F613" s="51"/>
      <c r="G613" s="51"/>
      <c r="H613" s="51"/>
      <c r="I613" s="61"/>
      <c r="J613" s="51"/>
      <c r="K613" s="109"/>
      <c r="L613" s="51"/>
      <c r="M613" s="51"/>
      <c r="N613" s="51"/>
      <c r="AO613" s="51"/>
      <c r="AP613" s="51"/>
    </row>
    <row r="614" spans="1:42" ht="15.75" customHeight="1" x14ac:dyDescent="0.35">
      <c r="A614" s="51"/>
      <c r="B614" s="51"/>
      <c r="C614" s="51"/>
      <c r="D614" s="51"/>
      <c r="E614" s="51"/>
      <c r="F614" s="51"/>
      <c r="G614" s="51"/>
      <c r="H614" s="51"/>
      <c r="I614" s="61"/>
      <c r="J614" s="51"/>
      <c r="K614" s="109"/>
      <c r="L614" s="51"/>
      <c r="M614" s="51"/>
      <c r="N614" s="51"/>
      <c r="AO614" s="51"/>
      <c r="AP614" s="51"/>
    </row>
    <row r="615" spans="1:42" ht="15.75" customHeight="1" x14ac:dyDescent="0.35">
      <c r="A615" s="51"/>
      <c r="B615" s="51"/>
      <c r="C615" s="51"/>
      <c r="D615" s="51"/>
      <c r="E615" s="51"/>
      <c r="F615" s="51"/>
      <c r="G615" s="51"/>
      <c r="H615" s="51"/>
      <c r="I615" s="61"/>
      <c r="J615" s="51"/>
      <c r="K615" s="109"/>
      <c r="L615" s="51"/>
      <c r="M615" s="51"/>
      <c r="N615" s="51"/>
      <c r="AO615" s="51"/>
      <c r="AP615" s="51"/>
    </row>
    <row r="616" spans="1:42" ht="15.75" customHeight="1" x14ac:dyDescent="0.35">
      <c r="A616" s="51"/>
      <c r="B616" s="51"/>
      <c r="C616" s="51"/>
      <c r="D616" s="51"/>
      <c r="E616" s="51"/>
      <c r="F616" s="51"/>
      <c r="G616" s="51"/>
      <c r="H616" s="51"/>
      <c r="I616" s="61"/>
      <c r="J616" s="51"/>
      <c r="K616" s="109"/>
      <c r="L616" s="51"/>
      <c r="M616" s="51"/>
      <c r="N616" s="51"/>
      <c r="AO616" s="51"/>
      <c r="AP616" s="51"/>
    </row>
    <row r="617" spans="1:42" ht="15.75" customHeight="1" x14ac:dyDescent="0.35">
      <c r="A617" s="51"/>
      <c r="B617" s="51"/>
      <c r="C617" s="51"/>
      <c r="D617" s="51"/>
      <c r="E617" s="51"/>
      <c r="F617" s="51"/>
      <c r="G617" s="51"/>
      <c r="H617" s="51"/>
      <c r="I617" s="61"/>
      <c r="J617" s="51"/>
      <c r="K617" s="109"/>
      <c r="L617" s="51"/>
      <c r="M617" s="51"/>
      <c r="N617" s="51"/>
      <c r="AO617" s="51"/>
      <c r="AP617" s="51"/>
    </row>
    <row r="618" spans="1:42" ht="15.75" customHeight="1" x14ac:dyDescent="0.35">
      <c r="A618" s="51"/>
      <c r="B618" s="51"/>
      <c r="C618" s="51"/>
      <c r="D618" s="51"/>
      <c r="E618" s="51"/>
      <c r="F618" s="51"/>
      <c r="G618" s="51"/>
      <c r="H618" s="51"/>
      <c r="I618" s="61"/>
      <c r="J618" s="51"/>
      <c r="K618" s="109"/>
      <c r="L618" s="51"/>
      <c r="M618" s="51"/>
      <c r="N618" s="51"/>
      <c r="AO618" s="51"/>
      <c r="AP618" s="51"/>
    </row>
    <row r="619" spans="1:42" ht="15.75" customHeight="1" x14ac:dyDescent="0.35">
      <c r="A619" s="51"/>
      <c r="B619" s="51"/>
      <c r="C619" s="51"/>
      <c r="D619" s="51"/>
      <c r="E619" s="51"/>
      <c r="F619" s="51"/>
      <c r="G619" s="51"/>
      <c r="H619" s="51"/>
      <c r="I619" s="61"/>
      <c r="J619" s="51"/>
      <c r="K619" s="109"/>
      <c r="L619" s="51"/>
      <c r="M619" s="51"/>
      <c r="N619" s="51"/>
      <c r="AO619" s="51"/>
      <c r="AP619" s="51"/>
    </row>
    <row r="620" spans="1:42" ht="15.75" customHeight="1" x14ac:dyDescent="0.35">
      <c r="A620" s="51"/>
      <c r="B620" s="51"/>
      <c r="C620" s="51"/>
      <c r="D620" s="51"/>
      <c r="E620" s="51"/>
      <c r="F620" s="51"/>
      <c r="G620" s="51"/>
      <c r="H620" s="51"/>
      <c r="I620" s="61"/>
      <c r="J620" s="51"/>
      <c r="K620" s="109"/>
      <c r="L620" s="51"/>
      <c r="M620" s="51"/>
      <c r="N620" s="51"/>
      <c r="AO620" s="51"/>
      <c r="AP620" s="51"/>
    </row>
    <row r="621" spans="1:42" ht="15.75" customHeight="1" x14ac:dyDescent="0.35">
      <c r="A621" s="51"/>
      <c r="B621" s="51"/>
      <c r="C621" s="51"/>
      <c r="D621" s="51"/>
      <c r="E621" s="51"/>
      <c r="F621" s="51"/>
      <c r="G621" s="51"/>
      <c r="H621" s="51"/>
      <c r="I621" s="61"/>
      <c r="J621" s="51"/>
      <c r="K621" s="109"/>
      <c r="L621" s="51"/>
      <c r="M621" s="51"/>
      <c r="N621" s="51"/>
      <c r="AO621" s="51"/>
      <c r="AP621" s="51"/>
    </row>
    <row r="622" spans="1:42" ht="15.75" customHeight="1" x14ac:dyDescent="0.35">
      <c r="A622" s="51"/>
      <c r="B622" s="51"/>
      <c r="C622" s="51"/>
      <c r="D622" s="51"/>
      <c r="E622" s="51"/>
      <c r="F622" s="51"/>
      <c r="G622" s="51"/>
      <c r="H622" s="51"/>
      <c r="I622" s="61"/>
      <c r="J622" s="51"/>
      <c r="K622" s="109"/>
      <c r="L622" s="51"/>
      <c r="M622" s="51"/>
      <c r="N622" s="51"/>
      <c r="AO622" s="51"/>
      <c r="AP622" s="51"/>
    </row>
    <row r="623" spans="1:42" ht="15.75" customHeight="1" x14ac:dyDescent="0.35">
      <c r="A623" s="51"/>
      <c r="B623" s="51"/>
      <c r="C623" s="51"/>
      <c r="D623" s="51"/>
      <c r="E623" s="51"/>
      <c r="F623" s="51"/>
      <c r="G623" s="51"/>
      <c r="H623" s="51"/>
      <c r="I623" s="61"/>
      <c r="J623" s="51"/>
      <c r="K623" s="109"/>
      <c r="L623" s="51"/>
      <c r="M623" s="51"/>
      <c r="N623" s="51"/>
      <c r="AO623" s="51"/>
      <c r="AP623" s="51"/>
    </row>
    <row r="624" spans="1:42" ht="15.75" customHeight="1" x14ac:dyDescent="0.35">
      <c r="A624" s="51"/>
      <c r="B624" s="51"/>
      <c r="C624" s="51"/>
      <c r="D624" s="51"/>
      <c r="E624" s="51"/>
      <c r="F624" s="51"/>
      <c r="G624" s="51"/>
      <c r="H624" s="51"/>
      <c r="I624" s="61"/>
      <c r="J624" s="51"/>
      <c r="K624" s="109"/>
      <c r="L624" s="51"/>
      <c r="M624" s="51"/>
      <c r="N624" s="51"/>
      <c r="AO624" s="51"/>
      <c r="AP624" s="51"/>
    </row>
    <row r="625" spans="1:42" ht="15.75" customHeight="1" x14ac:dyDescent="0.35">
      <c r="A625" s="51"/>
      <c r="B625" s="51"/>
      <c r="C625" s="51"/>
      <c r="D625" s="51"/>
      <c r="E625" s="51"/>
      <c r="F625" s="51"/>
      <c r="G625" s="51"/>
      <c r="H625" s="51"/>
      <c r="I625" s="61"/>
      <c r="J625" s="51"/>
      <c r="K625" s="109"/>
      <c r="L625" s="51"/>
      <c r="M625" s="51"/>
      <c r="N625" s="51"/>
      <c r="AO625" s="51"/>
      <c r="AP625" s="51"/>
    </row>
    <row r="626" spans="1:42" ht="15.75" customHeight="1" x14ac:dyDescent="0.35">
      <c r="A626" s="51"/>
      <c r="B626" s="51"/>
      <c r="C626" s="51"/>
      <c r="D626" s="51"/>
      <c r="E626" s="51"/>
      <c r="F626" s="51"/>
      <c r="G626" s="51"/>
      <c r="H626" s="51"/>
      <c r="I626" s="61"/>
      <c r="J626" s="51"/>
      <c r="K626" s="109"/>
      <c r="L626" s="51"/>
      <c r="M626" s="51"/>
      <c r="N626" s="51"/>
      <c r="AO626" s="51"/>
      <c r="AP626" s="51"/>
    </row>
    <row r="627" spans="1:42" ht="15.75" customHeight="1" x14ac:dyDescent="0.35">
      <c r="A627" s="51"/>
      <c r="B627" s="51"/>
      <c r="C627" s="51"/>
      <c r="D627" s="51"/>
      <c r="E627" s="51"/>
      <c r="F627" s="51"/>
      <c r="G627" s="51"/>
      <c r="H627" s="51"/>
      <c r="I627" s="61"/>
      <c r="J627" s="51"/>
      <c r="K627" s="109"/>
      <c r="L627" s="51"/>
      <c r="M627" s="51"/>
      <c r="N627" s="51"/>
      <c r="AO627" s="51"/>
      <c r="AP627" s="51"/>
    </row>
    <row r="628" spans="1:42" ht="15.75" customHeight="1" x14ac:dyDescent="0.35">
      <c r="A628" s="51"/>
      <c r="B628" s="51"/>
      <c r="C628" s="51"/>
      <c r="D628" s="51"/>
      <c r="E628" s="51"/>
      <c r="F628" s="51"/>
      <c r="G628" s="51"/>
      <c r="H628" s="51"/>
      <c r="I628" s="61"/>
      <c r="J628" s="51"/>
      <c r="K628" s="109"/>
      <c r="L628" s="51"/>
      <c r="M628" s="51"/>
      <c r="N628" s="51"/>
      <c r="AO628" s="51"/>
      <c r="AP628" s="51"/>
    </row>
    <row r="629" spans="1:42" ht="15.75" customHeight="1" x14ac:dyDescent="0.35">
      <c r="A629" s="51"/>
      <c r="B629" s="51"/>
      <c r="C629" s="51"/>
      <c r="D629" s="51"/>
      <c r="E629" s="51"/>
      <c r="F629" s="51"/>
      <c r="G629" s="51"/>
      <c r="H629" s="51"/>
      <c r="I629" s="61"/>
      <c r="J629" s="51"/>
      <c r="K629" s="109"/>
      <c r="L629" s="51"/>
      <c r="M629" s="51"/>
      <c r="N629" s="51"/>
      <c r="AO629" s="51"/>
      <c r="AP629" s="51"/>
    </row>
    <row r="630" spans="1:42" ht="15.75" customHeight="1" x14ac:dyDescent="0.35">
      <c r="A630" s="51"/>
      <c r="B630" s="51"/>
      <c r="C630" s="51"/>
      <c r="D630" s="51"/>
      <c r="E630" s="51"/>
      <c r="F630" s="51"/>
      <c r="G630" s="51"/>
      <c r="H630" s="51"/>
      <c r="I630" s="61"/>
      <c r="J630" s="51"/>
      <c r="K630" s="109"/>
      <c r="L630" s="51"/>
      <c r="M630" s="51"/>
      <c r="N630" s="51"/>
      <c r="AO630" s="51"/>
      <c r="AP630" s="51"/>
    </row>
    <row r="631" spans="1:42" ht="15.75" customHeight="1" x14ac:dyDescent="0.35">
      <c r="A631" s="51"/>
      <c r="B631" s="51"/>
      <c r="C631" s="51"/>
      <c r="D631" s="51"/>
      <c r="E631" s="51"/>
      <c r="F631" s="51"/>
      <c r="G631" s="51"/>
      <c r="H631" s="51"/>
      <c r="I631" s="61"/>
      <c r="J631" s="51"/>
      <c r="K631" s="109"/>
      <c r="L631" s="51"/>
      <c r="M631" s="51"/>
      <c r="N631" s="51"/>
      <c r="AO631" s="51"/>
      <c r="AP631" s="51"/>
    </row>
    <row r="632" spans="1:42" ht="15.75" customHeight="1" x14ac:dyDescent="0.35">
      <c r="A632" s="51"/>
      <c r="B632" s="51"/>
      <c r="C632" s="51"/>
      <c r="D632" s="51"/>
      <c r="E632" s="51"/>
      <c r="F632" s="51"/>
      <c r="G632" s="51"/>
      <c r="H632" s="51"/>
      <c r="I632" s="61"/>
      <c r="J632" s="51"/>
      <c r="K632" s="109"/>
      <c r="L632" s="51"/>
      <c r="M632" s="51"/>
      <c r="N632" s="51"/>
      <c r="AO632" s="51"/>
      <c r="AP632" s="51"/>
    </row>
    <row r="633" spans="1:42" ht="15.75" customHeight="1" x14ac:dyDescent="0.35">
      <c r="A633" s="51"/>
      <c r="B633" s="51"/>
      <c r="C633" s="51"/>
      <c r="D633" s="51"/>
      <c r="E633" s="51"/>
      <c r="F633" s="51"/>
      <c r="G633" s="51"/>
      <c r="H633" s="51"/>
      <c r="I633" s="61"/>
      <c r="J633" s="51"/>
      <c r="K633" s="109"/>
      <c r="L633" s="51"/>
      <c r="M633" s="51"/>
      <c r="N633" s="51"/>
      <c r="AO633" s="51"/>
      <c r="AP633" s="51"/>
    </row>
    <row r="634" spans="1:42" ht="15.75" customHeight="1" x14ac:dyDescent="0.35">
      <c r="A634" s="51"/>
      <c r="B634" s="51"/>
      <c r="C634" s="51"/>
      <c r="D634" s="51"/>
      <c r="E634" s="51"/>
      <c r="F634" s="51"/>
      <c r="G634" s="51"/>
      <c r="H634" s="51"/>
      <c r="I634" s="61"/>
      <c r="J634" s="51"/>
      <c r="K634" s="109"/>
      <c r="L634" s="51"/>
      <c r="M634" s="51"/>
      <c r="N634" s="51"/>
      <c r="AO634" s="51"/>
      <c r="AP634" s="51"/>
    </row>
    <row r="635" spans="1:42" ht="15.75" customHeight="1" x14ac:dyDescent="0.35">
      <c r="A635" s="51"/>
      <c r="B635" s="51"/>
      <c r="C635" s="51"/>
      <c r="D635" s="51"/>
      <c r="E635" s="51"/>
      <c r="F635" s="51"/>
      <c r="G635" s="51"/>
      <c r="H635" s="51"/>
      <c r="I635" s="61"/>
      <c r="J635" s="51"/>
      <c r="K635" s="109"/>
      <c r="L635" s="51"/>
      <c r="M635" s="51"/>
      <c r="N635" s="51"/>
      <c r="AO635" s="51"/>
      <c r="AP635" s="51"/>
    </row>
    <row r="636" spans="1:42" ht="15.75" customHeight="1" x14ac:dyDescent="0.35">
      <c r="A636" s="51"/>
      <c r="B636" s="51"/>
      <c r="C636" s="51"/>
      <c r="D636" s="51"/>
      <c r="E636" s="51"/>
      <c r="F636" s="51"/>
      <c r="G636" s="51"/>
      <c r="H636" s="51"/>
      <c r="I636" s="61"/>
      <c r="J636" s="51"/>
      <c r="K636" s="109"/>
      <c r="L636" s="51"/>
      <c r="M636" s="51"/>
      <c r="N636" s="51"/>
      <c r="AO636" s="51"/>
      <c r="AP636" s="51"/>
    </row>
    <row r="637" spans="1:42" ht="15.75" customHeight="1" x14ac:dyDescent="0.35">
      <c r="A637" s="51"/>
      <c r="B637" s="51"/>
      <c r="C637" s="51"/>
      <c r="D637" s="51"/>
      <c r="E637" s="51"/>
      <c r="F637" s="51"/>
      <c r="G637" s="51"/>
      <c r="H637" s="51"/>
      <c r="I637" s="61"/>
      <c r="J637" s="51"/>
      <c r="K637" s="109"/>
      <c r="L637" s="51"/>
      <c r="M637" s="51"/>
      <c r="N637" s="51"/>
      <c r="AO637" s="51"/>
      <c r="AP637" s="51"/>
    </row>
    <row r="638" spans="1:42" ht="15.75" customHeight="1" x14ac:dyDescent="0.35">
      <c r="A638" s="51"/>
      <c r="B638" s="51"/>
      <c r="C638" s="51"/>
      <c r="D638" s="51"/>
      <c r="E638" s="51"/>
      <c r="F638" s="51"/>
      <c r="G638" s="51"/>
      <c r="H638" s="51"/>
      <c r="I638" s="61"/>
      <c r="J638" s="51"/>
      <c r="K638" s="109"/>
      <c r="L638" s="51"/>
      <c r="M638" s="51"/>
      <c r="N638" s="51"/>
      <c r="AO638" s="51"/>
      <c r="AP638" s="51"/>
    </row>
    <row r="639" spans="1:42" ht="15.75" customHeight="1" x14ac:dyDescent="0.35">
      <c r="A639" s="51"/>
      <c r="B639" s="51"/>
      <c r="C639" s="51"/>
      <c r="D639" s="51"/>
      <c r="E639" s="51"/>
      <c r="F639" s="51"/>
      <c r="G639" s="51"/>
      <c r="H639" s="51"/>
      <c r="I639" s="61"/>
      <c r="J639" s="51"/>
      <c r="K639" s="109"/>
      <c r="L639" s="51"/>
      <c r="M639" s="51"/>
      <c r="N639" s="51"/>
      <c r="AO639" s="51"/>
      <c r="AP639" s="51"/>
    </row>
    <row r="640" spans="1:42" ht="15.75" customHeight="1" x14ac:dyDescent="0.35">
      <c r="A640" s="51"/>
      <c r="B640" s="51"/>
      <c r="C640" s="51"/>
      <c r="D640" s="51"/>
      <c r="E640" s="51"/>
      <c r="F640" s="51"/>
      <c r="G640" s="51"/>
      <c r="H640" s="51"/>
      <c r="I640" s="61"/>
      <c r="J640" s="51"/>
      <c r="K640" s="109"/>
      <c r="L640" s="51"/>
      <c r="M640" s="51"/>
      <c r="N640" s="51"/>
      <c r="AO640" s="51"/>
      <c r="AP640" s="51"/>
    </row>
    <row r="641" spans="1:42" ht="15.75" customHeight="1" x14ac:dyDescent="0.35">
      <c r="A641" s="51"/>
      <c r="B641" s="51"/>
      <c r="C641" s="51"/>
      <c r="D641" s="51"/>
      <c r="E641" s="51"/>
      <c r="F641" s="51"/>
      <c r="G641" s="51"/>
      <c r="H641" s="51"/>
      <c r="I641" s="61"/>
      <c r="J641" s="51"/>
      <c r="K641" s="109"/>
      <c r="L641" s="51"/>
      <c r="M641" s="51"/>
      <c r="N641" s="51"/>
      <c r="AO641" s="51"/>
      <c r="AP641" s="51"/>
    </row>
    <row r="642" spans="1:42" ht="15.75" customHeight="1" x14ac:dyDescent="0.35">
      <c r="A642" s="51"/>
      <c r="B642" s="51"/>
      <c r="C642" s="51"/>
      <c r="D642" s="51"/>
      <c r="E642" s="51"/>
      <c r="F642" s="51"/>
      <c r="G642" s="51"/>
      <c r="H642" s="51"/>
      <c r="I642" s="61"/>
      <c r="J642" s="51"/>
      <c r="K642" s="109"/>
      <c r="L642" s="51"/>
      <c r="M642" s="51"/>
      <c r="N642" s="51"/>
      <c r="AO642" s="51"/>
      <c r="AP642" s="51"/>
    </row>
    <row r="643" spans="1:42" ht="15.75" customHeight="1" x14ac:dyDescent="0.35">
      <c r="A643" s="51"/>
      <c r="B643" s="51"/>
      <c r="C643" s="51"/>
      <c r="D643" s="51"/>
      <c r="E643" s="51"/>
      <c r="F643" s="51"/>
      <c r="G643" s="51"/>
      <c r="H643" s="51"/>
      <c r="I643" s="61"/>
      <c r="J643" s="51"/>
      <c r="K643" s="109"/>
      <c r="L643" s="51"/>
      <c r="M643" s="51"/>
      <c r="N643" s="51"/>
      <c r="AO643" s="51"/>
      <c r="AP643" s="51"/>
    </row>
    <row r="644" spans="1:42" ht="15.75" customHeight="1" x14ac:dyDescent="0.35">
      <c r="A644" s="51"/>
      <c r="B644" s="51"/>
      <c r="C644" s="51"/>
      <c r="D644" s="51"/>
      <c r="E644" s="51"/>
      <c r="F644" s="51"/>
      <c r="G644" s="51"/>
      <c r="H644" s="51"/>
      <c r="I644" s="61"/>
      <c r="J644" s="51"/>
      <c r="K644" s="109"/>
      <c r="L644" s="51"/>
      <c r="M644" s="51"/>
      <c r="N644" s="51"/>
      <c r="AO644" s="51"/>
      <c r="AP644" s="51"/>
    </row>
    <row r="645" spans="1:42" ht="15.75" customHeight="1" x14ac:dyDescent="0.35">
      <c r="A645" s="51"/>
      <c r="B645" s="51"/>
      <c r="C645" s="51"/>
      <c r="D645" s="51"/>
      <c r="E645" s="51"/>
      <c r="F645" s="51"/>
      <c r="G645" s="51"/>
      <c r="H645" s="51"/>
      <c r="I645" s="61"/>
      <c r="J645" s="51"/>
      <c r="K645" s="109"/>
      <c r="L645" s="51"/>
      <c r="M645" s="51"/>
      <c r="N645" s="51"/>
      <c r="AO645" s="51"/>
      <c r="AP645" s="51"/>
    </row>
    <row r="646" spans="1:42" ht="15.75" customHeight="1" x14ac:dyDescent="0.35">
      <c r="A646" s="51"/>
      <c r="B646" s="51"/>
      <c r="C646" s="51"/>
      <c r="D646" s="51"/>
      <c r="E646" s="51"/>
      <c r="F646" s="51"/>
      <c r="G646" s="51"/>
      <c r="H646" s="51"/>
      <c r="I646" s="61"/>
      <c r="J646" s="51"/>
      <c r="K646" s="109"/>
      <c r="L646" s="51"/>
      <c r="M646" s="51"/>
      <c r="N646" s="51"/>
      <c r="AO646" s="51"/>
      <c r="AP646" s="51"/>
    </row>
    <row r="647" spans="1:42" ht="15.75" customHeight="1" x14ac:dyDescent="0.35">
      <c r="A647" s="51"/>
      <c r="B647" s="51"/>
      <c r="C647" s="51"/>
      <c r="D647" s="51"/>
      <c r="E647" s="51"/>
      <c r="F647" s="51"/>
      <c r="G647" s="51"/>
      <c r="H647" s="51"/>
      <c r="I647" s="61"/>
      <c r="J647" s="51"/>
      <c r="K647" s="109"/>
      <c r="L647" s="51"/>
      <c r="M647" s="51"/>
      <c r="N647" s="51"/>
      <c r="AO647" s="51"/>
      <c r="AP647" s="51"/>
    </row>
    <row r="648" spans="1:42" ht="15.75" customHeight="1" x14ac:dyDescent="0.35">
      <c r="A648" s="51"/>
      <c r="B648" s="51"/>
      <c r="C648" s="51"/>
      <c r="D648" s="51"/>
      <c r="E648" s="51"/>
      <c r="F648" s="51"/>
      <c r="G648" s="51"/>
      <c r="H648" s="51"/>
      <c r="I648" s="61"/>
      <c r="J648" s="51"/>
      <c r="K648" s="109"/>
      <c r="L648" s="51"/>
      <c r="M648" s="51"/>
      <c r="N648" s="51"/>
      <c r="AO648" s="51"/>
      <c r="AP648" s="51"/>
    </row>
    <row r="649" spans="1:42" ht="15.75" customHeight="1" x14ac:dyDescent="0.35">
      <c r="A649" s="51"/>
      <c r="B649" s="51"/>
      <c r="C649" s="51"/>
      <c r="D649" s="51"/>
      <c r="E649" s="51"/>
      <c r="F649" s="51"/>
      <c r="G649" s="51"/>
      <c r="H649" s="51"/>
      <c r="I649" s="61"/>
      <c r="J649" s="51"/>
      <c r="K649" s="109"/>
      <c r="L649" s="51"/>
      <c r="M649" s="51"/>
      <c r="N649" s="51"/>
      <c r="AO649" s="51"/>
      <c r="AP649" s="51"/>
    </row>
    <row r="650" spans="1:42" ht="15.75" customHeight="1" x14ac:dyDescent="0.35">
      <c r="A650" s="51"/>
      <c r="B650" s="51"/>
      <c r="C650" s="51"/>
      <c r="D650" s="51"/>
      <c r="E650" s="51"/>
      <c r="F650" s="51"/>
      <c r="G650" s="51"/>
      <c r="H650" s="51"/>
      <c r="I650" s="61"/>
      <c r="J650" s="51"/>
      <c r="K650" s="109"/>
      <c r="L650" s="51"/>
      <c r="M650" s="51"/>
      <c r="N650" s="51"/>
      <c r="AO650" s="51"/>
      <c r="AP650" s="51"/>
    </row>
    <row r="651" spans="1:42" ht="15.75" customHeight="1" x14ac:dyDescent="0.35">
      <c r="A651" s="51"/>
      <c r="B651" s="51"/>
      <c r="C651" s="51"/>
      <c r="D651" s="51"/>
      <c r="E651" s="51"/>
      <c r="F651" s="51"/>
      <c r="G651" s="51"/>
      <c r="H651" s="51"/>
      <c r="I651" s="61"/>
      <c r="J651" s="51"/>
      <c r="K651" s="109"/>
      <c r="L651" s="51"/>
      <c r="M651" s="51"/>
      <c r="N651" s="51"/>
      <c r="AO651" s="51"/>
      <c r="AP651" s="51"/>
    </row>
    <row r="652" spans="1:42" ht="15.75" customHeight="1" x14ac:dyDescent="0.35">
      <c r="A652" s="51"/>
      <c r="B652" s="51"/>
      <c r="C652" s="51"/>
      <c r="D652" s="51"/>
      <c r="E652" s="51"/>
      <c r="F652" s="51"/>
      <c r="G652" s="51"/>
      <c r="H652" s="51"/>
      <c r="I652" s="61"/>
      <c r="J652" s="51"/>
      <c r="K652" s="109"/>
      <c r="L652" s="51"/>
      <c r="M652" s="51"/>
      <c r="N652" s="51"/>
      <c r="AO652" s="51"/>
      <c r="AP652" s="51"/>
    </row>
    <row r="653" spans="1:42" ht="15.75" customHeight="1" x14ac:dyDescent="0.35">
      <c r="A653" s="51"/>
      <c r="B653" s="51"/>
      <c r="C653" s="51"/>
      <c r="D653" s="51"/>
      <c r="E653" s="51"/>
      <c r="F653" s="51"/>
      <c r="G653" s="51"/>
      <c r="H653" s="51"/>
      <c r="I653" s="61"/>
      <c r="J653" s="51"/>
      <c r="K653" s="109"/>
      <c r="L653" s="51"/>
      <c r="M653" s="51"/>
      <c r="N653" s="51"/>
      <c r="AO653" s="51"/>
      <c r="AP653" s="51"/>
    </row>
    <row r="654" spans="1:42" ht="15.75" customHeight="1" x14ac:dyDescent="0.35">
      <c r="A654" s="51"/>
      <c r="B654" s="51"/>
      <c r="C654" s="51"/>
      <c r="D654" s="51"/>
      <c r="E654" s="51"/>
      <c r="F654" s="51"/>
      <c r="G654" s="51"/>
      <c r="H654" s="51"/>
      <c r="I654" s="61"/>
      <c r="J654" s="51"/>
      <c r="K654" s="109"/>
      <c r="L654" s="51"/>
      <c r="M654" s="51"/>
      <c r="N654" s="51"/>
      <c r="AO654" s="51"/>
      <c r="AP654" s="51"/>
    </row>
    <row r="655" spans="1:42" ht="15.75" customHeight="1" x14ac:dyDescent="0.35">
      <c r="A655" s="51"/>
      <c r="B655" s="51"/>
      <c r="C655" s="51"/>
      <c r="D655" s="51"/>
      <c r="E655" s="51"/>
      <c r="F655" s="51"/>
      <c r="G655" s="51"/>
      <c r="H655" s="51"/>
      <c r="I655" s="61"/>
      <c r="J655" s="51"/>
      <c r="K655" s="109"/>
      <c r="L655" s="51"/>
      <c r="M655" s="51"/>
      <c r="N655" s="51"/>
      <c r="AO655" s="51"/>
      <c r="AP655" s="51"/>
    </row>
    <row r="656" spans="1:42" ht="15.75" customHeight="1" x14ac:dyDescent="0.35">
      <c r="A656" s="51"/>
      <c r="B656" s="51"/>
      <c r="C656" s="51"/>
      <c r="D656" s="51"/>
      <c r="E656" s="51"/>
      <c r="F656" s="51"/>
      <c r="G656" s="51"/>
      <c r="H656" s="51"/>
      <c r="I656" s="61"/>
      <c r="J656" s="51"/>
      <c r="K656" s="109"/>
      <c r="L656" s="51"/>
      <c r="M656" s="51"/>
      <c r="N656" s="51"/>
      <c r="AO656" s="51"/>
      <c r="AP656" s="51"/>
    </row>
    <row r="657" spans="1:42" ht="15.75" customHeight="1" x14ac:dyDescent="0.35">
      <c r="A657" s="51"/>
      <c r="B657" s="51"/>
      <c r="C657" s="51"/>
      <c r="D657" s="51"/>
      <c r="E657" s="51"/>
      <c r="F657" s="51"/>
      <c r="G657" s="51"/>
      <c r="H657" s="51"/>
      <c r="I657" s="61"/>
      <c r="J657" s="51"/>
      <c r="K657" s="109"/>
      <c r="L657" s="51"/>
      <c r="M657" s="51"/>
      <c r="N657" s="51"/>
      <c r="AO657" s="51"/>
      <c r="AP657" s="51"/>
    </row>
    <row r="658" spans="1:42" ht="15.75" customHeight="1" x14ac:dyDescent="0.35">
      <c r="A658" s="51"/>
      <c r="B658" s="51"/>
      <c r="C658" s="51"/>
      <c r="D658" s="51"/>
      <c r="E658" s="51"/>
      <c r="F658" s="51"/>
      <c r="G658" s="51"/>
      <c r="H658" s="51"/>
      <c r="I658" s="61"/>
      <c r="J658" s="51"/>
      <c r="K658" s="109"/>
      <c r="L658" s="51"/>
      <c r="M658" s="51"/>
      <c r="N658" s="51"/>
      <c r="AO658" s="51"/>
      <c r="AP658" s="51"/>
    </row>
    <row r="659" spans="1:42" ht="15.75" customHeight="1" x14ac:dyDescent="0.35">
      <c r="A659" s="51"/>
      <c r="B659" s="51"/>
      <c r="C659" s="51"/>
      <c r="D659" s="51"/>
      <c r="E659" s="51"/>
      <c r="F659" s="51"/>
      <c r="G659" s="51"/>
      <c r="H659" s="51"/>
      <c r="I659" s="61"/>
      <c r="J659" s="51"/>
      <c r="K659" s="109"/>
      <c r="L659" s="51"/>
      <c r="M659" s="51"/>
      <c r="N659" s="51"/>
      <c r="AO659" s="51"/>
      <c r="AP659" s="51"/>
    </row>
    <row r="660" spans="1:42" ht="15.75" customHeight="1" x14ac:dyDescent="0.35">
      <c r="A660" s="51"/>
      <c r="B660" s="51"/>
      <c r="C660" s="51"/>
      <c r="D660" s="51"/>
      <c r="E660" s="51"/>
      <c r="F660" s="51"/>
      <c r="G660" s="51"/>
      <c r="H660" s="51"/>
      <c r="I660" s="61"/>
      <c r="J660" s="51"/>
      <c r="K660" s="109"/>
      <c r="L660" s="51"/>
      <c r="M660" s="51"/>
      <c r="N660" s="51"/>
      <c r="AO660" s="51"/>
      <c r="AP660" s="51"/>
    </row>
    <row r="661" spans="1:42" ht="15.75" customHeight="1" x14ac:dyDescent="0.35">
      <c r="A661" s="51"/>
      <c r="B661" s="51"/>
      <c r="C661" s="51"/>
      <c r="D661" s="51"/>
      <c r="E661" s="51"/>
      <c r="F661" s="51"/>
      <c r="G661" s="51"/>
      <c r="H661" s="51"/>
      <c r="I661" s="61"/>
      <c r="J661" s="51"/>
      <c r="K661" s="109"/>
      <c r="L661" s="51"/>
      <c r="M661" s="51"/>
      <c r="N661" s="51"/>
      <c r="AO661" s="51"/>
      <c r="AP661" s="51"/>
    </row>
    <row r="662" spans="1:42" ht="15.75" customHeight="1" x14ac:dyDescent="0.35">
      <c r="A662" s="51"/>
      <c r="B662" s="51"/>
      <c r="C662" s="51"/>
      <c r="D662" s="51"/>
      <c r="E662" s="51"/>
      <c r="F662" s="51"/>
      <c r="G662" s="51"/>
      <c r="H662" s="51"/>
      <c r="I662" s="61"/>
      <c r="J662" s="51"/>
      <c r="K662" s="109"/>
      <c r="L662" s="51"/>
      <c r="M662" s="51"/>
      <c r="N662" s="51"/>
      <c r="AO662" s="51"/>
      <c r="AP662" s="51"/>
    </row>
    <row r="663" spans="1:42" ht="15.75" customHeight="1" x14ac:dyDescent="0.35">
      <c r="A663" s="51"/>
      <c r="B663" s="51"/>
      <c r="C663" s="51"/>
      <c r="D663" s="51"/>
      <c r="E663" s="51"/>
      <c r="F663" s="51"/>
      <c r="G663" s="51"/>
      <c r="H663" s="51"/>
      <c r="I663" s="61"/>
      <c r="J663" s="51"/>
      <c r="K663" s="109"/>
      <c r="L663" s="51"/>
      <c r="M663" s="51"/>
      <c r="N663" s="51"/>
      <c r="AO663" s="51"/>
      <c r="AP663" s="51"/>
    </row>
    <row r="664" spans="1:42" ht="15.75" customHeight="1" x14ac:dyDescent="0.35">
      <c r="A664" s="51"/>
      <c r="B664" s="51"/>
      <c r="C664" s="51"/>
      <c r="D664" s="51"/>
      <c r="E664" s="51"/>
      <c r="F664" s="51"/>
      <c r="G664" s="51"/>
      <c r="H664" s="51"/>
      <c r="I664" s="61"/>
      <c r="J664" s="51"/>
      <c r="K664" s="109"/>
      <c r="L664" s="51"/>
      <c r="M664" s="51"/>
      <c r="N664" s="51"/>
      <c r="AO664" s="51"/>
      <c r="AP664" s="51"/>
    </row>
    <row r="665" spans="1:42" ht="15.75" customHeight="1" x14ac:dyDescent="0.35">
      <c r="A665" s="51"/>
      <c r="B665" s="51"/>
      <c r="C665" s="51"/>
      <c r="D665" s="51"/>
      <c r="E665" s="51"/>
      <c r="F665" s="51"/>
      <c r="G665" s="51"/>
      <c r="H665" s="51"/>
      <c r="I665" s="61"/>
      <c r="J665" s="51"/>
      <c r="K665" s="109"/>
      <c r="L665" s="51"/>
      <c r="M665" s="51"/>
      <c r="N665" s="51"/>
      <c r="AO665" s="51"/>
      <c r="AP665" s="51"/>
    </row>
    <row r="666" spans="1:42" ht="15.75" customHeight="1" x14ac:dyDescent="0.35">
      <c r="A666" s="51"/>
      <c r="B666" s="51"/>
      <c r="C666" s="51"/>
      <c r="D666" s="51"/>
      <c r="E666" s="51"/>
      <c r="F666" s="51"/>
      <c r="G666" s="51"/>
      <c r="H666" s="51"/>
      <c r="I666" s="61"/>
      <c r="J666" s="51"/>
      <c r="K666" s="109"/>
      <c r="L666" s="51"/>
      <c r="M666" s="51"/>
      <c r="N666" s="51"/>
      <c r="AO666" s="51"/>
      <c r="AP666" s="51"/>
    </row>
    <row r="667" spans="1:42" ht="15.75" customHeight="1" x14ac:dyDescent="0.35">
      <c r="A667" s="51"/>
      <c r="B667" s="51"/>
      <c r="C667" s="51"/>
      <c r="D667" s="51"/>
      <c r="E667" s="51"/>
      <c r="F667" s="51"/>
      <c r="G667" s="51"/>
      <c r="H667" s="51"/>
      <c r="I667" s="61"/>
      <c r="J667" s="51"/>
      <c r="K667" s="109"/>
      <c r="L667" s="51"/>
      <c r="M667" s="51"/>
      <c r="N667" s="51"/>
      <c r="AO667" s="51"/>
      <c r="AP667" s="51"/>
    </row>
    <row r="668" spans="1:42" ht="15.75" customHeight="1" x14ac:dyDescent="0.35">
      <c r="A668" s="51"/>
      <c r="B668" s="51"/>
      <c r="C668" s="51"/>
      <c r="D668" s="51"/>
      <c r="E668" s="51"/>
      <c r="F668" s="51"/>
      <c r="G668" s="51"/>
      <c r="H668" s="51"/>
      <c r="I668" s="61"/>
      <c r="J668" s="51"/>
      <c r="K668" s="109"/>
      <c r="L668" s="51"/>
      <c r="M668" s="51"/>
      <c r="N668" s="51"/>
      <c r="AO668" s="51"/>
      <c r="AP668" s="51"/>
    </row>
    <row r="669" spans="1:42" ht="15.75" customHeight="1" x14ac:dyDescent="0.35">
      <c r="A669" s="51"/>
      <c r="B669" s="51"/>
      <c r="C669" s="51"/>
      <c r="D669" s="51"/>
      <c r="E669" s="51"/>
      <c r="F669" s="51"/>
      <c r="G669" s="51"/>
      <c r="H669" s="51"/>
      <c r="I669" s="61"/>
      <c r="J669" s="51"/>
      <c r="K669" s="109"/>
      <c r="L669" s="51"/>
      <c r="M669" s="51"/>
      <c r="N669" s="51"/>
      <c r="AO669" s="51"/>
      <c r="AP669" s="51"/>
    </row>
    <row r="670" spans="1:42" ht="15.75" customHeight="1" x14ac:dyDescent="0.35">
      <c r="A670" s="51"/>
      <c r="B670" s="51"/>
      <c r="C670" s="51"/>
      <c r="D670" s="51"/>
      <c r="E670" s="51"/>
      <c r="F670" s="51"/>
      <c r="G670" s="51"/>
      <c r="H670" s="51"/>
      <c r="I670" s="61"/>
      <c r="J670" s="51"/>
      <c r="K670" s="109"/>
      <c r="L670" s="51"/>
      <c r="M670" s="51"/>
      <c r="N670" s="51"/>
      <c r="AO670" s="51"/>
      <c r="AP670" s="51"/>
    </row>
    <row r="671" spans="1:42" ht="15.75" customHeight="1" x14ac:dyDescent="0.35">
      <c r="A671" s="51"/>
      <c r="B671" s="51"/>
      <c r="C671" s="51"/>
      <c r="D671" s="51"/>
      <c r="E671" s="51"/>
      <c r="F671" s="51"/>
      <c r="G671" s="51"/>
      <c r="H671" s="51"/>
      <c r="I671" s="61"/>
      <c r="J671" s="51"/>
      <c r="K671" s="109"/>
      <c r="L671" s="51"/>
      <c r="M671" s="51"/>
      <c r="N671" s="51"/>
      <c r="AO671" s="51"/>
      <c r="AP671" s="51"/>
    </row>
    <row r="672" spans="1:42" ht="15.75" customHeight="1" x14ac:dyDescent="0.35">
      <c r="A672" s="51"/>
      <c r="B672" s="51"/>
      <c r="C672" s="51"/>
      <c r="D672" s="51"/>
      <c r="E672" s="51"/>
      <c r="F672" s="51"/>
      <c r="G672" s="51"/>
      <c r="H672" s="51"/>
      <c r="I672" s="61"/>
      <c r="J672" s="51"/>
      <c r="K672" s="109"/>
      <c r="L672" s="51"/>
      <c r="M672" s="51"/>
      <c r="N672" s="51"/>
      <c r="AO672" s="51"/>
      <c r="AP672" s="51"/>
    </row>
    <row r="673" spans="1:42" ht="15.75" customHeight="1" x14ac:dyDescent="0.35">
      <c r="A673" s="51"/>
      <c r="B673" s="51"/>
      <c r="C673" s="51"/>
      <c r="D673" s="51"/>
      <c r="E673" s="51"/>
      <c r="F673" s="51"/>
      <c r="G673" s="51"/>
      <c r="H673" s="51"/>
      <c r="I673" s="61"/>
      <c r="J673" s="51"/>
      <c r="K673" s="109"/>
      <c r="L673" s="51"/>
      <c r="M673" s="51"/>
      <c r="N673" s="51"/>
      <c r="AO673" s="51"/>
      <c r="AP673" s="51"/>
    </row>
    <row r="674" spans="1:42" ht="15.75" customHeight="1" x14ac:dyDescent="0.35">
      <c r="A674" s="51"/>
      <c r="B674" s="51"/>
      <c r="C674" s="51"/>
      <c r="D674" s="51"/>
      <c r="E674" s="51"/>
      <c r="F674" s="51"/>
      <c r="G674" s="51"/>
      <c r="H674" s="51"/>
      <c r="I674" s="61"/>
      <c r="J674" s="51"/>
      <c r="K674" s="109"/>
      <c r="L674" s="51"/>
      <c r="M674" s="51"/>
      <c r="N674" s="51"/>
      <c r="AO674" s="51"/>
      <c r="AP674" s="51"/>
    </row>
    <row r="675" spans="1:42" ht="15.75" customHeight="1" x14ac:dyDescent="0.35">
      <c r="A675" s="51"/>
      <c r="B675" s="51"/>
      <c r="C675" s="51"/>
      <c r="D675" s="51"/>
      <c r="E675" s="51"/>
      <c r="F675" s="51"/>
      <c r="G675" s="51"/>
      <c r="H675" s="51"/>
      <c r="I675" s="61"/>
      <c r="J675" s="51"/>
      <c r="K675" s="109"/>
      <c r="L675" s="51"/>
      <c r="M675" s="51"/>
      <c r="N675" s="51"/>
      <c r="AO675" s="51"/>
      <c r="AP675" s="51"/>
    </row>
    <row r="676" spans="1:42" ht="15.75" customHeight="1" x14ac:dyDescent="0.35">
      <c r="A676" s="51"/>
      <c r="B676" s="51"/>
      <c r="C676" s="51"/>
      <c r="D676" s="51"/>
      <c r="E676" s="51"/>
      <c r="F676" s="51"/>
      <c r="G676" s="51"/>
      <c r="H676" s="51"/>
      <c r="I676" s="61"/>
      <c r="J676" s="51"/>
      <c r="K676" s="109"/>
      <c r="L676" s="51"/>
      <c r="M676" s="51"/>
      <c r="N676" s="51"/>
      <c r="AO676" s="51"/>
      <c r="AP676" s="51"/>
    </row>
    <row r="677" spans="1:42" ht="15.75" customHeight="1" x14ac:dyDescent="0.35">
      <c r="A677" s="51"/>
      <c r="B677" s="51"/>
      <c r="C677" s="51"/>
      <c r="D677" s="51"/>
      <c r="E677" s="51"/>
      <c r="F677" s="51"/>
      <c r="G677" s="51"/>
      <c r="H677" s="51"/>
      <c r="I677" s="61"/>
      <c r="J677" s="51"/>
      <c r="K677" s="109"/>
      <c r="L677" s="51"/>
      <c r="M677" s="51"/>
      <c r="N677" s="51"/>
      <c r="AO677" s="51"/>
      <c r="AP677" s="51"/>
    </row>
    <row r="678" spans="1:42" ht="15.75" customHeight="1" x14ac:dyDescent="0.35">
      <c r="A678" s="51"/>
      <c r="B678" s="51"/>
      <c r="C678" s="51"/>
      <c r="D678" s="51"/>
      <c r="E678" s="51"/>
      <c r="F678" s="51"/>
      <c r="G678" s="51"/>
      <c r="H678" s="51"/>
      <c r="I678" s="61"/>
      <c r="J678" s="51"/>
      <c r="K678" s="109"/>
      <c r="L678" s="51"/>
      <c r="M678" s="51"/>
      <c r="N678" s="51"/>
      <c r="AO678" s="51"/>
      <c r="AP678" s="51"/>
    </row>
    <row r="679" spans="1:42" ht="15.75" customHeight="1" x14ac:dyDescent="0.35">
      <c r="A679" s="51"/>
      <c r="B679" s="51"/>
      <c r="C679" s="51"/>
      <c r="D679" s="51"/>
      <c r="E679" s="51"/>
      <c r="F679" s="51"/>
      <c r="G679" s="51"/>
      <c r="H679" s="51"/>
      <c r="I679" s="61"/>
      <c r="J679" s="51"/>
      <c r="K679" s="109"/>
      <c r="L679" s="51"/>
      <c r="M679" s="51"/>
      <c r="N679" s="51"/>
      <c r="AO679" s="51"/>
      <c r="AP679" s="51"/>
    </row>
    <row r="680" spans="1:42" ht="15.75" customHeight="1" x14ac:dyDescent="0.35">
      <c r="A680" s="51"/>
      <c r="B680" s="51"/>
      <c r="C680" s="51"/>
      <c r="D680" s="51"/>
      <c r="E680" s="51"/>
      <c r="F680" s="51"/>
      <c r="G680" s="51"/>
      <c r="H680" s="51"/>
      <c r="I680" s="61"/>
      <c r="J680" s="51"/>
      <c r="K680" s="109"/>
      <c r="L680" s="51"/>
      <c r="M680" s="51"/>
      <c r="N680" s="51"/>
      <c r="AO680" s="51"/>
      <c r="AP680" s="51"/>
    </row>
    <row r="681" spans="1:42" ht="15.75" customHeight="1" x14ac:dyDescent="0.35">
      <c r="A681" s="51"/>
      <c r="B681" s="51"/>
      <c r="C681" s="51"/>
      <c r="D681" s="51"/>
      <c r="E681" s="51"/>
      <c r="F681" s="51"/>
      <c r="G681" s="51"/>
      <c r="H681" s="51"/>
      <c r="I681" s="61"/>
      <c r="J681" s="51"/>
      <c r="K681" s="109"/>
      <c r="L681" s="51"/>
      <c r="M681" s="51"/>
      <c r="N681" s="51"/>
      <c r="AO681" s="51"/>
      <c r="AP681" s="51"/>
    </row>
    <row r="682" spans="1:42" ht="15.75" customHeight="1" x14ac:dyDescent="0.35">
      <c r="A682" s="51"/>
      <c r="B682" s="51"/>
      <c r="C682" s="51"/>
      <c r="D682" s="51"/>
      <c r="E682" s="51"/>
      <c r="F682" s="51"/>
      <c r="G682" s="51"/>
      <c r="H682" s="51"/>
      <c r="I682" s="61"/>
      <c r="J682" s="51"/>
      <c r="K682" s="109"/>
      <c r="L682" s="51"/>
      <c r="M682" s="51"/>
      <c r="N682" s="51"/>
      <c r="AO682" s="51"/>
      <c r="AP682" s="51"/>
    </row>
    <row r="683" spans="1:42" ht="15.75" customHeight="1" x14ac:dyDescent="0.35">
      <c r="A683" s="51"/>
      <c r="B683" s="51"/>
      <c r="C683" s="51"/>
      <c r="D683" s="51"/>
      <c r="E683" s="51"/>
      <c r="F683" s="51"/>
      <c r="G683" s="51"/>
      <c r="H683" s="51"/>
      <c r="I683" s="61"/>
      <c r="J683" s="51"/>
      <c r="K683" s="109"/>
      <c r="L683" s="51"/>
      <c r="M683" s="51"/>
      <c r="N683" s="51"/>
      <c r="AO683" s="51"/>
      <c r="AP683" s="51"/>
    </row>
    <row r="684" spans="1:42" ht="15.75" customHeight="1" x14ac:dyDescent="0.35">
      <c r="A684" s="51"/>
      <c r="B684" s="51"/>
      <c r="C684" s="51"/>
      <c r="D684" s="51"/>
      <c r="E684" s="51"/>
      <c r="F684" s="51"/>
      <c r="G684" s="51"/>
      <c r="H684" s="51"/>
      <c r="I684" s="61"/>
      <c r="J684" s="51"/>
      <c r="K684" s="109"/>
      <c r="L684" s="51"/>
      <c r="M684" s="51"/>
      <c r="N684" s="51"/>
      <c r="AO684" s="51"/>
      <c r="AP684" s="51"/>
    </row>
    <row r="685" spans="1:42" ht="15.75" customHeight="1" x14ac:dyDescent="0.35">
      <c r="A685" s="51"/>
      <c r="B685" s="51"/>
      <c r="C685" s="51"/>
      <c r="D685" s="51"/>
      <c r="E685" s="51"/>
      <c r="F685" s="51"/>
      <c r="G685" s="51"/>
      <c r="H685" s="51"/>
      <c r="I685" s="61"/>
      <c r="J685" s="51"/>
      <c r="K685" s="109"/>
      <c r="L685" s="51"/>
      <c r="M685" s="51"/>
      <c r="N685" s="51"/>
      <c r="AO685" s="51"/>
      <c r="AP685" s="51"/>
    </row>
    <row r="686" spans="1:42" ht="15.75" customHeight="1" x14ac:dyDescent="0.35">
      <c r="A686" s="51"/>
      <c r="B686" s="51"/>
      <c r="C686" s="51"/>
      <c r="D686" s="51"/>
      <c r="E686" s="51"/>
      <c r="F686" s="51"/>
      <c r="G686" s="51"/>
      <c r="H686" s="51"/>
      <c r="I686" s="61"/>
      <c r="J686" s="51"/>
      <c r="K686" s="109"/>
      <c r="L686" s="51"/>
      <c r="M686" s="51"/>
      <c r="N686" s="51"/>
      <c r="AO686" s="51"/>
      <c r="AP686" s="51"/>
    </row>
    <row r="687" spans="1:42" ht="15.75" customHeight="1" x14ac:dyDescent="0.35">
      <c r="A687" s="51"/>
      <c r="B687" s="51"/>
      <c r="C687" s="51"/>
      <c r="D687" s="51"/>
      <c r="E687" s="51"/>
      <c r="F687" s="51"/>
      <c r="G687" s="51"/>
      <c r="H687" s="51"/>
      <c r="I687" s="61"/>
      <c r="J687" s="51"/>
      <c r="K687" s="109"/>
      <c r="L687" s="51"/>
      <c r="M687" s="51"/>
      <c r="N687" s="51"/>
      <c r="AO687" s="51"/>
      <c r="AP687" s="51"/>
    </row>
    <row r="688" spans="1:42" ht="15.75" customHeight="1" x14ac:dyDescent="0.35">
      <c r="A688" s="51"/>
      <c r="B688" s="51"/>
      <c r="C688" s="51"/>
      <c r="D688" s="51"/>
      <c r="E688" s="51"/>
      <c r="F688" s="51"/>
      <c r="G688" s="51"/>
      <c r="H688" s="51"/>
      <c r="I688" s="61"/>
      <c r="J688" s="51"/>
      <c r="K688" s="109"/>
      <c r="L688" s="51"/>
      <c r="M688" s="51"/>
      <c r="N688" s="51"/>
      <c r="AO688" s="51"/>
      <c r="AP688" s="51"/>
    </row>
    <row r="689" spans="1:42" ht="15.75" customHeight="1" x14ac:dyDescent="0.35">
      <c r="A689" s="51"/>
      <c r="B689" s="51"/>
      <c r="C689" s="51"/>
      <c r="D689" s="51"/>
      <c r="E689" s="51"/>
      <c r="F689" s="51"/>
      <c r="G689" s="51"/>
      <c r="H689" s="51"/>
      <c r="I689" s="61"/>
      <c r="J689" s="51"/>
      <c r="K689" s="109"/>
      <c r="L689" s="51"/>
      <c r="M689" s="51"/>
      <c r="N689" s="51"/>
      <c r="AO689" s="51"/>
      <c r="AP689" s="51"/>
    </row>
    <row r="690" spans="1:42" ht="15.75" customHeight="1" x14ac:dyDescent="0.35">
      <c r="A690" s="51"/>
      <c r="B690" s="51"/>
      <c r="C690" s="51"/>
      <c r="D690" s="51"/>
      <c r="E690" s="51"/>
      <c r="F690" s="51"/>
      <c r="G690" s="51"/>
      <c r="H690" s="51"/>
      <c r="I690" s="61"/>
      <c r="J690" s="51"/>
      <c r="K690" s="109"/>
      <c r="L690" s="51"/>
      <c r="M690" s="51"/>
      <c r="N690" s="51"/>
      <c r="AO690" s="51"/>
      <c r="AP690" s="51"/>
    </row>
    <row r="691" spans="1:42" ht="15.75" customHeight="1" x14ac:dyDescent="0.35">
      <c r="A691" s="51"/>
      <c r="B691" s="51"/>
      <c r="C691" s="51"/>
      <c r="D691" s="51"/>
      <c r="E691" s="51"/>
      <c r="F691" s="51"/>
      <c r="G691" s="51"/>
      <c r="H691" s="51"/>
      <c r="I691" s="61"/>
      <c r="J691" s="51"/>
      <c r="K691" s="109"/>
      <c r="L691" s="51"/>
      <c r="M691" s="51"/>
      <c r="N691" s="51"/>
      <c r="AO691" s="51"/>
      <c r="AP691" s="51"/>
    </row>
    <row r="692" spans="1:42" ht="15.75" customHeight="1" x14ac:dyDescent="0.35">
      <c r="A692" s="51"/>
      <c r="B692" s="51"/>
      <c r="C692" s="51"/>
      <c r="D692" s="51"/>
      <c r="E692" s="51"/>
      <c r="F692" s="51"/>
      <c r="G692" s="51"/>
      <c r="H692" s="51"/>
      <c r="I692" s="61"/>
      <c r="J692" s="51"/>
      <c r="K692" s="109"/>
      <c r="L692" s="51"/>
      <c r="M692" s="51"/>
      <c r="N692" s="51"/>
      <c r="AO692" s="51"/>
      <c r="AP692" s="51"/>
    </row>
    <row r="693" spans="1:42" ht="15.75" customHeight="1" x14ac:dyDescent="0.35">
      <c r="A693" s="51"/>
      <c r="B693" s="51"/>
      <c r="C693" s="51"/>
      <c r="D693" s="51"/>
      <c r="E693" s="51"/>
      <c r="F693" s="51"/>
      <c r="G693" s="51"/>
      <c r="H693" s="51"/>
      <c r="I693" s="61"/>
      <c r="J693" s="51"/>
      <c r="K693" s="109"/>
      <c r="L693" s="51"/>
      <c r="M693" s="51"/>
      <c r="N693" s="51"/>
      <c r="AO693" s="51"/>
      <c r="AP693" s="51"/>
    </row>
    <row r="694" spans="1:42" ht="15.75" customHeight="1" x14ac:dyDescent="0.35">
      <c r="A694" s="51"/>
      <c r="B694" s="51"/>
      <c r="C694" s="51"/>
      <c r="D694" s="51"/>
      <c r="E694" s="51"/>
      <c r="F694" s="51"/>
      <c r="G694" s="51"/>
      <c r="H694" s="51"/>
      <c r="I694" s="61"/>
      <c r="J694" s="51"/>
      <c r="K694" s="109"/>
      <c r="L694" s="51"/>
      <c r="M694" s="51"/>
      <c r="N694" s="51"/>
      <c r="AO694" s="51"/>
      <c r="AP694" s="51"/>
    </row>
    <row r="695" spans="1:42" ht="15.75" customHeight="1" x14ac:dyDescent="0.35">
      <c r="A695" s="51"/>
      <c r="B695" s="51"/>
      <c r="C695" s="51"/>
      <c r="D695" s="51"/>
      <c r="E695" s="51"/>
      <c r="F695" s="51"/>
      <c r="G695" s="51"/>
      <c r="H695" s="51"/>
      <c r="I695" s="61"/>
      <c r="J695" s="51"/>
      <c r="K695" s="109"/>
      <c r="L695" s="51"/>
      <c r="M695" s="51"/>
      <c r="N695" s="51"/>
      <c r="AO695" s="51"/>
      <c r="AP695" s="51"/>
    </row>
    <row r="696" spans="1:42" ht="15.75" customHeight="1" x14ac:dyDescent="0.35">
      <c r="A696" s="51"/>
      <c r="B696" s="51"/>
      <c r="C696" s="51"/>
      <c r="D696" s="51"/>
      <c r="E696" s="51"/>
      <c r="F696" s="51"/>
      <c r="G696" s="51"/>
      <c r="H696" s="51"/>
      <c r="I696" s="61"/>
      <c r="J696" s="51"/>
      <c r="K696" s="109"/>
      <c r="L696" s="51"/>
      <c r="M696" s="51"/>
      <c r="N696" s="51"/>
      <c r="AO696" s="51"/>
      <c r="AP696" s="51"/>
    </row>
    <row r="697" spans="1:42" ht="15.75" customHeight="1" x14ac:dyDescent="0.35">
      <c r="A697" s="51"/>
      <c r="B697" s="51"/>
      <c r="C697" s="51"/>
      <c r="D697" s="51"/>
      <c r="E697" s="51"/>
      <c r="F697" s="51"/>
      <c r="G697" s="51"/>
      <c r="H697" s="51"/>
      <c r="I697" s="61"/>
      <c r="J697" s="51"/>
      <c r="K697" s="109"/>
      <c r="L697" s="51"/>
      <c r="M697" s="51"/>
      <c r="N697" s="51"/>
      <c r="AO697" s="51"/>
      <c r="AP697" s="51"/>
    </row>
    <row r="698" spans="1:42" ht="15.75" customHeight="1" x14ac:dyDescent="0.35">
      <c r="A698" s="51"/>
      <c r="B698" s="51"/>
      <c r="C698" s="51"/>
      <c r="D698" s="51"/>
      <c r="E698" s="51"/>
      <c r="F698" s="51"/>
      <c r="G698" s="51"/>
      <c r="H698" s="51"/>
      <c r="I698" s="61"/>
      <c r="J698" s="51"/>
      <c r="K698" s="109"/>
      <c r="L698" s="51"/>
      <c r="M698" s="51"/>
      <c r="N698" s="51"/>
      <c r="AO698" s="51"/>
      <c r="AP698" s="51"/>
    </row>
    <row r="699" spans="1:42" ht="15.75" customHeight="1" x14ac:dyDescent="0.35">
      <c r="A699" s="51"/>
      <c r="B699" s="51"/>
      <c r="C699" s="51"/>
      <c r="D699" s="51"/>
      <c r="E699" s="51"/>
      <c r="F699" s="51"/>
      <c r="G699" s="51"/>
      <c r="H699" s="51"/>
      <c r="I699" s="61"/>
      <c r="J699" s="51"/>
      <c r="K699" s="109"/>
      <c r="L699" s="51"/>
      <c r="M699" s="51"/>
      <c r="N699" s="51"/>
      <c r="AO699" s="51"/>
      <c r="AP699" s="51"/>
    </row>
    <row r="700" spans="1:42" ht="15.75" customHeight="1" x14ac:dyDescent="0.35">
      <c r="A700" s="51"/>
      <c r="B700" s="51"/>
      <c r="C700" s="51"/>
      <c r="D700" s="51"/>
      <c r="E700" s="51"/>
      <c r="F700" s="51"/>
      <c r="G700" s="51"/>
      <c r="H700" s="51"/>
      <c r="I700" s="61"/>
      <c r="J700" s="51"/>
      <c r="K700" s="109"/>
      <c r="L700" s="51"/>
      <c r="M700" s="51"/>
      <c r="N700" s="51"/>
      <c r="AO700" s="51"/>
      <c r="AP700" s="51"/>
    </row>
    <row r="701" spans="1:42" ht="15.75" customHeight="1" x14ac:dyDescent="0.35">
      <c r="A701" s="51"/>
      <c r="B701" s="51"/>
      <c r="C701" s="51"/>
      <c r="D701" s="51"/>
      <c r="E701" s="51"/>
      <c r="F701" s="51"/>
      <c r="G701" s="51"/>
      <c r="H701" s="51"/>
      <c r="I701" s="61"/>
      <c r="J701" s="51"/>
      <c r="K701" s="109"/>
      <c r="L701" s="51"/>
      <c r="M701" s="51"/>
      <c r="N701" s="51"/>
      <c r="AO701" s="51"/>
      <c r="AP701" s="51"/>
    </row>
    <row r="702" spans="1:42" ht="15.75" customHeight="1" x14ac:dyDescent="0.35">
      <c r="A702" s="51"/>
      <c r="B702" s="51"/>
      <c r="C702" s="51"/>
      <c r="D702" s="51"/>
      <c r="E702" s="51"/>
      <c r="F702" s="51"/>
      <c r="G702" s="51"/>
      <c r="H702" s="51"/>
      <c r="I702" s="61"/>
      <c r="J702" s="51"/>
      <c r="K702" s="109"/>
      <c r="L702" s="51"/>
      <c r="M702" s="51"/>
      <c r="N702" s="51"/>
      <c r="AO702" s="51"/>
      <c r="AP702" s="51"/>
    </row>
    <row r="703" spans="1:42" ht="15.75" customHeight="1" x14ac:dyDescent="0.35">
      <c r="A703" s="51"/>
      <c r="B703" s="51"/>
      <c r="C703" s="51"/>
      <c r="D703" s="51"/>
      <c r="E703" s="51"/>
      <c r="F703" s="51"/>
      <c r="G703" s="51"/>
      <c r="H703" s="51"/>
      <c r="I703" s="61"/>
      <c r="J703" s="51"/>
      <c r="K703" s="109"/>
      <c r="L703" s="51"/>
      <c r="M703" s="51"/>
      <c r="N703" s="51"/>
      <c r="AO703" s="51"/>
      <c r="AP703" s="51"/>
    </row>
    <row r="704" spans="1:42" ht="15.75" customHeight="1" x14ac:dyDescent="0.35">
      <c r="A704" s="51"/>
      <c r="B704" s="51"/>
      <c r="C704" s="51"/>
      <c r="D704" s="51"/>
      <c r="E704" s="51"/>
      <c r="F704" s="51"/>
      <c r="G704" s="51"/>
      <c r="H704" s="51"/>
      <c r="I704" s="61"/>
      <c r="J704" s="51"/>
      <c r="K704" s="109"/>
      <c r="L704" s="51"/>
      <c r="M704" s="51"/>
      <c r="N704" s="51"/>
      <c r="AO704" s="51"/>
      <c r="AP704" s="51"/>
    </row>
    <row r="705" spans="1:42" ht="15.75" customHeight="1" x14ac:dyDescent="0.35">
      <c r="A705" s="51"/>
      <c r="B705" s="51"/>
      <c r="C705" s="51"/>
      <c r="D705" s="51"/>
      <c r="E705" s="51"/>
      <c r="F705" s="51"/>
      <c r="G705" s="51"/>
      <c r="H705" s="51"/>
      <c r="I705" s="61"/>
      <c r="J705" s="51"/>
      <c r="K705" s="109"/>
      <c r="L705" s="51"/>
      <c r="M705" s="51"/>
      <c r="N705" s="51"/>
      <c r="AO705" s="51"/>
      <c r="AP705" s="51"/>
    </row>
    <row r="706" spans="1:42" ht="15.75" customHeight="1" x14ac:dyDescent="0.35">
      <c r="A706" s="51"/>
      <c r="B706" s="51"/>
      <c r="C706" s="51"/>
      <c r="D706" s="51"/>
      <c r="E706" s="51"/>
      <c r="F706" s="51"/>
      <c r="G706" s="51"/>
      <c r="H706" s="51"/>
      <c r="I706" s="61"/>
      <c r="J706" s="51"/>
      <c r="K706" s="109"/>
      <c r="L706" s="51"/>
      <c r="M706" s="51"/>
      <c r="N706" s="51"/>
      <c r="AO706" s="51"/>
      <c r="AP706" s="51"/>
    </row>
    <row r="707" spans="1:42" ht="15.75" customHeight="1" x14ac:dyDescent="0.35">
      <c r="A707" s="51"/>
      <c r="B707" s="51"/>
      <c r="C707" s="51"/>
      <c r="D707" s="51"/>
      <c r="E707" s="51"/>
      <c r="F707" s="51"/>
      <c r="G707" s="51"/>
      <c r="H707" s="51"/>
      <c r="I707" s="61"/>
      <c r="J707" s="51"/>
      <c r="K707" s="109"/>
      <c r="L707" s="51"/>
      <c r="M707" s="51"/>
      <c r="N707" s="51"/>
      <c r="AO707" s="51"/>
      <c r="AP707" s="51"/>
    </row>
    <row r="708" spans="1:42" ht="15.75" customHeight="1" x14ac:dyDescent="0.35">
      <c r="A708" s="51"/>
      <c r="B708" s="51"/>
      <c r="C708" s="51"/>
      <c r="D708" s="51"/>
      <c r="E708" s="51"/>
      <c r="F708" s="51"/>
      <c r="G708" s="51"/>
      <c r="H708" s="51"/>
      <c r="I708" s="61"/>
      <c r="J708" s="51"/>
      <c r="K708" s="109"/>
      <c r="L708" s="51"/>
      <c r="M708" s="51"/>
      <c r="N708" s="51"/>
      <c r="AO708" s="51"/>
      <c r="AP708" s="51"/>
    </row>
    <row r="709" spans="1:42" ht="15.75" customHeight="1" x14ac:dyDescent="0.35">
      <c r="A709" s="51"/>
      <c r="B709" s="51"/>
      <c r="C709" s="51"/>
      <c r="D709" s="51"/>
      <c r="E709" s="51"/>
      <c r="F709" s="51"/>
      <c r="G709" s="51"/>
      <c r="H709" s="51"/>
      <c r="I709" s="61"/>
      <c r="J709" s="51"/>
      <c r="K709" s="109"/>
      <c r="L709" s="51"/>
      <c r="M709" s="51"/>
      <c r="N709" s="51"/>
      <c r="AO709" s="51"/>
      <c r="AP709" s="51"/>
    </row>
    <row r="710" spans="1:42" ht="15.75" customHeight="1" x14ac:dyDescent="0.35">
      <c r="A710" s="51"/>
      <c r="B710" s="51"/>
      <c r="C710" s="51"/>
      <c r="D710" s="51"/>
      <c r="E710" s="51"/>
      <c r="F710" s="51"/>
      <c r="G710" s="51"/>
      <c r="H710" s="51"/>
      <c r="I710" s="61"/>
      <c r="J710" s="51"/>
      <c r="K710" s="109"/>
      <c r="L710" s="51"/>
      <c r="M710" s="51"/>
      <c r="N710" s="51"/>
      <c r="AO710" s="51"/>
      <c r="AP710" s="51"/>
    </row>
    <row r="711" spans="1:42" ht="15.75" customHeight="1" x14ac:dyDescent="0.35">
      <c r="A711" s="51"/>
      <c r="B711" s="51"/>
      <c r="C711" s="51"/>
      <c r="D711" s="51"/>
      <c r="E711" s="51"/>
      <c r="F711" s="51"/>
      <c r="G711" s="51"/>
      <c r="H711" s="51"/>
      <c r="I711" s="61"/>
      <c r="J711" s="51"/>
      <c r="K711" s="109"/>
      <c r="L711" s="51"/>
      <c r="M711" s="51"/>
      <c r="N711" s="51"/>
      <c r="AO711" s="51"/>
      <c r="AP711" s="51"/>
    </row>
    <row r="712" spans="1:42" ht="15.75" customHeight="1" x14ac:dyDescent="0.35">
      <c r="A712" s="51"/>
      <c r="B712" s="51"/>
      <c r="C712" s="51"/>
      <c r="D712" s="51"/>
      <c r="E712" s="51"/>
      <c r="F712" s="51"/>
      <c r="G712" s="51"/>
      <c r="H712" s="51"/>
      <c r="I712" s="61"/>
      <c r="J712" s="51"/>
      <c r="K712" s="109"/>
      <c r="L712" s="51"/>
      <c r="M712" s="51"/>
      <c r="N712" s="51"/>
      <c r="AO712" s="51"/>
      <c r="AP712" s="51"/>
    </row>
    <row r="713" spans="1:42" ht="15.75" customHeight="1" x14ac:dyDescent="0.35">
      <c r="A713" s="51"/>
      <c r="B713" s="51"/>
      <c r="C713" s="51"/>
      <c r="D713" s="51"/>
      <c r="E713" s="51"/>
      <c r="F713" s="51"/>
      <c r="G713" s="51"/>
      <c r="H713" s="51"/>
      <c r="I713" s="61"/>
      <c r="J713" s="51"/>
      <c r="K713" s="109"/>
      <c r="L713" s="51"/>
      <c r="M713" s="51"/>
      <c r="N713" s="51"/>
      <c r="AO713" s="51"/>
      <c r="AP713" s="51"/>
    </row>
    <row r="714" spans="1:42" ht="15.75" customHeight="1" x14ac:dyDescent="0.35">
      <c r="A714" s="51"/>
      <c r="B714" s="51"/>
      <c r="C714" s="51"/>
      <c r="D714" s="51"/>
      <c r="E714" s="51"/>
      <c r="F714" s="51"/>
      <c r="G714" s="51"/>
      <c r="H714" s="51"/>
      <c r="I714" s="61"/>
      <c r="J714" s="51"/>
      <c r="K714" s="109"/>
      <c r="L714" s="51"/>
      <c r="M714" s="51"/>
      <c r="N714" s="51"/>
      <c r="AO714" s="51"/>
      <c r="AP714" s="51"/>
    </row>
    <row r="715" spans="1:42" ht="15.75" customHeight="1" x14ac:dyDescent="0.35">
      <c r="A715" s="51"/>
      <c r="B715" s="51"/>
      <c r="C715" s="51"/>
      <c r="D715" s="51"/>
      <c r="E715" s="51"/>
      <c r="F715" s="51"/>
      <c r="G715" s="51"/>
      <c r="H715" s="51"/>
      <c r="I715" s="61"/>
      <c r="J715" s="51"/>
      <c r="K715" s="109"/>
      <c r="L715" s="51"/>
      <c r="M715" s="51"/>
      <c r="N715" s="51"/>
      <c r="AO715" s="51"/>
      <c r="AP715" s="51"/>
    </row>
    <row r="716" spans="1:42" ht="15.75" customHeight="1" x14ac:dyDescent="0.35">
      <c r="A716" s="51"/>
      <c r="B716" s="51"/>
      <c r="C716" s="51"/>
      <c r="D716" s="51"/>
      <c r="E716" s="51"/>
      <c r="F716" s="51"/>
      <c r="G716" s="51"/>
      <c r="H716" s="51"/>
      <c r="I716" s="61"/>
      <c r="J716" s="51"/>
      <c r="K716" s="109"/>
      <c r="L716" s="51"/>
      <c r="M716" s="51"/>
      <c r="N716" s="51"/>
      <c r="AO716" s="51"/>
      <c r="AP716" s="51"/>
    </row>
    <row r="717" spans="1:42" ht="15.75" customHeight="1" x14ac:dyDescent="0.35">
      <c r="A717" s="51"/>
      <c r="B717" s="51"/>
      <c r="C717" s="51"/>
      <c r="D717" s="51"/>
      <c r="E717" s="51"/>
      <c r="F717" s="51"/>
      <c r="G717" s="51"/>
      <c r="H717" s="51"/>
      <c r="I717" s="61"/>
      <c r="J717" s="51"/>
      <c r="K717" s="109"/>
      <c r="L717" s="51"/>
      <c r="M717" s="51"/>
      <c r="N717" s="51"/>
      <c r="AO717" s="51"/>
      <c r="AP717" s="51"/>
    </row>
    <row r="718" spans="1:42" ht="15.75" customHeight="1" x14ac:dyDescent="0.35">
      <c r="A718" s="51"/>
      <c r="B718" s="51"/>
      <c r="C718" s="51"/>
      <c r="D718" s="51"/>
      <c r="E718" s="51"/>
      <c r="F718" s="51"/>
      <c r="G718" s="51"/>
      <c r="H718" s="51"/>
      <c r="I718" s="61"/>
      <c r="J718" s="51"/>
      <c r="K718" s="109"/>
      <c r="L718" s="51"/>
      <c r="M718" s="51"/>
      <c r="N718" s="51"/>
      <c r="AO718" s="51"/>
      <c r="AP718" s="51"/>
    </row>
    <row r="719" spans="1:42" ht="15.75" customHeight="1" x14ac:dyDescent="0.35">
      <c r="A719" s="51"/>
      <c r="B719" s="51"/>
      <c r="C719" s="51"/>
      <c r="D719" s="51"/>
      <c r="E719" s="51"/>
      <c r="F719" s="51"/>
      <c r="G719" s="51"/>
      <c r="H719" s="51"/>
      <c r="I719" s="61"/>
      <c r="J719" s="51"/>
      <c r="K719" s="109"/>
      <c r="L719" s="51"/>
      <c r="M719" s="51"/>
      <c r="N719" s="51"/>
      <c r="AO719" s="51"/>
      <c r="AP719" s="51"/>
    </row>
    <row r="720" spans="1:42" ht="15.75" customHeight="1" x14ac:dyDescent="0.35">
      <c r="A720" s="51"/>
      <c r="B720" s="51"/>
      <c r="C720" s="51"/>
      <c r="D720" s="51"/>
      <c r="E720" s="51"/>
      <c r="F720" s="51"/>
      <c r="G720" s="51"/>
      <c r="H720" s="51"/>
      <c r="I720" s="61"/>
      <c r="J720" s="51"/>
      <c r="K720" s="109"/>
      <c r="L720" s="51"/>
      <c r="M720" s="51"/>
      <c r="N720" s="51"/>
      <c r="AO720" s="51"/>
      <c r="AP720" s="51"/>
    </row>
    <row r="721" spans="1:42" ht="15.75" customHeight="1" x14ac:dyDescent="0.35">
      <c r="A721" s="51"/>
      <c r="B721" s="51"/>
      <c r="C721" s="51"/>
      <c r="D721" s="51"/>
      <c r="E721" s="51"/>
      <c r="F721" s="51"/>
      <c r="G721" s="51"/>
      <c r="H721" s="51"/>
      <c r="I721" s="61"/>
      <c r="J721" s="51"/>
      <c r="K721" s="109"/>
      <c r="L721" s="51"/>
      <c r="M721" s="51"/>
      <c r="N721" s="51"/>
      <c r="AO721" s="51"/>
      <c r="AP721" s="51"/>
    </row>
    <row r="722" spans="1:42" ht="15.75" customHeight="1" x14ac:dyDescent="0.35">
      <c r="A722" s="51"/>
      <c r="B722" s="51"/>
      <c r="C722" s="51"/>
      <c r="D722" s="51"/>
      <c r="E722" s="51"/>
      <c r="F722" s="51"/>
      <c r="G722" s="51"/>
      <c r="H722" s="51"/>
      <c r="I722" s="61"/>
      <c r="J722" s="51"/>
      <c r="K722" s="109"/>
      <c r="L722" s="51"/>
      <c r="M722" s="51"/>
      <c r="N722" s="51"/>
      <c r="AO722" s="51"/>
      <c r="AP722" s="51"/>
    </row>
    <row r="723" spans="1:42" ht="15.75" customHeight="1" x14ac:dyDescent="0.35">
      <c r="A723" s="51"/>
      <c r="B723" s="51"/>
      <c r="C723" s="51"/>
      <c r="D723" s="51"/>
      <c r="E723" s="51"/>
      <c r="F723" s="51"/>
      <c r="G723" s="51"/>
      <c r="H723" s="51"/>
      <c r="I723" s="61"/>
      <c r="J723" s="51"/>
      <c r="K723" s="109"/>
      <c r="L723" s="51"/>
      <c r="M723" s="51"/>
      <c r="N723" s="51"/>
      <c r="AO723" s="51"/>
      <c r="AP723" s="51"/>
    </row>
    <row r="724" spans="1:42" ht="15.75" customHeight="1" x14ac:dyDescent="0.35">
      <c r="A724" s="51"/>
      <c r="B724" s="51"/>
      <c r="C724" s="51"/>
      <c r="D724" s="51"/>
      <c r="E724" s="51"/>
      <c r="F724" s="51"/>
      <c r="G724" s="51"/>
      <c r="H724" s="51"/>
      <c r="I724" s="61"/>
      <c r="J724" s="51"/>
      <c r="K724" s="109"/>
      <c r="L724" s="51"/>
      <c r="M724" s="51"/>
      <c r="N724" s="51"/>
      <c r="AO724" s="51"/>
      <c r="AP724" s="51"/>
    </row>
    <row r="725" spans="1:42" ht="15.75" customHeight="1" x14ac:dyDescent="0.35">
      <c r="A725" s="51"/>
      <c r="B725" s="51"/>
      <c r="C725" s="51"/>
      <c r="D725" s="51"/>
      <c r="E725" s="51"/>
      <c r="F725" s="51"/>
      <c r="G725" s="51"/>
      <c r="H725" s="51"/>
      <c r="I725" s="61"/>
      <c r="J725" s="51"/>
      <c r="K725" s="109"/>
      <c r="L725" s="51"/>
      <c r="M725" s="51"/>
      <c r="N725" s="51"/>
      <c r="AO725" s="51"/>
      <c r="AP725" s="51"/>
    </row>
    <row r="726" spans="1:42" ht="15.75" customHeight="1" x14ac:dyDescent="0.35">
      <c r="A726" s="51"/>
      <c r="B726" s="51"/>
      <c r="C726" s="51"/>
      <c r="D726" s="51"/>
      <c r="E726" s="51"/>
      <c r="F726" s="51"/>
      <c r="G726" s="51"/>
      <c r="H726" s="51"/>
      <c r="I726" s="61"/>
      <c r="J726" s="51"/>
      <c r="K726" s="109"/>
      <c r="L726" s="51"/>
      <c r="M726" s="51"/>
      <c r="N726" s="51"/>
      <c r="AO726" s="51"/>
      <c r="AP726" s="51"/>
    </row>
    <row r="727" spans="1:42" ht="15.75" customHeight="1" x14ac:dyDescent="0.35">
      <c r="A727" s="51"/>
      <c r="B727" s="51"/>
      <c r="C727" s="51"/>
      <c r="D727" s="51"/>
      <c r="E727" s="51"/>
      <c r="F727" s="51"/>
      <c r="G727" s="51"/>
      <c r="H727" s="51"/>
      <c r="I727" s="61"/>
      <c r="J727" s="51"/>
      <c r="K727" s="109"/>
      <c r="L727" s="51"/>
      <c r="M727" s="51"/>
      <c r="N727" s="51"/>
      <c r="AO727" s="51"/>
      <c r="AP727" s="51"/>
    </row>
    <row r="728" spans="1:42" ht="15.75" customHeight="1" x14ac:dyDescent="0.35">
      <c r="A728" s="51"/>
      <c r="B728" s="51"/>
      <c r="C728" s="51"/>
      <c r="D728" s="51"/>
      <c r="E728" s="51"/>
      <c r="F728" s="51"/>
      <c r="G728" s="51"/>
      <c r="H728" s="51"/>
      <c r="I728" s="61"/>
      <c r="J728" s="51"/>
      <c r="K728" s="109"/>
      <c r="L728" s="51"/>
      <c r="M728" s="51"/>
      <c r="N728" s="51"/>
      <c r="AO728" s="51"/>
      <c r="AP728" s="51"/>
    </row>
    <row r="729" spans="1:42" ht="15.75" customHeight="1" x14ac:dyDescent="0.35">
      <c r="A729" s="51"/>
      <c r="B729" s="51"/>
      <c r="C729" s="51"/>
      <c r="D729" s="51"/>
      <c r="E729" s="51"/>
      <c r="F729" s="51"/>
      <c r="G729" s="51"/>
      <c r="H729" s="51"/>
      <c r="I729" s="61"/>
      <c r="J729" s="51"/>
      <c r="K729" s="109"/>
      <c r="L729" s="51"/>
      <c r="M729" s="51"/>
      <c r="N729" s="51"/>
      <c r="AO729" s="51"/>
      <c r="AP729" s="51"/>
    </row>
    <row r="730" spans="1:42" ht="15.75" customHeight="1" x14ac:dyDescent="0.35">
      <c r="A730" s="51"/>
      <c r="B730" s="51"/>
      <c r="C730" s="51"/>
      <c r="D730" s="51"/>
      <c r="E730" s="51"/>
      <c r="F730" s="51"/>
      <c r="G730" s="51"/>
      <c r="H730" s="51"/>
      <c r="I730" s="61"/>
      <c r="J730" s="51"/>
      <c r="K730" s="109"/>
      <c r="L730" s="51"/>
      <c r="M730" s="51"/>
      <c r="N730" s="51"/>
      <c r="AO730" s="51"/>
      <c r="AP730" s="51"/>
    </row>
    <row r="731" spans="1:42" ht="15.75" customHeight="1" x14ac:dyDescent="0.35">
      <c r="A731" s="51"/>
      <c r="B731" s="51"/>
      <c r="C731" s="51"/>
      <c r="D731" s="51"/>
      <c r="E731" s="51"/>
      <c r="F731" s="51"/>
      <c r="G731" s="51"/>
      <c r="H731" s="51"/>
      <c r="I731" s="61"/>
      <c r="J731" s="51"/>
      <c r="K731" s="109"/>
      <c r="L731" s="51"/>
      <c r="M731" s="51"/>
      <c r="N731" s="51"/>
      <c r="AO731" s="51"/>
      <c r="AP731" s="51"/>
    </row>
    <row r="732" spans="1:42" ht="15.75" customHeight="1" x14ac:dyDescent="0.35">
      <c r="A732" s="51"/>
      <c r="B732" s="51"/>
      <c r="C732" s="51"/>
      <c r="D732" s="51"/>
      <c r="E732" s="51"/>
      <c r="F732" s="51"/>
      <c r="G732" s="51"/>
      <c r="H732" s="51"/>
      <c r="I732" s="61"/>
      <c r="J732" s="51"/>
      <c r="K732" s="109"/>
      <c r="L732" s="51"/>
      <c r="M732" s="51"/>
      <c r="N732" s="51"/>
      <c r="AO732" s="51"/>
      <c r="AP732" s="51"/>
    </row>
    <row r="733" spans="1:42" ht="15.75" customHeight="1" x14ac:dyDescent="0.35">
      <c r="A733" s="51"/>
      <c r="B733" s="51"/>
      <c r="C733" s="51"/>
      <c r="D733" s="51"/>
      <c r="E733" s="51"/>
      <c r="F733" s="51"/>
      <c r="G733" s="51"/>
      <c r="H733" s="51"/>
      <c r="I733" s="61"/>
      <c r="J733" s="51"/>
      <c r="K733" s="109"/>
      <c r="L733" s="51"/>
      <c r="M733" s="51"/>
      <c r="N733" s="51"/>
      <c r="AO733" s="51"/>
      <c r="AP733" s="51"/>
    </row>
    <row r="734" spans="1:42" ht="15.75" customHeight="1" x14ac:dyDescent="0.35">
      <c r="A734" s="51"/>
      <c r="B734" s="51"/>
      <c r="C734" s="51"/>
      <c r="D734" s="51"/>
      <c r="E734" s="51"/>
      <c r="F734" s="51"/>
      <c r="G734" s="51"/>
      <c r="H734" s="51"/>
      <c r="I734" s="61"/>
      <c r="J734" s="51"/>
      <c r="K734" s="109"/>
      <c r="L734" s="51"/>
      <c r="M734" s="51"/>
      <c r="N734" s="51"/>
      <c r="AO734" s="51"/>
      <c r="AP734" s="51"/>
    </row>
    <row r="735" spans="1:42" ht="15.75" customHeight="1" x14ac:dyDescent="0.35">
      <c r="A735" s="51"/>
      <c r="B735" s="51"/>
      <c r="C735" s="51"/>
      <c r="D735" s="51"/>
      <c r="E735" s="51"/>
      <c r="F735" s="51"/>
      <c r="G735" s="51"/>
      <c r="H735" s="51"/>
      <c r="I735" s="61"/>
      <c r="J735" s="51"/>
      <c r="K735" s="109"/>
      <c r="L735" s="51"/>
      <c r="M735" s="51"/>
      <c r="N735" s="51"/>
      <c r="AO735" s="51"/>
      <c r="AP735" s="51"/>
    </row>
    <row r="736" spans="1:42" ht="15.75" customHeight="1" x14ac:dyDescent="0.35">
      <c r="A736" s="51"/>
      <c r="B736" s="51"/>
      <c r="C736" s="51"/>
      <c r="D736" s="51"/>
      <c r="E736" s="51"/>
      <c r="F736" s="51"/>
      <c r="G736" s="51"/>
      <c r="H736" s="51"/>
      <c r="I736" s="61"/>
      <c r="J736" s="51"/>
      <c r="K736" s="109"/>
      <c r="L736" s="51"/>
      <c r="M736" s="51"/>
      <c r="N736" s="51"/>
      <c r="AO736" s="51"/>
      <c r="AP736" s="51"/>
    </row>
    <row r="737" spans="1:42" ht="15.75" customHeight="1" x14ac:dyDescent="0.35">
      <c r="A737" s="51"/>
      <c r="B737" s="51"/>
      <c r="C737" s="51"/>
      <c r="D737" s="51"/>
      <c r="E737" s="51"/>
      <c r="F737" s="51"/>
      <c r="G737" s="51"/>
      <c r="H737" s="51"/>
      <c r="I737" s="61"/>
      <c r="J737" s="51"/>
      <c r="K737" s="109"/>
      <c r="L737" s="51"/>
      <c r="M737" s="51"/>
      <c r="N737" s="51"/>
      <c r="AO737" s="51"/>
      <c r="AP737" s="51"/>
    </row>
    <row r="738" spans="1:42" ht="15.75" customHeight="1" x14ac:dyDescent="0.35">
      <c r="A738" s="51"/>
      <c r="B738" s="51"/>
      <c r="C738" s="51"/>
      <c r="D738" s="51"/>
      <c r="E738" s="51"/>
      <c r="F738" s="51"/>
      <c r="G738" s="51"/>
      <c r="H738" s="51"/>
      <c r="I738" s="61"/>
      <c r="J738" s="51"/>
      <c r="K738" s="109"/>
      <c r="L738" s="51"/>
      <c r="M738" s="51"/>
      <c r="N738" s="51"/>
      <c r="AO738" s="51"/>
      <c r="AP738" s="51"/>
    </row>
    <row r="739" spans="1:42" ht="15.75" customHeight="1" x14ac:dyDescent="0.35">
      <c r="A739" s="51"/>
      <c r="B739" s="51"/>
      <c r="C739" s="51"/>
      <c r="D739" s="51"/>
      <c r="E739" s="51"/>
      <c r="F739" s="51"/>
      <c r="G739" s="51"/>
      <c r="H739" s="51"/>
      <c r="I739" s="61"/>
      <c r="J739" s="51"/>
      <c r="K739" s="109"/>
      <c r="L739" s="51"/>
      <c r="M739" s="51"/>
      <c r="N739" s="51"/>
      <c r="AO739" s="51"/>
      <c r="AP739" s="51"/>
    </row>
    <row r="740" spans="1:42" ht="15.75" customHeight="1" x14ac:dyDescent="0.35">
      <c r="A740" s="51"/>
      <c r="B740" s="51"/>
      <c r="C740" s="51"/>
      <c r="D740" s="51"/>
      <c r="E740" s="51"/>
      <c r="F740" s="51"/>
      <c r="G740" s="51"/>
      <c r="H740" s="51"/>
      <c r="I740" s="61"/>
      <c r="J740" s="51"/>
      <c r="K740" s="109"/>
      <c r="L740" s="51"/>
      <c r="M740" s="51"/>
      <c r="N740" s="51"/>
      <c r="AO740" s="51"/>
      <c r="AP740" s="51"/>
    </row>
    <row r="741" spans="1:42" ht="15.75" customHeight="1" x14ac:dyDescent="0.35">
      <c r="A741" s="51"/>
      <c r="B741" s="51"/>
      <c r="C741" s="51"/>
      <c r="D741" s="51"/>
      <c r="E741" s="51"/>
      <c r="F741" s="51"/>
      <c r="G741" s="51"/>
      <c r="H741" s="51"/>
      <c r="I741" s="61"/>
      <c r="J741" s="51"/>
      <c r="K741" s="109"/>
      <c r="L741" s="51"/>
      <c r="M741" s="51"/>
      <c r="N741" s="51"/>
      <c r="AO741" s="51"/>
      <c r="AP741" s="51"/>
    </row>
    <row r="742" spans="1:42" ht="15.75" customHeight="1" x14ac:dyDescent="0.35">
      <c r="A742" s="51"/>
      <c r="B742" s="51"/>
      <c r="C742" s="51"/>
      <c r="D742" s="51"/>
      <c r="E742" s="51"/>
      <c r="F742" s="51"/>
      <c r="G742" s="51"/>
      <c r="H742" s="51"/>
      <c r="I742" s="61"/>
      <c r="J742" s="51"/>
      <c r="K742" s="109"/>
      <c r="L742" s="51"/>
      <c r="M742" s="51"/>
      <c r="N742" s="51"/>
      <c r="AO742" s="51"/>
      <c r="AP742" s="51"/>
    </row>
    <row r="743" spans="1:42" ht="15.75" customHeight="1" x14ac:dyDescent="0.35">
      <c r="A743" s="51"/>
      <c r="B743" s="51"/>
      <c r="C743" s="51"/>
      <c r="D743" s="51"/>
      <c r="E743" s="51"/>
      <c r="F743" s="51"/>
      <c r="G743" s="51"/>
      <c r="H743" s="51"/>
      <c r="I743" s="61"/>
      <c r="J743" s="51"/>
      <c r="K743" s="109"/>
      <c r="L743" s="51"/>
      <c r="M743" s="51"/>
      <c r="N743" s="51"/>
      <c r="AO743" s="51"/>
      <c r="AP743" s="51"/>
    </row>
    <row r="744" spans="1:42" ht="15.75" customHeight="1" x14ac:dyDescent="0.35">
      <c r="A744" s="51"/>
      <c r="B744" s="51"/>
      <c r="C744" s="51"/>
      <c r="D744" s="51"/>
      <c r="E744" s="51"/>
      <c r="F744" s="51"/>
      <c r="G744" s="51"/>
      <c r="H744" s="51"/>
      <c r="I744" s="61"/>
      <c r="J744" s="51"/>
      <c r="K744" s="109"/>
      <c r="L744" s="51"/>
      <c r="M744" s="51"/>
      <c r="N744" s="51"/>
      <c r="AO744" s="51"/>
      <c r="AP744" s="51"/>
    </row>
    <row r="745" spans="1:42" ht="15.75" customHeight="1" x14ac:dyDescent="0.35">
      <c r="A745" s="51"/>
      <c r="B745" s="51"/>
      <c r="C745" s="51"/>
      <c r="D745" s="51"/>
      <c r="E745" s="51"/>
      <c r="F745" s="51"/>
      <c r="G745" s="51"/>
      <c r="H745" s="51"/>
      <c r="I745" s="61"/>
      <c r="J745" s="51"/>
      <c r="K745" s="109"/>
      <c r="L745" s="51"/>
      <c r="M745" s="51"/>
      <c r="N745" s="51"/>
      <c r="AO745" s="51"/>
      <c r="AP745" s="51"/>
    </row>
    <row r="746" spans="1:42" ht="15.75" customHeight="1" x14ac:dyDescent="0.35">
      <c r="A746" s="51"/>
      <c r="B746" s="51"/>
      <c r="C746" s="51"/>
      <c r="D746" s="51"/>
      <c r="E746" s="51"/>
      <c r="F746" s="51"/>
      <c r="G746" s="51"/>
      <c r="H746" s="51"/>
      <c r="I746" s="61"/>
      <c r="J746" s="51"/>
      <c r="K746" s="109"/>
      <c r="L746" s="51"/>
      <c r="M746" s="51"/>
      <c r="N746" s="51"/>
      <c r="AO746" s="51"/>
      <c r="AP746" s="51"/>
    </row>
    <row r="747" spans="1:42" ht="15.75" customHeight="1" x14ac:dyDescent="0.35">
      <c r="A747" s="51"/>
      <c r="B747" s="51"/>
      <c r="C747" s="51"/>
      <c r="D747" s="51"/>
      <c r="E747" s="51"/>
      <c r="F747" s="51"/>
      <c r="G747" s="51"/>
      <c r="H747" s="51"/>
      <c r="I747" s="61"/>
      <c r="J747" s="51"/>
      <c r="K747" s="109"/>
      <c r="L747" s="51"/>
      <c r="M747" s="51"/>
      <c r="N747" s="51"/>
      <c r="AO747" s="51"/>
      <c r="AP747" s="51"/>
    </row>
    <row r="748" spans="1:42" ht="15.75" customHeight="1" x14ac:dyDescent="0.35">
      <c r="A748" s="51"/>
      <c r="B748" s="51"/>
      <c r="C748" s="51"/>
      <c r="D748" s="51"/>
      <c r="E748" s="51"/>
      <c r="F748" s="51"/>
      <c r="G748" s="51"/>
      <c r="H748" s="51"/>
      <c r="I748" s="61"/>
      <c r="J748" s="51"/>
      <c r="K748" s="109"/>
      <c r="L748" s="51"/>
      <c r="M748" s="51"/>
      <c r="N748" s="51"/>
      <c r="AO748" s="51"/>
      <c r="AP748" s="51"/>
    </row>
    <row r="749" spans="1:42" ht="15.75" customHeight="1" x14ac:dyDescent="0.35">
      <c r="A749" s="51"/>
      <c r="B749" s="51"/>
      <c r="C749" s="51"/>
      <c r="D749" s="51"/>
      <c r="E749" s="51"/>
      <c r="F749" s="51"/>
      <c r="G749" s="51"/>
      <c r="H749" s="51"/>
      <c r="I749" s="61"/>
      <c r="J749" s="51"/>
      <c r="K749" s="109"/>
      <c r="L749" s="51"/>
      <c r="M749" s="51"/>
      <c r="N749" s="51"/>
      <c r="AO749" s="51"/>
      <c r="AP749" s="51"/>
    </row>
    <row r="750" spans="1:42" ht="15.75" customHeight="1" x14ac:dyDescent="0.35">
      <c r="A750" s="51"/>
      <c r="B750" s="51"/>
      <c r="C750" s="51"/>
      <c r="D750" s="51"/>
      <c r="E750" s="51"/>
      <c r="F750" s="51"/>
      <c r="G750" s="51"/>
      <c r="H750" s="51"/>
      <c r="I750" s="61"/>
      <c r="J750" s="51"/>
      <c r="K750" s="109"/>
      <c r="L750" s="51"/>
      <c r="M750" s="51"/>
      <c r="N750" s="51"/>
      <c r="AO750" s="51"/>
      <c r="AP750" s="51"/>
    </row>
    <row r="751" spans="1:42" ht="15.75" customHeight="1" x14ac:dyDescent="0.35">
      <c r="A751" s="51"/>
      <c r="B751" s="51"/>
      <c r="C751" s="51"/>
      <c r="D751" s="51"/>
      <c r="E751" s="51"/>
      <c r="F751" s="51"/>
      <c r="G751" s="51"/>
      <c r="H751" s="51"/>
      <c r="I751" s="61"/>
      <c r="J751" s="51"/>
      <c r="K751" s="109"/>
      <c r="L751" s="51"/>
      <c r="M751" s="51"/>
      <c r="N751" s="51"/>
      <c r="AO751" s="51"/>
      <c r="AP751" s="51"/>
    </row>
    <row r="752" spans="1:42" ht="15.75" customHeight="1" x14ac:dyDescent="0.35">
      <c r="A752" s="51"/>
      <c r="B752" s="51"/>
      <c r="C752" s="51"/>
      <c r="D752" s="51"/>
      <c r="E752" s="51"/>
      <c r="F752" s="51"/>
      <c r="G752" s="51"/>
      <c r="H752" s="51"/>
      <c r="I752" s="61"/>
      <c r="J752" s="51"/>
      <c r="K752" s="109"/>
      <c r="L752" s="51"/>
      <c r="M752" s="51"/>
      <c r="N752" s="51"/>
      <c r="AO752" s="51"/>
      <c r="AP752" s="51"/>
    </row>
    <row r="753" spans="1:42" ht="15.75" customHeight="1" x14ac:dyDescent="0.35">
      <c r="A753" s="51"/>
      <c r="B753" s="51"/>
      <c r="C753" s="51"/>
      <c r="D753" s="51"/>
      <c r="E753" s="51"/>
      <c r="F753" s="51"/>
      <c r="G753" s="51"/>
      <c r="H753" s="51"/>
      <c r="I753" s="61"/>
      <c r="J753" s="51"/>
      <c r="K753" s="109"/>
      <c r="L753" s="51"/>
      <c r="M753" s="51"/>
      <c r="N753" s="51"/>
      <c r="AO753" s="51"/>
      <c r="AP753" s="51"/>
    </row>
    <row r="754" spans="1:42" ht="15.75" customHeight="1" x14ac:dyDescent="0.35">
      <c r="A754" s="51"/>
      <c r="B754" s="51"/>
      <c r="C754" s="51"/>
      <c r="D754" s="51"/>
      <c r="E754" s="51"/>
      <c r="F754" s="51"/>
      <c r="G754" s="51"/>
      <c r="H754" s="51"/>
      <c r="I754" s="61"/>
      <c r="J754" s="51"/>
      <c r="K754" s="109"/>
      <c r="L754" s="51"/>
      <c r="M754" s="51"/>
      <c r="N754" s="51"/>
      <c r="AO754" s="51"/>
      <c r="AP754" s="51"/>
    </row>
    <row r="755" spans="1:42" ht="15.75" customHeight="1" x14ac:dyDescent="0.35">
      <c r="A755" s="51"/>
      <c r="B755" s="51"/>
      <c r="C755" s="51"/>
      <c r="D755" s="51"/>
      <c r="E755" s="51"/>
      <c r="F755" s="51"/>
      <c r="G755" s="51"/>
      <c r="H755" s="51"/>
      <c r="I755" s="61"/>
      <c r="J755" s="51"/>
      <c r="K755" s="109"/>
      <c r="L755" s="51"/>
      <c r="M755" s="51"/>
      <c r="N755" s="51"/>
      <c r="AO755" s="51"/>
      <c r="AP755" s="51"/>
    </row>
    <row r="756" spans="1:42" ht="15.75" customHeight="1" x14ac:dyDescent="0.35">
      <c r="A756" s="51"/>
      <c r="B756" s="51"/>
      <c r="C756" s="51"/>
      <c r="D756" s="51"/>
      <c r="E756" s="51"/>
      <c r="F756" s="51"/>
      <c r="G756" s="51"/>
      <c r="H756" s="51"/>
      <c r="I756" s="61"/>
      <c r="J756" s="51"/>
      <c r="K756" s="109"/>
      <c r="L756" s="51"/>
      <c r="M756" s="51"/>
      <c r="N756" s="51"/>
      <c r="AO756" s="51"/>
      <c r="AP756" s="51"/>
    </row>
    <row r="757" spans="1:42" ht="15.75" customHeight="1" x14ac:dyDescent="0.35">
      <c r="A757" s="51"/>
      <c r="B757" s="51"/>
      <c r="C757" s="51"/>
      <c r="D757" s="51"/>
      <c r="E757" s="51"/>
      <c r="F757" s="51"/>
      <c r="G757" s="51"/>
      <c r="H757" s="51"/>
      <c r="I757" s="61"/>
      <c r="J757" s="51"/>
      <c r="K757" s="109"/>
      <c r="L757" s="51"/>
      <c r="M757" s="51"/>
      <c r="N757" s="51"/>
      <c r="AO757" s="51"/>
      <c r="AP757" s="51"/>
    </row>
    <row r="758" spans="1:42" ht="15.75" customHeight="1" x14ac:dyDescent="0.35">
      <c r="A758" s="51"/>
      <c r="B758" s="51"/>
      <c r="C758" s="51"/>
      <c r="D758" s="51"/>
      <c r="E758" s="51"/>
      <c r="F758" s="51"/>
      <c r="G758" s="51"/>
      <c r="H758" s="51"/>
      <c r="I758" s="61"/>
      <c r="J758" s="51"/>
      <c r="K758" s="109"/>
      <c r="L758" s="51"/>
      <c r="M758" s="51"/>
      <c r="N758" s="51"/>
      <c r="AO758" s="51"/>
      <c r="AP758" s="51"/>
    </row>
    <row r="759" spans="1:42" ht="15.75" customHeight="1" x14ac:dyDescent="0.35">
      <c r="A759" s="51"/>
      <c r="B759" s="51"/>
      <c r="C759" s="51"/>
      <c r="D759" s="51"/>
      <c r="E759" s="51"/>
      <c r="F759" s="51"/>
      <c r="G759" s="51"/>
      <c r="H759" s="51"/>
      <c r="I759" s="61"/>
      <c r="J759" s="51"/>
      <c r="K759" s="109"/>
      <c r="L759" s="51"/>
      <c r="M759" s="51"/>
      <c r="N759" s="51"/>
      <c r="AO759" s="51"/>
      <c r="AP759" s="51"/>
    </row>
    <row r="760" spans="1:42" ht="15.75" customHeight="1" x14ac:dyDescent="0.35">
      <c r="A760" s="51"/>
      <c r="B760" s="51"/>
      <c r="C760" s="51"/>
      <c r="D760" s="51"/>
      <c r="E760" s="51"/>
      <c r="F760" s="51"/>
      <c r="G760" s="51"/>
      <c r="H760" s="51"/>
      <c r="I760" s="61"/>
      <c r="J760" s="51"/>
      <c r="K760" s="109"/>
      <c r="L760" s="51"/>
      <c r="M760" s="51"/>
      <c r="N760" s="51"/>
      <c r="AO760" s="51"/>
      <c r="AP760" s="51"/>
    </row>
    <row r="761" spans="1:42" ht="15.75" customHeight="1" x14ac:dyDescent="0.35">
      <c r="A761" s="51"/>
      <c r="B761" s="51"/>
      <c r="C761" s="51"/>
      <c r="D761" s="51"/>
      <c r="E761" s="51"/>
      <c r="F761" s="51"/>
      <c r="G761" s="51"/>
      <c r="H761" s="51"/>
      <c r="I761" s="61"/>
      <c r="J761" s="51"/>
      <c r="K761" s="109"/>
      <c r="L761" s="51"/>
      <c r="M761" s="51"/>
      <c r="N761" s="51"/>
      <c r="AO761" s="51"/>
      <c r="AP761" s="51"/>
    </row>
    <row r="762" spans="1:42" ht="15.75" customHeight="1" x14ac:dyDescent="0.35">
      <c r="A762" s="51"/>
      <c r="B762" s="51"/>
      <c r="C762" s="51"/>
      <c r="D762" s="51"/>
      <c r="E762" s="51"/>
      <c r="F762" s="51"/>
      <c r="G762" s="51"/>
      <c r="H762" s="51"/>
      <c r="I762" s="61"/>
      <c r="J762" s="51"/>
      <c r="K762" s="109"/>
      <c r="L762" s="51"/>
      <c r="M762" s="51"/>
      <c r="N762" s="51"/>
      <c r="AO762" s="51"/>
      <c r="AP762" s="51"/>
    </row>
    <row r="763" spans="1:42" ht="15.75" customHeight="1" x14ac:dyDescent="0.35">
      <c r="A763" s="51"/>
      <c r="B763" s="51"/>
      <c r="C763" s="51"/>
      <c r="D763" s="51"/>
      <c r="E763" s="51"/>
      <c r="F763" s="51"/>
      <c r="G763" s="51"/>
      <c r="H763" s="51"/>
      <c r="I763" s="61"/>
      <c r="J763" s="51"/>
      <c r="K763" s="109"/>
      <c r="L763" s="51"/>
      <c r="M763" s="51"/>
      <c r="N763" s="51"/>
      <c r="AO763" s="51"/>
      <c r="AP763" s="51"/>
    </row>
    <row r="764" spans="1:42" ht="15.75" customHeight="1" x14ac:dyDescent="0.35">
      <c r="A764" s="51"/>
      <c r="B764" s="51"/>
      <c r="C764" s="51"/>
      <c r="D764" s="51"/>
      <c r="E764" s="51"/>
      <c r="F764" s="51"/>
      <c r="G764" s="51"/>
      <c r="H764" s="51"/>
      <c r="I764" s="61"/>
      <c r="J764" s="51"/>
      <c r="K764" s="109"/>
      <c r="L764" s="51"/>
      <c r="M764" s="51"/>
      <c r="N764" s="51"/>
      <c r="AO764" s="51"/>
      <c r="AP764" s="51"/>
    </row>
    <row r="765" spans="1:42" ht="15.75" customHeight="1" x14ac:dyDescent="0.35">
      <c r="A765" s="51"/>
      <c r="B765" s="51"/>
      <c r="C765" s="51"/>
      <c r="D765" s="51"/>
      <c r="E765" s="51"/>
      <c r="F765" s="51"/>
      <c r="G765" s="51"/>
      <c r="H765" s="51"/>
      <c r="I765" s="61"/>
      <c r="J765" s="51"/>
      <c r="K765" s="109"/>
      <c r="L765" s="51"/>
      <c r="M765" s="51"/>
      <c r="N765" s="51"/>
      <c r="AO765" s="51"/>
      <c r="AP765" s="51"/>
    </row>
    <row r="766" spans="1:42" ht="15.75" customHeight="1" x14ac:dyDescent="0.35">
      <c r="A766" s="51"/>
      <c r="B766" s="51"/>
      <c r="C766" s="51"/>
      <c r="D766" s="51"/>
      <c r="E766" s="51"/>
      <c r="F766" s="51"/>
      <c r="G766" s="51"/>
      <c r="H766" s="51"/>
      <c r="I766" s="61"/>
      <c r="J766" s="51"/>
      <c r="K766" s="109"/>
      <c r="L766" s="51"/>
      <c r="M766" s="51"/>
      <c r="N766" s="51"/>
      <c r="AO766" s="51"/>
      <c r="AP766" s="51"/>
    </row>
    <row r="767" spans="1:42" ht="15.75" customHeight="1" x14ac:dyDescent="0.35">
      <c r="A767" s="51"/>
      <c r="B767" s="51"/>
      <c r="C767" s="51"/>
      <c r="D767" s="51"/>
      <c r="E767" s="51"/>
      <c r="F767" s="51"/>
      <c r="G767" s="51"/>
      <c r="H767" s="51"/>
      <c r="I767" s="61"/>
      <c r="J767" s="51"/>
      <c r="K767" s="109"/>
      <c r="L767" s="51"/>
      <c r="M767" s="51"/>
      <c r="N767" s="51"/>
      <c r="AO767" s="51"/>
      <c r="AP767" s="51"/>
    </row>
    <row r="768" spans="1:42" ht="15.75" customHeight="1" x14ac:dyDescent="0.35">
      <c r="A768" s="51"/>
      <c r="B768" s="51"/>
      <c r="C768" s="51"/>
      <c r="D768" s="51"/>
      <c r="E768" s="51"/>
      <c r="F768" s="51"/>
      <c r="G768" s="51"/>
      <c r="H768" s="51"/>
      <c r="I768" s="61"/>
      <c r="J768" s="51"/>
      <c r="K768" s="109"/>
      <c r="L768" s="51"/>
      <c r="M768" s="51"/>
      <c r="N768" s="51"/>
      <c r="AO768" s="51"/>
      <c r="AP768" s="51"/>
    </row>
    <row r="769" spans="1:42" ht="15.75" customHeight="1" x14ac:dyDescent="0.35">
      <c r="A769" s="51"/>
      <c r="B769" s="51"/>
      <c r="C769" s="51"/>
      <c r="D769" s="51"/>
      <c r="E769" s="51"/>
      <c r="F769" s="51"/>
      <c r="G769" s="51"/>
      <c r="H769" s="51"/>
      <c r="I769" s="61"/>
      <c r="J769" s="51"/>
      <c r="K769" s="109"/>
      <c r="L769" s="51"/>
      <c r="M769" s="51"/>
      <c r="N769" s="51"/>
      <c r="AO769" s="51"/>
      <c r="AP769" s="51"/>
    </row>
    <row r="770" spans="1:42" ht="15.75" customHeight="1" x14ac:dyDescent="0.35">
      <c r="A770" s="51"/>
      <c r="B770" s="51"/>
      <c r="C770" s="51"/>
      <c r="D770" s="51"/>
      <c r="E770" s="51"/>
      <c r="F770" s="51"/>
      <c r="G770" s="51"/>
      <c r="H770" s="51"/>
      <c r="I770" s="61"/>
      <c r="J770" s="51"/>
      <c r="K770" s="109"/>
      <c r="L770" s="51"/>
      <c r="M770" s="51"/>
      <c r="N770" s="51"/>
      <c r="AO770" s="51"/>
      <c r="AP770" s="51"/>
    </row>
    <row r="771" spans="1:42" ht="15.75" customHeight="1" x14ac:dyDescent="0.35">
      <c r="A771" s="51"/>
      <c r="B771" s="51"/>
      <c r="C771" s="51"/>
      <c r="D771" s="51"/>
      <c r="E771" s="51"/>
      <c r="F771" s="51"/>
      <c r="G771" s="51"/>
      <c r="H771" s="51"/>
      <c r="I771" s="61"/>
      <c r="J771" s="51"/>
      <c r="K771" s="109"/>
      <c r="L771" s="51"/>
      <c r="M771" s="51"/>
      <c r="N771" s="51"/>
      <c r="AO771" s="51"/>
      <c r="AP771" s="51"/>
    </row>
    <row r="772" spans="1:42" ht="15.75" customHeight="1" x14ac:dyDescent="0.35">
      <c r="A772" s="51"/>
      <c r="B772" s="51"/>
      <c r="C772" s="51"/>
      <c r="D772" s="51"/>
      <c r="E772" s="51"/>
      <c r="F772" s="51"/>
      <c r="G772" s="51"/>
      <c r="H772" s="51"/>
      <c r="I772" s="61"/>
      <c r="J772" s="51"/>
      <c r="K772" s="109"/>
      <c r="L772" s="51"/>
      <c r="M772" s="51"/>
      <c r="N772" s="51"/>
      <c r="AO772" s="51"/>
      <c r="AP772" s="51"/>
    </row>
    <row r="773" spans="1:42" ht="15.75" customHeight="1" x14ac:dyDescent="0.35">
      <c r="A773" s="51"/>
      <c r="B773" s="51"/>
      <c r="C773" s="51"/>
      <c r="D773" s="51"/>
      <c r="E773" s="51"/>
      <c r="F773" s="51"/>
      <c r="G773" s="51"/>
      <c r="H773" s="51"/>
      <c r="I773" s="61"/>
      <c r="J773" s="51"/>
      <c r="K773" s="109"/>
      <c r="L773" s="51"/>
      <c r="M773" s="51"/>
      <c r="N773" s="51"/>
      <c r="AO773" s="51"/>
      <c r="AP773" s="51"/>
    </row>
    <row r="774" spans="1:42" ht="15.75" customHeight="1" x14ac:dyDescent="0.35">
      <c r="A774" s="51"/>
      <c r="B774" s="51"/>
      <c r="C774" s="51"/>
      <c r="D774" s="51"/>
      <c r="E774" s="51"/>
      <c r="F774" s="51"/>
      <c r="G774" s="51"/>
      <c r="H774" s="51"/>
      <c r="I774" s="61"/>
      <c r="J774" s="51"/>
      <c r="K774" s="109"/>
      <c r="L774" s="51"/>
      <c r="M774" s="51"/>
      <c r="N774" s="51"/>
      <c r="AO774" s="51"/>
      <c r="AP774" s="51"/>
    </row>
    <row r="775" spans="1:42" ht="15.75" customHeight="1" x14ac:dyDescent="0.35">
      <c r="A775" s="51"/>
      <c r="B775" s="51"/>
      <c r="C775" s="51"/>
      <c r="D775" s="51"/>
      <c r="E775" s="51"/>
      <c r="F775" s="51"/>
      <c r="G775" s="51"/>
      <c r="H775" s="51"/>
      <c r="I775" s="61"/>
      <c r="J775" s="51"/>
      <c r="K775" s="109"/>
      <c r="L775" s="51"/>
      <c r="M775" s="51"/>
      <c r="N775" s="51"/>
      <c r="AO775" s="51"/>
      <c r="AP775" s="51"/>
    </row>
    <row r="776" spans="1:42" ht="15.75" customHeight="1" x14ac:dyDescent="0.35">
      <c r="A776" s="51"/>
      <c r="B776" s="51"/>
      <c r="C776" s="51"/>
      <c r="D776" s="51"/>
      <c r="E776" s="51"/>
      <c r="F776" s="51"/>
      <c r="G776" s="51"/>
      <c r="H776" s="51"/>
      <c r="I776" s="61"/>
      <c r="J776" s="51"/>
      <c r="K776" s="109"/>
      <c r="L776" s="51"/>
      <c r="M776" s="51"/>
      <c r="N776" s="51"/>
      <c r="AO776" s="51"/>
      <c r="AP776" s="51"/>
    </row>
    <row r="777" spans="1:42" ht="15.75" customHeight="1" x14ac:dyDescent="0.35">
      <c r="A777" s="51"/>
      <c r="B777" s="51"/>
      <c r="C777" s="51"/>
      <c r="D777" s="51"/>
      <c r="E777" s="51"/>
      <c r="F777" s="51"/>
      <c r="G777" s="51"/>
      <c r="H777" s="51"/>
      <c r="I777" s="61"/>
      <c r="J777" s="51"/>
      <c r="K777" s="109"/>
      <c r="L777" s="51"/>
      <c r="M777" s="51"/>
      <c r="N777" s="51"/>
      <c r="AO777" s="51"/>
      <c r="AP777" s="51"/>
    </row>
    <row r="778" spans="1:42" ht="15.75" customHeight="1" x14ac:dyDescent="0.35">
      <c r="A778" s="51"/>
      <c r="B778" s="51"/>
      <c r="C778" s="51"/>
      <c r="D778" s="51"/>
      <c r="E778" s="51"/>
      <c r="F778" s="51"/>
      <c r="G778" s="51"/>
      <c r="H778" s="51"/>
      <c r="I778" s="61"/>
      <c r="J778" s="51"/>
      <c r="K778" s="109"/>
      <c r="L778" s="51"/>
      <c r="M778" s="51"/>
      <c r="N778" s="51"/>
      <c r="AO778" s="51"/>
      <c r="AP778" s="51"/>
    </row>
    <row r="779" spans="1:42" ht="15.75" customHeight="1" x14ac:dyDescent="0.35">
      <c r="A779" s="51"/>
      <c r="B779" s="51"/>
      <c r="C779" s="51"/>
      <c r="D779" s="51"/>
      <c r="E779" s="51"/>
      <c r="F779" s="51"/>
      <c r="G779" s="51"/>
      <c r="H779" s="51"/>
      <c r="I779" s="61"/>
      <c r="J779" s="51"/>
      <c r="K779" s="109"/>
      <c r="L779" s="51"/>
      <c r="M779" s="51"/>
      <c r="N779" s="51"/>
      <c r="AO779" s="51"/>
      <c r="AP779" s="51"/>
    </row>
    <row r="780" spans="1:42" ht="15.75" customHeight="1" x14ac:dyDescent="0.35">
      <c r="A780" s="51"/>
      <c r="B780" s="51"/>
      <c r="C780" s="51"/>
      <c r="D780" s="51"/>
      <c r="E780" s="51"/>
      <c r="F780" s="51"/>
      <c r="G780" s="51"/>
      <c r="H780" s="51"/>
      <c r="I780" s="61"/>
      <c r="J780" s="51"/>
      <c r="K780" s="109"/>
      <c r="L780" s="51"/>
      <c r="M780" s="51"/>
      <c r="N780" s="51"/>
      <c r="AO780" s="51"/>
      <c r="AP780" s="51"/>
    </row>
    <row r="781" spans="1:42" ht="15.75" customHeight="1" x14ac:dyDescent="0.35">
      <c r="A781" s="51"/>
      <c r="B781" s="51"/>
      <c r="C781" s="51"/>
      <c r="D781" s="51"/>
      <c r="E781" s="51"/>
      <c r="F781" s="51"/>
      <c r="G781" s="51"/>
      <c r="H781" s="51"/>
      <c r="I781" s="61"/>
      <c r="J781" s="51"/>
      <c r="K781" s="109"/>
      <c r="L781" s="51"/>
      <c r="M781" s="51"/>
      <c r="N781" s="51"/>
      <c r="AO781" s="51"/>
      <c r="AP781" s="51"/>
    </row>
    <row r="782" spans="1:42" ht="15.75" customHeight="1" x14ac:dyDescent="0.35">
      <c r="A782" s="51"/>
      <c r="B782" s="51"/>
      <c r="C782" s="51"/>
      <c r="D782" s="51"/>
      <c r="E782" s="51"/>
      <c r="F782" s="51"/>
      <c r="G782" s="51"/>
      <c r="H782" s="51"/>
      <c r="I782" s="61"/>
      <c r="J782" s="51"/>
      <c r="K782" s="109"/>
      <c r="L782" s="51"/>
      <c r="M782" s="51"/>
      <c r="N782" s="51"/>
      <c r="AO782" s="51"/>
      <c r="AP782" s="51"/>
    </row>
    <row r="783" spans="1:42" ht="15.75" customHeight="1" x14ac:dyDescent="0.35">
      <c r="A783" s="51"/>
      <c r="B783" s="51"/>
      <c r="C783" s="51"/>
      <c r="D783" s="51"/>
      <c r="E783" s="51"/>
      <c r="F783" s="51"/>
      <c r="G783" s="51"/>
      <c r="H783" s="51"/>
      <c r="I783" s="61"/>
      <c r="J783" s="51"/>
      <c r="K783" s="109"/>
      <c r="L783" s="51"/>
      <c r="M783" s="51"/>
      <c r="N783" s="51"/>
      <c r="AO783" s="51"/>
      <c r="AP783" s="51"/>
    </row>
    <row r="784" spans="1:42" ht="15.75" customHeight="1" x14ac:dyDescent="0.35">
      <c r="A784" s="51"/>
      <c r="B784" s="51"/>
      <c r="C784" s="51"/>
      <c r="D784" s="51"/>
      <c r="E784" s="51"/>
      <c r="F784" s="51"/>
      <c r="G784" s="51"/>
      <c r="H784" s="51"/>
      <c r="I784" s="61"/>
      <c r="J784" s="51"/>
      <c r="K784" s="109"/>
      <c r="L784" s="51"/>
      <c r="M784" s="51"/>
      <c r="N784" s="51"/>
      <c r="AO784" s="51"/>
      <c r="AP784" s="51"/>
    </row>
    <row r="785" spans="1:42" ht="15.75" customHeight="1" x14ac:dyDescent="0.35">
      <c r="A785" s="51"/>
      <c r="B785" s="51"/>
      <c r="C785" s="51"/>
      <c r="D785" s="51"/>
      <c r="E785" s="51"/>
      <c r="F785" s="51"/>
      <c r="G785" s="51"/>
      <c r="H785" s="51"/>
      <c r="I785" s="61"/>
      <c r="J785" s="51"/>
      <c r="K785" s="109"/>
      <c r="L785" s="51"/>
      <c r="M785" s="51"/>
      <c r="N785" s="51"/>
      <c r="AO785" s="51"/>
      <c r="AP785" s="51"/>
    </row>
    <row r="786" spans="1:42" ht="15.75" customHeight="1" x14ac:dyDescent="0.35">
      <c r="A786" s="51"/>
      <c r="B786" s="51"/>
      <c r="C786" s="51"/>
      <c r="D786" s="51"/>
      <c r="E786" s="51"/>
      <c r="F786" s="51"/>
      <c r="G786" s="51"/>
      <c r="H786" s="51"/>
      <c r="I786" s="61"/>
      <c r="J786" s="51"/>
      <c r="K786" s="109"/>
      <c r="L786" s="51"/>
      <c r="M786" s="51"/>
      <c r="N786" s="51"/>
      <c r="AO786" s="51"/>
      <c r="AP786" s="51"/>
    </row>
    <row r="787" spans="1:42" ht="15.75" customHeight="1" x14ac:dyDescent="0.35">
      <c r="A787" s="51"/>
      <c r="B787" s="51"/>
      <c r="C787" s="51"/>
      <c r="D787" s="51"/>
      <c r="E787" s="51"/>
      <c r="F787" s="51"/>
      <c r="G787" s="51"/>
      <c r="H787" s="51"/>
      <c r="I787" s="61"/>
      <c r="J787" s="51"/>
      <c r="K787" s="109"/>
      <c r="L787" s="51"/>
      <c r="M787" s="51"/>
      <c r="N787" s="51"/>
      <c r="AO787" s="51"/>
      <c r="AP787" s="51"/>
    </row>
    <row r="788" spans="1:42" ht="15.75" customHeight="1" x14ac:dyDescent="0.35">
      <c r="A788" s="51"/>
      <c r="B788" s="51"/>
      <c r="C788" s="51"/>
      <c r="D788" s="51"/>
      <c r="E788" s="51"/>
      <c r="F788" s="51"/>
      <c r="G788" s="51"/>
      <c r="H788" s="51"/>
      <c r="I788" s="61"/>
      <c r="J788" s="51"/>
      <c r="K788" s="109"/>
      <c r="L788" s="51"/>
      <c r="M788" s="51"/>
      <c r="N788" s="51"/>
      <c r="AO788" s="51"/>
      <c r="AP788" s="51"/>
    </row>
    <row r="789" spans="1:42" ht="15.75" customHeight="1" x14ac:dyDescent="0.35">
      <c r="A789" s="51"/>
      <c r="B789" s="51"/>
      <c r="C789" s="51"/>
      <c r="D789" s="51"/>
      <c r="E789" s="51"/>
      <c r="F789" s="51"/>
      <c r="G789" s="51"/>
      <c r="H789" s="51"/>
      <c r="I789" s="61"/>
      <c r="J789" s="51"/>
      <c r="K789" s="109"/>
      <c r="L789" s="51"/>
      <c r="M789" s="51"/>
      <c r="N789" s="51"/>
      <c r="AO789" s="51"/>
      <c r="AP789" s="51"/>
    </row>
    <row r="790" spans="1:42" ht="15.75" customHeight="1" x14ac:dyDescent="0.35">
      <c r="A790" s="51"/>
      <c r="B790" s="51"/>
      <c r="C790" s="51"/>
      <c r="D790" s="51"/>
      <c r="E790" s="51"/>
      <c r="F790" s="51"/>
      <c r="G790" s="51"/>
      <c r="H790" s="51"/>
      <c r="I790" s="61"/>
      <c r="J790" s="51"/>
      <c r="K790" s="109"/>
      <c r="L790" s="51"/>
      <c r="M790" s="51"/>
      <c r="N790" s="51"/>
      <c r="AO790" s="51"/>
      <c r="AP790" s="51"/>
    </row>
    <row r="791" spans="1:42" ht="15.75" customHeight="1" x14ac:dyDescent="0.35">
      <c r="A791" s="51"/>
      <c r="B791" s="51"/>
      <c r="C791" s="51"/>
      <c r="D791" s="51"/>
      <c r="E791" s="51"/>
      <c r="F791" s="51"/>
      <c r="G791" s="51"/>
      <c r="H791" s="51"/>
      <c r="I791" s="61"/>
      <c r="J791" s="51"/>
      <c r="K791" s="109"/>
      <c r="L791" s="51"/>
      <c r="M791" s="51"/>
      <c r="N791" s="51"/>
      <c r="AO791" s="51"/>
      <c r="AP791" s="51"/>
    </row>
    <row r="792" spans="1:42" ht="15.75" customHeight="1" x14ac:dyDescent="0.35">
      <c r="A792" s="51"/>
      <c r="B792" s="51"/>
      <c r="C792" s="51"/>
      <c r="D792" s="51"/>
      <c r="E792" s="51"/>
      <c r="F792" s="51"/>
      <c r="G792" s="51"/>
      <c r="H792" s="51"/>
      <c r="I792" s="61"/>
      <c r="J792" s="51"/>
      <c r="K792" s="109"/>
      <c r="L792" s="51"/>
      <c r="M792" s="51"/>
      <c r="N792" s="51"/>
      <c r="AO792" s="51"/>
      <c r="AP792" s="51"/>
    </row>
    <row r="793" spans="1:42" ht="15.75" customHeight="1" x14ac:dyDescent="0.35">
      <c r="A793" s="51"/>
      <c r="B793" s="51"/>
      <c r="C793" s="51"/>
      <c r="D793" s="51"/>
      <c r="E793" s="51"/>
      <c r="F793" s="51"/>
      <c r="G793" s="51"/>
      <c r="H793" s="51"/>
      <c r="I793" s="61"/>
      <c r="J793" s="51"/>
      <c r="K793" s="109"/>
      <c r="L793" s="51"/>
      <c r="M793" s="51"/>
      <c r="N793" s="51"/>
      <c r="AO793" s="51"/>
      <c r="AP793" s="51"/>
    </row>
    <row r="794" spans="1:42" ht="15.75" customHeight="1" x14ac:dyDescent="0.35">
      <c r="A794" s="51"/>
      <c r="B794" s="51"/>
      <c r="C794" s="51"/>
      <c r="D794" s="51"/>
      <c r="E794" s="51"/>
      <c r="F794" s="51"/>
      <c r="G794" s="51"/>
      <c r="H794" s="51"/>
      <c r="I794" s="61"/>
      <c r="J794" s="51"/>
      <c r="K794" s="109"/>
      <c r="L794" s="51"/>
      <c r="M794" s="51"/>
      <c r="N794" s="51"/>
      <c r="AO794" s="51"/>
      <c r="AP794" s="51"/>
    </row>
    <row r="795" spans="1:42" ht="15.75" customHeight="1" x14ac:dyDescent="0.35">
      <c r="A795" s="51"/>
      <c r="B795" s="51"/>
      <c r="C795" s="51"/>
      <c r="D795" s="51"/>
      <c r="E795" s="51"/>
      <c r="F795" s="51"/>
      <c r="G795" s="51"/>
      <c r="H795" s="51"/>
      <c r="I795" s="61"/>
      <c r="J795" s="51"/>
      <c r="K795" s="109"/>
      <c r="L795" s="51"/>
      <c r="M795" s="51"/>
      <c r="N795" s="51"/>
      <c r="AO795" s="51"/>
      <c r="AP795" s="51"/>
    </row>
    <row r="796" spans="1:42" ht="15.75" customHeight="1" x14ac:dyDescent="0.35">
      <c r="A796" s="51"/>
      <c r="B796" s="51"/>
      <c r="C796" s="51"/>
      <c r="D796" s="51"/>
      <c r="E796" s="51"/>
      <c r="F796" s="51"/>
      <c r="G796" s="51"/>
      <c r="H796" s="51"/>
      <c r="I796" s="61"/>
      <c r="J796" s="51"/>
      <c r="K796" s="109"/>
      <c r="L796" s="51"/>
      <c r="M796" s="51"/>
      <c r="N796" s="51"/>
      <c r="AO796" s="51"/>
      <c r="AP796" s="51"/>
    </row>
    <row r="797" spans="1:42" ht="15.75" customHeight="1" x14ac:dyDescent="0.35">
      <c r="A797" s="51"/>
      <c r="B797" s="51"/>
      <c r="C797" s="51"/>
      <c r="D797" s="51"/>
      <c r="E797" s="51"/>
      <c r="F797" s="51"/>
      <c r="G797" s="51"/>
      <c r="H797" s="51"/>
      <c r="I797" s="61"/>
      <c r="J797" s="51"/>
      <c r="K797" s="109"/>
      <c r="L797" s="51"/>
      <c r="M797" s="51"/>
      <c r="N797" s="51"/>
      <c r="AO797" s="51"/>
      <c r="AP797" s="51"/>
    </row>
    <row r="798" spans="1:42" ht="15.75" customHeight="1" x14ac:dyDescent="0.35">
      <c r="A798" s="51"/>
      <c r="B798" s="51"/>
      <c r="C798" s="51"/>
      <c r="D798" s="51"/>
      <c r="E798" s="51"/>
      <c r="F798" s="51"/>
      <c r="G798" s="51"/>
      <c r="H798" s="51"/>
      <c r="I798" s="61"/>
      <c r="J798" s="51"/>
      <c r="K798" s="109"/>
      <c r="L798" s="51"/>
      <c r="M798" s="51"/>
      <c r="N798" s="51"/>
      <c r="AO798" s="51"/>
      <c r="AP798" s="51"/>
    </row>
    <row r="799" spans="1:42" ht="15.75" customHeight="1" x14ac:dyDescent="0.35">
      <c r="A799" s="51"/>
      <c r="B799" s="51"/>
      <c r="C799" s="51"/>
      <c r="D799" s="51"/>
      <c r="E799" s="51"/>
      <c r="F799" s="51"/>
      <c r="G799" s="51"/>
      <c r="H799" s="51"/>
      <c r="I799" s="61"/>
      <c r="J799" s="51"/>
      <c r="K799" s="109"/>
      <c r="L799" s="51"/>
      <c r="M799" s="51"/>
      <c r="N799" s="51"/>
      <c r="AO799" s="51"/>
      <c r="AP799" s="51"/>
    </row>
    <row r="800" spans="1:42" ht="15.75" customHeight="1" x14ac:dyDescent="0.35">
      <c r="A800" s="51"/>
      <c r="B800" s="51"/>
      <c r="C800" s="51"/>
      <c r="D800" s="51"/>
      <c r="E800" s="51"/>
      <c r="F800" s="51"/>
      <c r="G800" s="51"/>
      <c r="H800" s="51"/>
      <c r="I800" s="61"/>
      <c r="J800" s="51"/>
      <c r="K800" s="109"/>
      <c r="L800" s="51"/>
      <c r="M800" s="51"/>
      <c r="N800" s="51"/>
      <c r="AO800" s="51"/>
      <c r="AP800" s="51"/>
    </row>
    <row r="801" spans="1:42" ht="15.75" customHeight="1" x14ac:dyDescent="0.35">
      <c r="A801" s="51"/>
      <c r="B801" s="51"/>
      <c r="C801" s="51"/>
      <c r="D801" s="51"/>
      <c r="E801" s="51"/>
      <c r="F801" s="51"/>
      <c r="G801" s="51"/>
      <c r="H801" s="51"/>
      <c r="I801" s="61"/>
      <c r="J801" s="51"/>
      <c r="K801" s="109"/>
      <c r="L801" s="51"/>
      <c r="M801" s="51"/>
      <c r="N801" s="51"/>
      <c r="AO801" s="51"/>
      <c r="AP801" s="51"/>
    </row>
    <row r="802" spans="1:42" ht="15.75" customHeight="1" x14ac:dyDescent="0.35">
      <c r="A802" s="51"/>
      <c r="B802" s="51"/>
      <c r="C802" s="51"/>
      <c r="D802" s="51"/>
      <c r="E802" s="51"/>
      <c r="F802" s="51"/>
      <c r="G802" s="51"/>
      <c r="H802" s="51"/>
      <c r="I802" s="61"/>
      <c r="J802" s="51"/>
      <c r="K802" s="109"/>
      <c r="L802" s="51"/>
      <c r="M802" s="51"/>
      <c r="N802" s="51"/>
      <c r="AO802" s="51"/>
      <c r="AP802" s="51"/>
    </row>
    <row r="803" spans="1:42" ht="15.75" customHeight="1" x14ac:dyDescent="0.35">
      <c r="A803" s="51"/>
      <c r="B803" s="51"/>
      <c r="C803" s="51"/>
      <c r="D803" s="51"/>
      <c r="E803" s="51"/>
      <c r="F803" s="51"/>
      <c r="G803" s="51"/>
      <c r="H803" s="51"/>
      <c r="I803" s="61"/>
      <c r="J803" s="51"/>
      <c r="K803" s="109"/>
      <c r="L803" s="51"/>
      <c r="M803" s="51"/>
      <c r="N803" s="51"/>
      <c r="AO803" s="51"/>
      <c r="AP803" s="51"/>
    </row>
    <row r="804" spans="1:42" ht="15.75" customHeight="1" x14ac:dyDescent="0.35">
      <c r="A804" s="51"/>
      <c r="B804" s="51"/>
      <c r="C804" s="51"/>
      <c r="D804" s="51"/>
      <c r="E804" s="51"/>
      <c r="F804" s="51"/>
      <c r="G804" s="51"/>
      <c r="H804" s="51"/>
      <c r="I804" s="61"/>
      <c r="J804" s="51"/>
      <c r="K804" s="109"/>
      <c r="L804" s="51"/>
      <c r="M804" s="51"/>
      <c r="N804" s="51"/>
      <c r="AO804" s="51"/>
      <c r="AP804" s="51"/>
    </row>
    <row r="805" spans="1:42" ht="15.75" customHeight="1" x14ac:dyDescent="0.35">
      <c r="A805" s="51"/>
      <c r="B805" s="51"/>
      <c r="C805" s="51"/>
      <c r="D805" s="51"/>
      <c r="E805" s="51"/>
      <c r="F805" s="51"/>
      <c r="G805" s="51"/>
      <c r="H805" s="51"/>
      <c r="I805" s="61"/>
      <c r="J805" s="51"/>
      <c r="K805" s="109"/>
      <c r="L805" s="51"/>
      <c r="M805" s="51"/>
      <c r="N805" s="51"/>
      <c r="AO805" s="51"/>
      <c r="AP805" s="51"/>
    </row>
    <row r="806" spans="1:42" ht="15.75" customHeight="1" x14ac:dyDescent="0.35">
      <c r="A806" s="51"/>
      <c r="B806" s="51"/>
      <c r="C806" s="51"/>
      <c r="D806" s="51"/>
      <c r="E806" s="51"/>
      <c r="F806" s="51"/>
      <c r="G806" s="51"/>
      <c r="H806" s="51"/>
      <c r="I806" s="61"/>
      <c r="J806" s="51"/>
      <c r="K806" s="109"/>
      <c r="L806" s="51"/>
      <c r="M806" s="51"/>
      <c r="N806" s="51"/>
      <c r="AO806" s="51"/>
      <c r="AP806" s="51"/>
    </row>
    <row r="807" spans="1:42" ht="15.75" customHeight="1" x14ac:dyDescent="0.35">
      <c r="A807" s="51"/>
      <c r="B807" s="51"/>
      <c r="C807" s="51"/>
      <c r="D807" s="51"/>
      <c r="E807" s="51"/>
      <c r="F807" s="51"/>
      <c r="G807" s="51"/>
      <c r="H807" s="51"/>
      <c r="I807" s="61"/>
      <c r="J807" s="51"/>
      <c r="K807" s="109"/>
      <c r="L807" s="51"/>
      <c r="M807" s="51"/>
      <c r="N807" s="51"/>
      <c r="AO807" s="51"/>
      <c r="AP807" s="51"/>
    </row>
    <row r="808" spans="1:42" ht="15.75" customHeight="1" x14ac:dyDescent="0.35">
      <c r="A808" s="51"/>
      <c r="B808" s="51"/>
      <c r="C808" s="51"/>
      <c r="D808" s="51"/>
      <c r="E808" s="51"/>
      <c r="F808" s="51"/>
      <c r="G808" s="51"/>
      <c r="H808" s="51"/>
      <c r="I808" s="61"/>
      <c r="J808" s="51"/>
      <c r="K808" s="109"/>
      <c r="L808" s="51"/>
      <c r="M808" s="51"/>
      <c r="N808" s="51"/>
      <c r="AO808" s="51"/>
      <c r="AP808" s="51"/>
    </row>
    <row r="809" spans="1:42" ht="15.75" customHeight="1" x14ac:dyDescent="0.35">
      <c r="A809" s="51"/>
      <c r="B809" s="51"/>
      <c r="C809" s="51"/>
      <c r="D809" s="51"/>
      <c r="E809" s="51"/>
      <c r="F809" s="51"/>
      <c r="G809" s="51"/>
      <c r="H809" s="51"/>
      <c r="I809" s="61"/>
      <c r="J809" s="51"/>
      <c r="K809" s="109"/>
      <c r="L809" s="51"/>
      <c r="M809" s="51"/>
      <c r="N809" s="51"/>
      <c r="AO809" s="51"/>
      <c r="AP809" s="51"/>
    </row>
    <row r="810" spans="1:42" ht="15.75" customHeight="1" x14ac:dyDescent="0.35">
      <c r="A810" s="51"/>
      <c r="B810" s="51"/>
      <c r="C810" s="51"/>
      <c r="D810" s="51"/>
      <c r="E810" s="51"/>
      <c r="F810" s="51"/>
      <c r="G810" s="51"/>
      <c r="H810" s="51"/>
      <c r="I810" s="61"/>
      <c r="J810" s="51"/>
      <c r="K810" s="109"/>
      <c r="L810" s="51"/>
      <c r="M810" s="51"/>
      <c r="N810" s="51"/>
      <c r="AO810" s="51"/>
      <c r="AP810" s="51"/>
    </row>
    <row r="811" spans="1:42" ht="15.75" customHeight="1" x14ac:dyDescent="0.35">
      <c r="A811" s="51"/>
      <c r="B811" s="51"/>
      <c r="C811" s="51"/>
      <c r="D811" s="51"/>
      <c r="E811" s="51"/>
      <c r="F811" s="51"/>
      <c r="G811" s="51"/>
      <c r="H811" s="51"/>
      <c r="I811" s="61"/>
      <c r="J811" s="51"/>
      <c r="K811" s="109"/>
      <c r="L811" s="51"/>
      <c r="M811" s="51"/>
      <c r="N811" s="51"/>
      <c r="AO811" s="51"/>
      <c r="AP811" s="51"/>
    </row>
    <row r="812" spans="1:42" ht="15.75" customHeight="1" x14ac:dyDescent="0.35">
      <c r="A812" s="51"/>
      <c r="B812" s="51"/>
      <c r="C812" s="51"/>
      <c r="D812" s="51"/>
      <c r="E812" s="51"/>
      <c r="F812" s="51"/>
      <c r="G812" s="51"/>
      <c r="H812" s="51"/>
      <c r="I812" s="61"/>
      <c r="J812" s="51"/>
      <c r="K812" s="109"/>
      <c r="L812" s="51"/>
      <c r="M812" s="51"/>
      <c r="N812" s="51"/>
      <c r="AO812" s="51"/>
      <c r="AP812" s="51"/>
    </row>
    <row r="813" spans="1:42" ht="15.75" customHeight="1" x14ac:dyDescent="0.35">
      <c r="A813" s="51"/>
      <c r="B813" s="51"/>
      <c r="C813" s="51"/>
      <c r="D813" s="51"/>
      <c r="E813" s="51"/>
      <c r="F813" s="51"/>
      <c r="G813" s="51"/>
      <c r="H813" s="51"/>
      <c r="I813" s="61"/>
      <c r="J813" s="51"/>
      <c r="K813" s="109"/>
      <c r="L813" s="51"/>
      <c r="M813" s="51"/>
      <c r="N813" s="51"/>
      <c r="AO813" s="51"/>
      <c r="AP813" s="51"/>
    </row>
    <row r="814" spans="1:42" ht="15.75" customHeight="1" x14ac:dyDescent="0.35">
      <c r="A814" s="51"/>
      <c r="B814" s="51"/>
      <c r="C814" s="51"/>
      <c r="D814" s="51"/>
      <c r="E814" s="51"/>
      <c r="F814" s="51"/>
      <c r="G814" s="51"/>
      <c r="H814" s="51"/>
      <c r="I814" s="61"/>
      <c r="J814" s="51"/>
      <c r="K814" s="109"/>
      <c r="L814" s="51"/>
      <c r="M814" s="51"/>
      <c r="N814" s="51"/>
      <c r="AO814" s="51"/>
      <c r="AP814" s="51"/>
    </row>
    <row r="815" spans="1:42" ht="15.75" customHeight="1" x14ac:dyDescent="0.35">
      <c r="A815" s="51"/>
      <c r="B815" s="51"/>
      <c r="C815" s="51"/>
      <c r="D815" s="51"/>
      <c r="E815" s="51"/>
      <c r="F815" s="51"/>
      <c r="G815" s="51"/>
      <c r="H815" s="51"/>
      <c r="I815" s="61"/>
      <c r="J815" s="51"/>
      <c r="K815" s="109"/>
      <c r="L815" s="51"/>
      <c r="M815" s="51"/>
      <c r="N815" s="51"/>
      <c r="AO815" s="51"/>
      <c r="AP815" s="51"/>
    </row>
    <row r="816" spans="1:42" ht="15.75" customHeight="1" x14ac:dyDescent="0.35">
      <c r="A816" s="51"/>
      <c r="B816" s="51"/>
      <c r="C816" s="51"/>
      <c r="D816" s="51"/>
      <c r="E816" s="51"/>
      <c r="F816" s="51"/>
      <c r="G816" s="51"/>
      <c r="H816" s="51"/>
      <c r="I816" s="61"/>
      <c r="J816" s="51"/>
      <c r="K816" s="109"/>
      <c r="L816" s="51"/>
      <c r="M816" s="51"/>
      <c r="N816" s="51"/>
      <c r="AO816" s="51"/>
      <c r="AP816" s="51"/>
    </row>
    <row r="817" spans="1:42" ht="15.75" customHeight="1" x14ac:dyDescent="0.35">
      <c r="A817" s="51"/>
      <c r="B817" s="51"/>
      <c r="C817" s="51"/>
      <c r="D817" s="51"/>
      <c r="E817" s="51"/>
      <c r="F817" s="51"/>
      <c r="G817" s="51"/>
      <c r="H817" s="51"/>
      <c r="I817" s="61"/>
      <c r="J817" s="51"/>
      <c r="K817" s="109"/>
      <c r="L817" s="51"/>
      <c r="M817" s="51"/>
      <c r="N817" s="51"/>
      <c r="AO817" s="51"/>
      <c r="AP817" s="51"/>
    </row>
    <row r="818" spans="1:42" ht="15.75" customHeight="1" x14ac:dyDescent="0.35">
      <c r="A818" s="51"/>
      <c r="B818" s="51"/>
      <c r="C818" s="51"/>
      <c r="D818" s="51"/>
      <c r="E818" s="51"/>
      <c r="F818" s="51"/>
      <c r="G818" s="51"/>
      <c r="H818" s="51"/>
      <c r="I818" s="61"/>
      <c r="J818" s="51"/>
      <c r="K818" s="109"/>
      <c r="L818" s="51"/>
      <c r="M818" s="51"/>
      <c r="N818" s="51"/>
      <c r="AO818" s="51"/>
      <c r="AP818" s="51"/>
    </row>
    <row r="819" spans="1:42" ht="15.75" customHeight="1" x14ac:dyDescent="0.35">
      <c r="A819" s="51"/>
      <c r="B819" s="51"/>
      <c r="C819" s="51"/>
      <c r="D819" s="51"/>
      <c r="E819" s="51"/>
      <c r="F819" s="51"/>
      <c r="G819" s="51"/>
      <c r="H819" s="51"/>
      <c r="I819" s="61"/>
      <c r="J819" s="51"/>
      <c r="K819" s="109"/>
      <c r="L819" s="51"/>
      <c r="M819" s="51"/>
      <c r="N819" s="51"/>
      <c r="AO819" s="51"/>
      <c r="AP819" s="51"/>
    </row>
    <row r="820" spans="1:42" ht="15.75" customHeight="1" x14ac:dyDescent="0.35">
      <c r="A820" s="51"/>
      <c r="B820" s="51"/>
      <c r="C820" s="51"/>
      <c r="D820" s="51"/>
      <c r="E820" s="51"/>
      <c r="F820" s="51"/>
      <c r="G820" s="51"/>
      <c r="H820" s="51"/>
      <c r="I820" s="61"/>
      <c r="J820" s="51"/>
      <c r="K820" s="109"/>
      <c r="L820" s="51"/>
      <c r="M820" s="51"/>
      <c r="N820" s="51"/>
      <c r="AO820" s="51"/>
      <c r="AP820" s="51"/>
    </row>
    <row r="821" spans="1:42" ht="15.75" customHeight="1" x14ac:dyDescent="0.35">
      <c r="A821" s="51"/>
      <c r="B821" s="51"/>
      <c r="C821" s="51"/>
      <c r="D821" s="51"/>
      <c r="E821" s="51"/>
      <c r="F821" s="51"/>
      <c r="G821" s="51"/>
      <c r="H821" s="51"/>
      <c r="I821" s="61"/>
      <c r="J821" s="51"/>
      <c r="K821" s="109"/>
      <c r="L821" s="51"/>
      <c r="M821" s="51"/>
      <c r="N821" s="51"/>
      <c r="AO821" s="51"/>
      <c r="AP821" s="51"/>
    </row>
    <row r="822" spans="1:42" ht="15.75" customHeight="1" x14ac:dyDescent="0.35">
      <c r="A822" s="51"/>
      <c r="B822" s="51"/>
      <c r="C822" s="51"/>
      <c r="D822" s="51"/>
      <c r="E822" s="51"/>
      <c r="F822" s="51"/>
      <c r="G822" s="51"/>
      <c r="H822" s="51"/>
      <c r="I822" s="61"/>
      <c r="J822" s="51"/>
      <c r="K822" s="109"/>
      <c r="L822" s="51"/>
      <c r="M822" s="51"/>
      <c r="N822" s="51"/>
      <c r="AO822" s="51"/>
      <c r="AP822" s="51"/>
    </row>
    <row r="823" spans="1:42" ht="15.75" customHeight="1" x14ac:dyDescent="0.35">
      <c r="A823" s="51"/>
      <c r="B823" s="51"/>
      <c r="C823" s="51"/>
      <c r="D823" s="51"/>
      <c r="E823" s="51"/>
      <c r="F823" s="51"/>
      <c r="G823" s="51"/>
      <c r="H823" s="51"/>
      <c r="I823" s="61"/>
      <c r="J823" s="51"/>
      <c r="K823" s="109"/>
      <c r="L823" s="51"/>
      <c r="M823" s="51"/>
      <c r="N823" s="51"/>
      <c r="AO823" s="51"/>
      <c r="AP823" s="51"/>
    </row>
    <row r="824" spans="1:42" ht="15.75" customHeight="1" x14ac:dyDescent="0.35">
      <c r="A824" s="51"/>
      <c r="B824" s="51"/>
      <c r="C824" s="51"/>
      <c r="D824" s="51"/>
      <c r="E824" s="51"/>
      <c r="F824" s="51"/>
      <c r="G824" s="51"/>
      <c r="H824" s="51"/>
      <c r="I824" s="61"/>
      <c r="J824" s="51"/>
      <c r="K824" s="109"/>
      <c r="L824" s="51"/>
      <c r="M824" s="51"/>
      <c r="N824" s="51"/>
      <c r="AO824" s="51"/>
      <c r="AP824" s="51"/>
    </row>
    <row r="825" spans="1:42" ht="15.75" customHeight="1" x14ac:dyDescent="0.35">
      <c r="A825" s="51"/>
      <c r="B825" s="51"/>
      <c r="C825" s="51"/>
      <c r="D825" s="51"/>
      <c r="E825" s="51"/>
      <c r="F825" s="51"/>
      <c r="G825" s="51"/>
      <c r="H825" s="51"/>
      <c r="I825" s="61"/>
      <c r="J825" s="51"/>
      <c r="K825" s="109"/>
      <c r="L825" s="51"/>
      <c r="M825" s="51"/>
      <c r="N825" s="51"/>
      <c r="AO825" s="51"/>
      <c r="AP825" s="51"/>
    </row>
    <row r="826" spans="1:42" ht="15.75" customHeight="1" x14ac:dyDescent="0.35">
      <c r="A826" s="51"/>
      <c r="B826" s="51"/>
      <c r="C826" s="51"/>
      <c r="D826" s="51"/>
      <c r="E826" s="51"/>
      <c r="F826" s="51"/>
      <c r="G826" s="51"/>
      <c r="H826" s="51"/>
      <c r="I826" s="61"/>
      <c r="J826" s="51"/>
      <c r="K826" s="109"/>
      <c r="L826" s="51"/>
      <c r="M826" s="51"/>
      <c r="N826" s="51"/>
      <c r="AO826" s="51"/>
      <c r="AP826" s="51"/>
    </row>
    <row r="827" spans="1:42" ht="15.75" customHeight="1" x14ac:dyDescent="0.35">
      <c r="A827" s="51"/>
      <c r="B827" s="51"/>
      <c r="C827" s="51"/>
      <c r="D827" s="51"/>
      <c r="E827" s="51"/>
      <c r="F827" s="51"/>
      <c r="G827" s="51"/>
      <c r="H827" s="51"/>
      <c r="I827" s="61"/>
      <c r="J827" s="51"/>
      <c r="K827" s="109"/>
      <c r="L827" s="51"/>
      <c r="M827" s="51"/>
      <c r="N827" s="51"/>
      <c r="AO827" s="51"/>
      <c r="AP827" s="51"/>
    </row>
    <row r="828" spans="1:42" ht="15.75" customHeight="1" x14ac:dyDescent="0.35">
      <c r="A828" s="51"/>
      <c r="B828" s="51"/>
      <c r="C828" s="51"/>
      <c r="D828" s="51"/>
      <c r="E828" s="51"/>
      <c r="F828" s="51"/>
      <c r="G828" s="51"/>
      <c r="H828" s="51"/>
      <c r="I828" s="61"/>
      <c r="J828" s="51"/>
      <c r="K828" s="109"/>
      <c r="L828" s="51"/>
      <c r="M828" s="51"/>
      <c r="N828" s="51"/>
      <c r="AO828" s="51"/>
      <c r="AP828" s="51"/>
    </row>
    <row r="829" spans="1:42" ht="15.75" customHeight="1" x14ac:dyDescent="0.35">
      <c r="A829" s="51"/>
      <c r="B829" s="51"/>
      <c r="C829" s="51"/>
      <c r="D829" s="51"/>
      <c r="E829" s="51"/>
      <c r="F829" s="51"/>
      <c r="G829" s="51"/>
      <c r="H829" s="51"/>
      <c r="I829" s="61"/>
      <c r="J829" s="51"/>
      <c r="K829" s="109"/>
      <c r="L829" s="51"/>
      <c r="M829" s="51"/>
      <c r="N829" s="51"/>
      <c r="AO829" s="51"/>
      <c r="AP829" s="51"/>
    </row>
    <row r="830" spans="1:42" ht="15.75" customHeight="1" x14ac:dyDescent="0.35">
      <c r="A830" s="51"/>
      <c r="B830" s="51"/>
      <c r="C830" s="51"/>
      <c r="D830" s="51"/>
      <c r="E830" s="51"/>
      <c r="F830" s="51"/>
      <c r="G830" s="51"/>
      <c r="H830" s="51"/>
      <c r="I830" s="61"/>
      <c r="J830" s="51"/>
      <c r="K830" s="109"/>
      <c r="L830" s="51"/>
      <c r="M830" s="51"/>
      <c r="N830" s="51"/>
      <c r="AO830" s="51"/>
      <c r="AP830" s="51"/>
    </row>
    <row r="831" spans="1:42" ht="15.75" customHeight="1" x14ac:dyDescent="0.35">
      <c r="A831" s="51"/>
      <c r="B831" s="51"/>
      <c r="C831" s="51"/>
      <c r="D831" s="51"/>
      <c r="E831" s="51"/>
      <c r="F831" s="51"/>
      <c r="G831" s="51"/>
      <c r="H831" s="51"/>
      <c r="I831" s="61"/>
      <c r="J831" s="51"/>
      <c r="K831" s="109"/>
      <c r="L831" s="51"/>
      <c r="M831" s="51"/>
      <c r="N831" s="51"/>
      <c r="AO831" s="51"/>
      <c r="AP831" s="51"/>
    </row>
    <row r="832" spans="1:42" ht="15.75" customHeight="1" x14ac:dyDescent="0.35">
      <c r="A832" s="51"/>
      <c r="B832" s="51"/>
      <c r="C832" s="51"/>
      <c r="D832" s="51"/>
      <c r="E832" s="51"/>
      <c r="F832" s="51"/>
      <c r="G832" s="51"/>
      <c r="H832" s="51"/>
      <c r="I832" s="61"/>
      <c r="J832" s="51"/>
      <c r="K832" s="109"/>
      <c r="L832" s="51"/>
      <c r="M832" s="51"/>
      <c r="N832" s="51"/>
      <c r="AO832" s="51"/>
      <c r="AP832" s="51"/>
    </row>
    <row r="833" spans="1:42" ht="15.75" customHeight="1" x14ac:dyDescent="0.35">
      <c r="A833" s="51"/>
      <c r="B833" s="51"/>
      <c r="C833" s="51"/>
      <c r="D833" s="51"/>
      <c r="E833" s="51"/>
      <c r="F833" s="51"/>
      <c r="G833" s="51"/>
      <c r="H833" s="51"/>
      <c r="I833" s="61"/>
      <c r="J833" s="51"/>
      <c r="K833" s="109"/>
      <c r="L833" s="51"/>
      <c r="M833" s="51"/>
      <c r="N833" s="51"/>
      <c r="AO833" s="51"/>
      <c r="AP833" s="51"/>
    </row>
    <row r="834" spans="1:42" ht="15.75" customHeight="1" x14ac:dyDescent="0.35">
      <c r="A834" s="51"/>
      <c r="B834" s="51"/>
      <c r="C834" s="51"/>
      <c r="D834" s="51"/>
      <c r="E834" s="51"/>
      <c r="F834" s="51"/>
      <c r="G834" s="51"/>
      <c r="H834" s="51"/>
      <c r="I834" s="61"/>
      <c r="J834" s="51"/>
      <c r="K834" s="109"/>
      <c r="L834" s="51"/>
      <c r="M834" s="51"/>
      <c r="N834" s="51"/>
      <c r="AO834" s="51"/>
      <c r="AP834" s="51"/>
    </row>
    <row r="835" spans="1:42" ht="15.75" customHeight="1" x14ac:dyDescent="0.35">
      <c r="A835" s="51"/>
      <c r="B835" s="51"/>
      <c r="C835" s="51"/>
      <c r="D835" s="51"/>
      <c r="E835" s="51"/>
      <c r="F835" s="51"/>
      <c r="G835" s="51"/>
      <c r="H835" s="51"/>
      <c r="I835" s="61"/>
      <c r="J835" s="51"/>
      <c r="K835" s="109"/>
      <c r="L835" s="51"/>
      <c r="M835" s="51"/>
      <c r="N835" s="51"/>
      <c r="AO835" s="51"/>
      <c r="AP835" s="51"/>
    </row>
    <row r="836" spans="1:42" ht="15.75" customHeight="1" x14ac:dyDescent="0.35">
      <c r="A836" s="51"/>
      <c r="B836" s="51"/>
      <c r="C836" s="51"/>
      <c r="D836" s="51"/>
      <c r="E836" s="51"/>
      <c r="F836" s="51"/>
      <c r="G836" s="51"/>
      <c r="H836" s="51"/>
      <c r="I836" s="61"/>
      <c r="J836" s="51"/>
      <c r="K836" s="109"/>
      <c r="L836" s="51"/>
      <c r="M836" s="51"/>
      <c r="N836" s="51"/>
      <c r="AO836" s="51"/>
      <c r="AP836" s="51"/>
    </row>
    <row r="837" spans="1:42" ht="15.75" customHeight="1" x14ac:dyDescent="0.35">
      <c r="A837" s="51"/>
      <c r="B837" s="51"/>
      <c r="C837" s="51"/>
      <c r="D837" s="51"/>
      <c r="E837" s="51"/>
      <c r="F837" s="51"/>
      <c r="G837" s="51"/>
      <c r="H837" s="51"/>
      <c r="I837" s="61"/>
      <c r="J837" s="51"/>
      <c r="K837" s="109"/>
      <c r="L837" s="51"/>
      <c r="M837" s="51"/>
      <c r="N837" s="51"/>
      <c r="AO837" s="51"/>
      <c r="AP837" s="51"/>
    </row>
    <row r="838" spans="1:42" ht="15.75" customHeight="1" x14ac:dyDescent="0.35">
      <c r="A838" s="51"/>
      <c r="B838" s="51"/>
      <c r="C838" s="51"/>
      <c r="D838" s="51"/>
      <c r="E838" s="51"/>
      <c r="F838" s="51"/>
      <c r="G838" s="51"/>
      <c r="H838" s="51"/>
      <c r="I838" s="61"/>
      <c r="J838" s="51"/>
      <c r="K838" s="109"/>
      <c r="L838" s="51"/>
      <c r="M838" s="51"/>
      <c r="N838" s="51"/>
      <c r="AO838" s="51"/>
      <c r="AP838" s="51"/>
    </row>
    <row r="839" spans="1:42" ht="15.75" customHeight="1" x14ac:dyDescent="0.35">
      <c r="A839" s="51"/>
      <c r="B839" s="51"/>
      <c r="C839" s="51"/>
      <c r="D839" s="51"/>
      <c r="E839" s="51"/>
      <c r="F839" s="51"/>
      <c r="G839" s="51"/>
      <c r="H839" s="51"/>
      <c r="I839" s="61"/>
      <c r="J839" s="51"/>
      <c r="K839" s="109"/>
      <c r="L839" s="51"/>
      <c r="M839" s="51"/>
      <c r="N839" s="51"/>
      <c r="AO839" s="51"/>
      <c r="AP839" s="51"/>
    </row>
    <row r="840" spans="1:42" ht="15.75" customHeight="1" x14ac:dyDescent="0.35">
      <c r="A840" s="51"/>
      <c r="B840" s="51"/>
      <c r="C840" s="51"/>
      <c r="D840" s="51"/>
      <c r="E840" s="51"/>
      <c r="F840" s="51"/>
      <c r="G840" s="51"/>
      <c r="H840" s="51"/>
      <c r="I840" s="61"/>
      <c r="J840" s="51"/>
      <c r="K840" s="109"/>
      <c r="L840" s="51"/>
      <c r="M840" s="51"/>
      <c r="N840" s="51"/>
      <c r="AO840" s="51"/>
      <c r="AP840" s="51"/>
    </row>
    <row r="841" spans="1:42" ht="15.75" customHeight="1" x14ac:dyDescent="0.35">
      <c r="A841" s="51"/>
      <c r="B841" s="51"/>
      <c r="C841" s="51"/>
      <c r="D841" s="51"/>
      <c r="E841" s="51"/>
      <c r="F841" s="51"/>
      <c r="G841" s="51"/>
      <c r="H841" s="51"/>
      <c r="I841" s="61"/>
      <c r="J841" s="51"/>
      <c r="K841" s="109"/>
      <c r="L841" s="51"/>
      <c r="M841" s="51"/>
      <c r="N841" s="51"/>
      <c r="AO841" s="51"/>
      <c r="AP841" s="51"/>
    </row>
    <row r="842" spans="1:42" ht="15.75" customHeight="1" x14ac:dyDescent="0.35">
      <c r="A842" s="51"/>
      <c r="B842" s="51"/>
      <c r="C842" s="51"/>
      <c r="D842" s="51"/>
      <c r="E842" s="51"/>
      <c r="F842" s="51"/>
      <c r="G842" s="51"/>
      <c r="H842" s="51"/>
      <c r="I842" s="61"/>
      <c r="J842" s="51"/>
      <c r="K842" s="109"/>
      <c r="L842" s="51"/>
      <c r="M842" s="51"/>
      <c r="N842" s="51"/>
      <c r="AO842" s="51"/>
      <c r="AP842" s="51"/>
    </row>
    <row r="843" spans="1:42" ht="15.75" customHeight="1" x14ac:dyDescent="0.35">
      <c r="A843" s="51"/>
      <c r="B843" s="51"/>
      <c r="C843" s="51"/>
      <c r="D843" s="51"/>
      <c r="E843" s="51"/>
      <c r="F843" s="51"/>
      <c r="G843" s="51"/>
      <c r="H843" s="51"/>
      <c r="I843" s="61"/>
      <c r="J843" s="51"/>
      <c r="K843" s="109"/>
      <c r="L843" s="51"/>
      <c r="M843" s="51"/>
      <c r="N843" s="51"/>
      <c r="AO843" s="51"/>
      <c r="AP843" s="51"/>
    </row>
    <row r="844" spans="1:42" ht="15.75" customHeight="1" x14ac:dyDescent="0.35">
      <c r="A844" s="51"/>
      <c r="B844" s="51"/>
      <c r="C844" s="51"/>
      <c r="D844" s="51"/>
      <c r="E844" s="51"/>
      <c r="F844" s="51"/>
      <c r="G844" s="51"/>
      <c r="H844" s="51"/>
      <c r="I844" s="61"/>
      <c r="J844" s="51"/>
      <c r="K844" s="109"/>
      <c r="L844" s="51"/>
      <c r="M844" s="51"/>
      <c r="N844" s="51"/>
      <c r="AO844" s="51"/>
      <c r="AP844" s="51"/>
    </row>
    <row r="845" spans="1:42" ht="15.75" customHeight="1" x14ac:dyDescent="0.35">
      <c r="A845" s="51"/>
      <c r="B845" s="51"/>
      <c r="C845" s="51"/>
      <c r="D845" s="51"/>
      <c r="E845" s="51"/>
      <c r="F845" s="51"/>
      <c r="G845" s="51"/>
      <c r="H845" s="51"/>
      <c r="I845" s="61"/>
      <c r="J845" s="51"/>
      <c r="K845" s="109"/>
      <c r="L845" s="51"/>
      <c r="M845" s="51"/>
      <c r="N845" s="51"/>
      <c r="AO845" s="51"/>
      <c r="AP845" s="51"/>
    </row>
    <row r="846" spans="1:42" ht="15.75" customHeight="1" x14ac:dyDescent="0.35">
      <c r="A846" s="51"/>
      <c r="B846" s="51"/>
      <c r="C846" s="51"/>
      <c r="D846" s="51"/>
      <c r="E846" s="51"/>
      <c r="F846" s="51"/>
      <c r="G846" s="51"/>
      <c r="H846" s="51"/>
      <c r="I846" s="61"/>
      <c r="J846" s="51"/>
      <c r="K846" s="109"/>
      <c r="L846" s="51"/>
      <c r="M846" s="51"/>
      <c r="N846" s="51"/>
      <c r="AO846" s="51"/>
      <c r="AP846" s="51"/>
    </row>
    <row r="847" spans="1:42" ht="15.75" customHeight="1" x14ac:dyDescent="0.35">
      <c r="A847" s="51"/>
      <c r="B847" s="51"/>
      <c r="C847" s="51"/>
      <c r="D847" s="51"/>
      <c r="E847" s="51"/>
      <c r="F847" s="51"/>
      <c r="G847" s="51"/>
      <c r="H847" s="51"/>
      <c r="I847" s="61"/>
      <c r="J847" s="51"/>
      <c r="K847" s="109"/>
      <c r="L847" s="51"/>
      <c r="M847" s="51"/>
      <c r="N847" s="51"/>
      <c r="AO847" s="51"/>
      <c r="AP847" s="51"/>
    </row>
    <row r="848" spans="1:42" ht="15.75" customHeight="1" x14ac:dyDescent="0.35">
      <c r="A848" s="51"/>
      <c r="B848" s="51"/>
      <c r="C848" s="51"/>
      <c r="D848" s="51"/>
      <c r="E848" s="51"/>
      <c r="F848" s="51"/>
      <c r="G848" s="51"/>
      <c r="H848" s="51"/>
      <c r="I848" s="61"/>
      <c r="J848" s="51"/>
      <c r="K848" s="109"/>
      <c r="L848" s="51"/>
      <c r="M848" s="51"/>
      <c r="N848" s="51"/>
      <c r="AO848" s="51"/>
      <c r="AP848" s="51"/>
    </row>
    <row r="849" spans="1:42" ht="15.75" customHeight="1" x14ac:dyDescent="0.35">
      <c r="A849" s="51"/>
      <c r="B849" s="51"/>
      <c r="C849" s="51"/>
      <c r="D849" s="51"/>
      <c r="E849" s="51"/>
      <c r="F849" s="51"/>
      <c r="G849" s="51"/>
      <c r="H849" s="51"/>
      <c r="I849" s="61"/>
      <c r="J849" s="51"/>
      <c r="K849" s="109"/>
      <c r="L849" s="51"/>
      <c r="M849" s="51"/>
      <c r="N849" s="51"/>
      <c r="AO849" s="51"/>
      <c r="AP849" s="51"/>
    </row>
    <row r="850" spans="1:42" ht="15.75" customHeight="1" x14ac:dyDescent="0.35">
      <c r="A850" s="51"/>
      <c r="B850" s="51"/>
      <c r="C850" s="51"/>
      <c r="D850" s="51"/>
      <c r="E850" s="51"/>
      <c r="F850" s="51"/>
      <c r="G850" s="51"/>
      <c r="H850" s="51"/>
      <c r="I850" s="61"/>
      <c r="J850" s="51"/>
      <c r="K850" s="109"/>
      <c r="L850" s="51"/>
      <c r="M850" s="51"/>
      <c r="N850" s="51"/>
      <c r="AO850" s="51"/>
      <c r="AP850" s="51"/>
    </row>
    <row r="851" spans="1:42" ht="15.75" customHeight="1" x14ac:dyDescent="0.35">
      <c r="A851" s="51"/>
      <c r="B851" s="51"/>
      <c r="C851" s="51"/>
      <c r="D851" s="51"/>
      <c r="E851" s="51"/>
      <c r="F851" s="51"/>
      <c r="G851" s="51"/>
      <c r="H851" s="51"/>
      <c r="I851" s="61"/>
      <c r="J851" s="51"/>
      <c r="K851" s="109"/>
      <c r="L851" s="51"/>
      <c r="M851" s="51"/>
      <c r="N851" s="51"/>
      <c r="AO851" s="51"/>
      <c r="AP851" s="51"/>
    </row>
    <row r="852" spans="1:42" ht="15.75" customHeight="1" x14ac:dyDescent="0.35">
      <c r="A852" s="51"/>
      <c r="B852" s="51"/>
      <c r="C852" s="51"/>
      <c r="D852" s="51"/>
      <c r="E852" s="51"/>
      <c r="F852" s="51"/>
      <c r="G852" s="51"/>
      <c r="H852" s="51"/>
      <c r="I852" s="61"/>
      <c r="J852" s="51"/>
      <c r="K852" s="109"/>
      <c r="L852" s="51"/>
      <c r="M852" s="51"/>
      <c r="N852" s="51"/>
      <c r="AO852" s="51"/>
      <c r="AP852" s="51"/>
    </row>
    <row r="853" spans="1:42" ht="15.75" customHeight="1" x14ac:dyDescent="0.35">
      <c r="A853" s="51"/>
      <c r="B853" s="51"/>
      <c r="C853" s="51"/>
      <c r="D853" s="51"/>
      <c r="E853" s="51"/>
      <c r="F853" s="51"/>
      <c r="G853" s="51"/>
      <c r="H853" s="51"/>
      <c r="I853" s="61"/>
      <c r="J853" s="51"/>
      <c r="K853" s="109"/>
      <c r="L853" s="51"/>
      <c r="M853" s="51"/>
      <c r="N853" s="51"/>
      <c r="AO853" s="51"/>
      <c r="AP853" s="51"/>
    </row>
    <row r="854" spans="1:42" ht="15.75" customHeight="1" x14ac:dyDescent="0.35">
      <c r="A854" s="51"/>
      <c r="B854" s="51"/>
      <c r="C854" s="51"/>
      <c r="D854" s="51"/>
      <c r="E854" s="51"/>
      <c r="F854" s="51"/>
      <c r="G854" s="51"/>
      <c r="H854" s="51"/>
      <c r="I854" s="61"/>
      <c r="J854" s="51"/>
      <c r="K854" s="109"/>
      <c r="L854" s="51"/>
      <c r="M854" s="51"/>
      <c r="N854" s="51"/>
      <c r="AO854" s="51"/>
      <c r="AP854" s="51"/>
    </row>
    <row r="855" spans="1:42" ht="15.75" customHeight="1" x14ac:dyDescent="0.35">
      <c r="A855" s="51"/>
      <c r="B855" s="51"/>
      <c r="C855" s="51"/>
      <c r="D855" s="51"/>
      <c r="E855" s="51"/>
      <c r="F855" s="51"/>
      <c r="G855" s="51"/>
      <c r="H855" s="51"/>
      <c r="I855" s="61"/>
      <c r="J855" s="51"/>
      <c r="K855" s="109"/>
      <c r="L855" s="51"/>
      <c r="M855" s="51"/>
      <c r="N855" s="51"/>
      <c r="AO855" s="51"/>
      <c r="AP855" s="51"/>
    </row>
    <row r="856" spans="1:42" ht="15.75" customHeight="1" x14ac:dyDescent="0.35">
      <c r="A856" s="51"/>
      <c r="B856" s="51"/>
      <c r="C856" s="51"/>
      <c r="D856" s="51"/>
      <c r="E856" s="51"/>
      <c r="F856" s="51"/>
      <c r="G856" s="51"/>
      <c r="H856" s="51"/>
      <c r="I856" s="61"/>
      <c r="J856" s="51"/>
      <c r="K856" s="109"/>
      <c r="L856" s="51"/>
      <c r="M856" s="51"/>
      <c r="N856" s="51"/>
      <c r="AO856" s="51"/>
      <c r="AP856" s="51"/>
    </row>
    <row r="857" spans="1:42" ht="15.75" customHeight="1" x14ac:dyDescent="0.35">
      <c r="A857" s="51"/>
      <c r="B857" s="51"/>
      <c r="C857" s="51"/>
      <c r="D857" s="51"/>
      <c r="E857" s="51"/>
      <c r="F857" s="51"/>
      <c r="G857" s="51"/>
      <c r="H857" s="51"/>
      <c r="I857" s="61"/>
      <c r="J857" s="51"/>
      <c r="K857" s="109"/>
      <c r="L857" s="51"/>
      <c r="M857" s="51"/>
      <c r="N857" s="51"/>
      <c r="AO857" s="51"/>
      <c r="AP857" s="51"/>
    </row>
    <row r="858" spans="1:42" ht="15.75" customHeight="1" x14ac:dyDescent="0.35">
      <c r="A858" s="51"/>
      <c r="B858" s="51"/>
      <c r="C858" s="51"/>
      <c r="D858" s="51"/>
      <c r="E858" s="51"/>
      <c r="F858" s="51"/>
      <c r="G858" s="51"/>
      <c r="H858" s="51"/>
      <c r="I858" s="61"/>
      <c r="J858" s="51"/>
      <c r="K858" s="109"/>
      <c r="L858" s="51"/>
      <c r="M858" s="51"/>
      <c r="N858" s="51"/>
      <c r="AO858" s="51"/>
      <c r="AP858" s="51"/>
    </row>
    <row r="859" spans="1:42" ht="15.75" customHeight="1" x14ac:dyDescent="0.35">
      <c r="A859" s="51"/>
      <c r="B859" s="51"/>
      <c r="C859" s="51"/>
      <c r="D859" s="51"/>
      <c r="E859" s="51"/>
      <c r="F859" s="51"/>
      <c r="G859" s="51"/>
      <c r="H859" s="51"/>
      <c r="I859" s="61"/>
      <c r="J859" s="51"/>
      <c r="K859" s="109"/>
      <c r="L859" s="51"/>
      <c r="M859" s="51"/>
      <c r="N859" s="51"/>
      <c r="AO859" s="51"/>
      <c r="AP859" s="51"/>
    </row>
    <row r="860" spans="1:42" ht="15.75" customHeight="1" x14ac:dyDescent="0.35">
      <c r="A860" s="51"/>
      <c r="B860" s="51"/>
      <c r="C860" s="51"/>
      <c r="D860" s="51"/>
      <c r="E860" s="51"/>
      <c r="F860" s="51"/>
      <c r="G860" s="51"/>
      <c r="H860" s="51"/>
      <c r="I860" s="61"/>
      <c r="J860" s="51"/>
      <c r="K860" s="109"/>
      <c r="L860" s="51"/>
      <c r="M860" s="51"/>
      <c r="N860" s="51"/>
      <c r="AO860" s="51"/>
      <c r="AP860" s="51"/>
    </row>
    <row r="861" spans="1:42" ht="15.75" customHeight="1" x14ac:dyDescent="0.35">
      <c r="A861" s="51"/>
      <c r="B861" s="51"/>
      <c r="C861" s="51"/>
      <c r="D861" s="51"/>
      <c r="E861" s="51"/>
      <c r="F861" s="51"/>
      <c r="G861" s="51"/>
      <c r="H861" s="51"/>
      <c r="I861" s="61"/>
      <c r="J861" s="51"/>
      <c r="K861" s="109"/>
      <c r="L861" s="51"/>
      <c r="M861" s="51"/>
      <c r="N861" s="51"/>
      <c r="AO861" s="51"/>
      <c r="AP861" s="51"/>
    </row>
    <row r="862" spans="1:42" ht="15.75" customHeight="1" x14ac:dyDescent="0.35">
      <c r="A862" s="51"/>
      <c r="B862" s="51"/>
      <c r="C862" s="51"/>
      <c r="D862" s="51"/>
      <c r="E862" s="51"/>
      <c r="F862" s="51"/>
      <c r="G862" s="51"/>
      <c r="H862" s="51"/>
      <c r="I862" s="61"/>
      <c r="J862" s="51"/>
      <c r="K862" s="109"/>
      <c r="L862" s="51"/>
      <c r="M862" s="51"/>
      <c r="N862" s="51"/>
      <c r="AO862" s="51"/>
      <c r="AP862" s="51"/>
    </row>
    <row r="863" spans="1:42" ht="15.75" customHeight="1" x14ac:dyDescent="0.35">
      <c r="A863" s="51"/>
      <c r="B863" s="51"/>
      <c r="C863" s="51"/>
      <c r="D863" s="51"/>
      <c r="E863" s="51"/>
      <c r="F863" s="51"/>
      <c r="G863" s="51"/>
      <c r="H863" s="51"/>
      <c r="I863" s="61"/>
      <c r="J863" s="51"/>
      <c r="K863" s="109"/>
      <c r="L863" s="51"/>
      <c r="M863" s="51"/>
      <c r="N863" s="51"/>
      <c r="AO863" s="51"/>
      <c r="AP863" s="51"/>
    </row>
    <row r="864" spans="1:42" ht="15.75" customHeight="1" x14ac:dyDescent="0.35">
      <c r="A864" s="51"/>
      <c r="B864" s="51"/>
      <c r="C864" s="51"/>
      <c r="D864" s="51"/>
      <c r="E864" s="51"/>
      <c r="F864" s="51"/>
      <c r="G864" s="51"/>
      <c r="H864" s="51"/>
      <c r="I864" s="61"/>
      <c r="J864" s="51"/>
      <c r="K864" s="109"/>
      <c r="L864" s="51"/>
      <c r="M864" s="51"/>
      <c r="N864" s="51"/>
      <c r="AO864" s="51"/>
      <c r="AP864" s="51"/>
    </row>
    <row r="865" spans="1:42" ht="15.75" customHeight="1" x14ac:dyDescent="0.35">
      <c r="A865" s="51"/>
      <c r="B865" s="51"/>
      <c r="C865" s="51"/>
      <c r="D865" s="51"/>
      <c r="E865" s="51"/>
      <c r="F865" s="51"/>
      <c r="G865" s="51"/>
      <c r="H865" s="51"/>
      <c r="I865" s="61"/>
      <c r="J865" s="51"/>
      <c r="K865" s="109"/>
      <c r="L865" s="51"/>
      <c r="M865" s="51"/>
      <c r="N865" s="51"/>
      <c r="AO865" s="51"/>
      <c r="AP865" s="51"/>
    </row>
    <row r="866" spans="1:42" ht="15.75" customHeight="1" x14ac:dyDescent="0.35">
      <c r="A866" s="51"/>
      <c r="B866" s="51"/>
      <c r="C866" s="51"/>
      <c r="D866" s="51"/>
      <c r="E866" s="51"/>
      <c r="F866" s="51"/>
      <c r="G866" s="51"/>
      <c r="H866" s="51"/>
      <c r="I866" s="61"/>
      <c r="J866" s="51"/>
      <c r="K866" s="109"/>
      <c r="L866" s="51"/>
      <c r="M866" s="51"/>
      <c r="N866" s="51"/>
      <c r="AO866" s="51"/>
      <c r="AP866" s="51"/>
    </row>
    <row r="867" spans="1:42" ht="15.75" customHeight="1" x14ac:dyDescent="0.35">
      <c r="A867" s="51"/>
      <c r="B867" s="51"/>
      <c r="C867" s="51"/>
      <c r="D867" s="51"/>
      <c r="E867" s="51"/>
      <c r="F867" s="51"/>
      <c r="G867" s="51"/>
      <c r="H867" s="51"/>
      <c r="I867" s="61"/>
      <c r="J867" s="51"/>
      <c r="K867" s="109"/>
      <c r="L867" s="51"/>
      <c r="M867" s="51"/>
      <c r="N867" s="51"/>
      <c r="AO867" s="51"/>
      <c r="AP867" s="51"/>
    </row>
    <row r="868" spans="1:42" ht="15.75" customHeight="1" x14ac:dyDescent="0.35">
      <c r="A868" s="51"/>
      <c r="B868" s="51"/>
      <c r="C868" s="51"/>
      <c r="D868" s="51"/>
      <c r="E868" s="51"/>
      <c r="F868" s="51"/>
      <c r="G868" s="51"/>
      <c r="H868" s="51"/>
      <c r="I868" s="61"/>
      <c r="J868" s="51"/>
      <c r="K868" s="109"/>
      <c r="L868" s="51"/>
      <c r="M868" s="51"/>
      <c r="N868" s="51"/>
      <c r="AO868" s="51"/>
      <c r="AP868" s="51"/>
    </row>
    <row r="869" spans="1:42" ht="15.75" customHeight="1" x14ac:dyDescent="0.35">
      <c r="A869" s="51"/>
      <c r="B869" s="51"/>
      <c r="C869" s="51"/>
      <c r="D869" s="51"/>
      <c r="E869" s="51"/>
      <c r="F869" s="51"/>
      <c r="G869" s="51"/>
      <c r="H869" s="51"/>
      <c r="I869" s="61"/>
      <c r="J869" s="51"/>
      <c r="K869" s="109"/>
      <c r="L869" s="51"/>
      <c r="M869" s="51"/>
      <c r="N869" s="51"/>
      <c r="AO869" s="51"/>
      <c r="AP869" s="51"/>
    </row>
    <row r="870" spans="1:42" ht="15.75" customHeight="1" x14ac:dyDescent="0.35">
      <c r="A870" s="51"/>
      <c r="B870" s="51"/>
      <c r="C870" s="51"/>
      <c r="D870" s="51"/>
      <c r="E870" s="51"/>
      <c r="F870" s="51"/>
      <c r="G870" s="51"/>
      <c r="H870" s="51"/>
      <c r="I870" s="61"/>
      <c r="J870" s="51"/>
      <c r="K870" s="109"/>
      <c r="L870" s="51"/>
      <c r="M870" s="51"/>
      <c r="N870" s="51"/>
      <c r="AO870" s="51"/>
      <c r="AP870" s="51"/>
    </row>
    <row r="871" spans="1:42" ht="15.75" customHeight="1" x14ac:dyDescent="0.35">
      <c r="A871" s="51"/>
      <c r="B871" s="51"/>
      <c r="C871" s="51"/>
      <c r="D871" s="51"/>
      <c r="E871" s="51"/>
      <c r="F871" s="51"/>
      <c r="G871" s="51"/>
      <c r="H871" s="51"/>
      <c r="I871" s="61"/>
      <c r="J871" s="51"/>
      <c r="K871" s="109"/>
      <c r="L871" s="51"/>
      <c r="M871" s="51"/>
      <c r="N871" s="51"/>
      <c r="AO871" s="51"/>
      <c r="AP871" s="51"/>
    </row>
    <row r="872" spans="1:42" ht="15.75" customHeight="1" x14ac:dyDescent="0.35">
      <c r="A872" s="51"/>
      <c r="B872" s="51"/>
      <c r="C872" s="51"/>
      <c r="D872" s="51"/>
      <c r="E872" s="51"/>
      <c r="F872" s="51"/>
      <c r="G872" s="51"/>
      <c r="H872" s="51"/>
      <c r="I872" s="61"/>
      <c r="J872" s="51"/>
      <c r="K872" s="109"/>
      <c r="L872" s="51"/>
      <c r="M872" s="51"/>
      <c r="N872" s="51"/>
      <c r="AO872" s="51"/>
      <c r="AP872" s="51"/>
    </row>
    <row r="873" spans="1:42" ht="15.75" customHeight="1" x14ac:dyDescent="0.35">
      <c r="A873" s="51"/>
      <c r="B873" s="51"/>
      <c r="C873" s="51"/>
      <c r="D873" s="51"/>
      <c r="E873" s="51"/>
      <c r="F873" s="51"/>
      <c r="G873" s="51"/>
      <c r="H873" s="51"/>
      <c r="I873" s="61"/>
      <c r="J873" s="51"/>
      <c r="K873" s="109"/>
      <c r="L873" s="51"/>
      <c r="M873" s="51"/>
      <c r="N873" s="51"/>
      <c r="AO873" s="51"/>
      <c r="AP873" s="51"/>
    </row>
    <row r="874" spans="1:42" ht="15.75" customHeight="1" x14ac:dyDescent="0.35">
      <c r="A874" s="51"/>
      <c r="B874" s="51"/>
      <c r="C874" s="51"/>
      <c r="D874" s="51"/>
      <c r="E874" s="51"/>
      <c r="F874" s="51"/>
      <c r="G874" s="51"/>
      <c r="H874" s="51"/>
      <c r="I874" s="61"/>
      <c r="J874" s="51"/>
      <c r="K874" s="109"/>
      <c r="L874" s="51"/>
      <c r="M874" s="51"/>
      <c r="N874" s="51"/>
      <c r="AO874" s="51"/>
      <c r="AP874" s="51"/>
    </row>
    <row r="875" spans="1:42" ht="15.75" customHeight="1" x14ac:dyDescent="0.35">
      <c r="A875" s="51"/>
      <c r="B875" s="51"/>
      <c r="C875" s="51"/>
      <c r="D875" s="51"/>
      <c r="E875" s="51"/>
      <c r="F875" s="51"/>
      <c r="G875" s="51"/>
      <c r="H875" s="51"/>
      <c r="I875" s="61"/>
      <c r="J875" s="51"/>
      <c r="K875" s="109"/>
      <c r="L875" s="51"/>
      <c r="M875" s="51"/>
      <c r="N875" s="51"/>
      <c r="AO875" s="51"/>
      <c r="AP875" s="51"/>
    </row>
    <row r="876" spans="1:42" ht="15.75" customHeight="1" x14ac:dyDescent="0.35">
      <c r="A876" s="51"/>
      <c r="B876" s="51"/>
      <c r="C876" s="51"/>
      <c r="D876" s="51"/>
      <c r="E876" s="51"/>
      <c r="F876" s="51"/>
      <c r="G876" s="51"/>
      <c r="H876" s="51"/>
      <c r="I876" s="61"/>
      <c r="J876" s="51"/>
      <c r="K876" s="109"/>
      <c r="L876" s="51"/>
      <c r="M876" s="51"/>
      <c r="N876" s="51"/>
      <c r="AO876" s="51"/>
      <c r="AP876" s="51"/>
    </row>
    <row r="877" spans="1:42" ht="15.75" customHeight="1" x14ac:dyDescent="0.35">
      <c r="A877" s="51"/>
      <c r="B877" s="51"/>
      <c r="C877" s="51"/>
      <c r="D877" s="51"/>
      <c r="E877" s="51"/>
      <c r="F877" s="51"/>
      <c r="G877" s="51"/>
      <c r="H877" s="51"/>
      <c r="I877" s="61"/>
      <c r="J877" s="51"/>
      <c r="K877" s="109"/>
      <c r="L877" s="51"/>
      <c r="M877" s="51"/>
      <c r="N877" s="51"/>
      <c r="AO877" s="51"/>
      <c r="AP877" s="51"/>
    </row>
    <row r="878" spans="1:42" ht="15.75" customHeight="1" x14ac:dyDescent="0.35">
      <c r="A878" s="51"/>
      <c r="B878" s="51"/>
      <c r="C878" s="51"/>
      <c r="D878" s="51"/>
      <c r="E878" s="51"/>
      <c r="F878" s="51"/>
      <c r="G878" s="51"/>
      <c r="H878" s="51"/>
      <c r="I878" s="61"/>
      <c r="J878" s="51"/>
      <c r="K878" s="109"/>
      <c r="L878" s="51"/>
      <c r="M878" s="51"/>
      <c r="N878" s="51"/>
      <c r="AO878" s="51"/>
      <c r="AP878" s="51"/>
    </row>
    <row r="879" spans="1:42" ht="15.75" customHeight="1" x14ac:dyDescent="0.35">
      <c r="A879" s="51"/>
      <c r="B879" s="51"/>
      <c r="C879" s="51"/>
      <c r="D879" s="51"/>
      <c r="E879" s="51"/>
      <c r="F879" s="51"/>
      <c r="G879" s="51"/>
      <c r="H879" s="51"/>
      <c r="I879" s="61"/>
      <c r="J879" s="51"/>
      <c r="K879" s="109"/>
      <c r="L879" s="51"/>
      <c r="M879" s="51"/>
      <c r="N879" s="51"/>
      <c r="AO879" s="51"/>
      <c r="AP879" s="51"/>
    </row>
    <row r="880" spans="1:42" ht="15.75" customHeight="1" x14ac:dyDescent="0.35">
      <c r="A880" s="51"/>
      <c r="B880" s="51"/>
      <c r="C880" s="51"/>
      <c r="D880" s="51"/>
      <c r="E880" s="51"/>
      <c r="F880" s="51"/>
      <c r="G880" s="51"/>
      <c r="H880" s="51"/>
      <c r="I880" s="61"/>
      <c r="J880" s="51"/>
      <c r="K880" s="109"/>
      <c r="L880" s="51"/>
      <c r="M880" s="51"/>
      <c r="N880" s="51"/>
      <c r="AO880" s="51"/>
      <c r="AP880" s="51"/>
    </row>
    <row r="881" spans="1:42" ht="15.75" customHeight="1" x14ac:dyDescent="0.35">
      <c r="A881" s="51"/>
      <c r="B881" s="51"/>
      <c r="C881" s="51"/>
      <c r="D881" s="51"/>
      <c r="E881" s="51"/>
      <c r="F881" s="51"/>
      <c r="G881" s="51"/>
      <c r="H881" s="51"/>
      <c r="I881" s="61"/>
      <c r="J881" s="51"/>
      <c r="K881" s="109"/>
      <c r="L881" s="51"/>
      <c r="M881" s="51"/>
      <c r="N881" s="51"/>
      <c r="AO881" s="51"/>
      <c r="AP881" s="51"/>
    </row>
    <row r="882" spans="1:42" ht="15.75" customHeight="1" x14ac:dyDescent="0.35">
      <c r="A882" s="51"/>
      <c r="B882" s="51"/>
      <c r="C882" s="51"/>
      <c r="D882" s="51"/>
      <c r="E882" s="51"/>
      <c r="F882" s="51"/>
      <c r="G882" s="51"/>
      <c r="H882" s="51"/>
      <c r="I882" s="61"/>
      <c r="J882" s="51"/>
      <c r="K882" s="109"/>
      <c r="L882" s="51"/>
      <c r="M882" s="51"/>
      <c r="N882" s="51"/>
      <c r="AO882" s="51"/>
      <c r="AP882" s="51"/>
    </row>
    <row r="883" spans="1:42" ht="15.75" customHeight="1" x14ac:dyDescent="0.35">
      <c r="A883" s="51"/>
      <c r="B883" s="51"/>
      <c r="C883" s="51"/>
      <c r="D883" s="51"/>
      <c r="E883" s="51"/>
      <c r="F883" s="51"/>
      <c r="G883" s="51"/>
      <c r="H883" s="51"/>
      <c r="I883" s="61"/>
      <c r="J883" s="51"/>
      <c r="K883" s="109"/>
      <c r="L883" s="51"/>
      <c r="M883" s="51"/>
      <c r="N883" s="51"/>
      <c r="AO883" s="51"/>
      <c r="AP883" s="51"/>
    </row>
    <row r="884" spans="1:42" ht="15.75" customHeight="1" x14ac:dyDescent="0.35">
      <c r="A884" s="51"/>
      <c r="B884" s="51"/>
      <c r="C884" s="51"/>
      <c r="D884" s="51"/>
      <c r="E884" s="51"/>
      <c r="F884" s="51"/>
      <c r="G884" s="51"/>
      <c r="H884" s="51"/>
      <c r="I884" s="61"/>
      <c r="J884" s="51"/>
      <c r="K884" s="109"/>
      <c r="L884" s="51"/>
      <c r="M884" s="51"/>
      <c r="N884" s="51"/>
      <c r="AO884" s="51"/>
      <c r="AP884" s="51"/>
    </row>
    <row r="885" spans="1:42" ht="15.75" customHeight="1" x14ac:dyDescent="0.35">
      <c r="A885" s="51"/>
      <c r="B885" s="51"/>
      <c r="C885" s="51"/>
      <c r="D885" s="51"/>
      <c r="E885" s="51"/>
      <c r="F885" s="51"/>
      <c r="G885" s="51"/>
      <c r="H885" s="51"/>
      <c r="I885" s="61"/>
      <c r="J885" s="51"/>
      <c r="K885" s="109"/>
      <c r="L885" s="51"/>
      <c r="M885" s="51"/>
      <c r="N885" s="51"/>
      <c r="AO885" s="51"/>
      <c r="AP885" s="51"/>
    </row>
    <row r="886" spans="1:42" ht="15.75" customHeight="1" x14ac:dyDescent="0.35">
      <c r="A886" s="51"/>
      <c r="B886" s="51"/>
      <c r="C886" s="51"/>
      <c r="D886" s="51"/>
      <c r="E886" s="51"/>
      <c r="F886" s="51"/>
      <c r="G886" s="51"/>
      <c r="H886" s="51"/>
      <c r="I886" s="61"/>
      <c r="J886" s="51"/>
      <c r="K886" s="109"/>
      <c r="L886" s="51"/>
      <c r="M886" s="51"/>
      <c r="N886" s="51"/>
      <c r="AO886" s="51"/>
      <c r="AP886" s="51"/>
    </row>
    <row r="887" spans="1:42" ht="15.75" customHeight="1" x14ac:dyDescent="0.35">
      <c r="A887" s="51"/>
      <c r="B887" s="51"/>
      <c r="C887" s="51"/>
      <c r="D887" s="51"/>
      <c r="E887" s="51"/>
      <c r="F887" s="51"/>
      <c r="G887" s="51"/>
      <c r="H887" s="51"/>
      <c r="I887" s="61"/>
      <c r="J887" s="51"/>
      <c r="K887" s="109"/>
      <c r="L887" s="51"/>
      <c r="M887" s="51"/>
      <c r="N887" s="51"/>
      <c r="AO887" s="51"/>
      <c r="AP887" s="51"/>
    </row>
    <row r="888" spans="1:42" ht="15.75" customHeight="1" x14ac:dyDescent="0.35">
      <c r="A888" s="51"/>
      <c r="B888" s="51"/>
      <c r="C888" s="51"/>
      <c r="D888" s="51"/>
      <c r="E888" s="51"/>
      <c r="F888" s="51"/>
      <c r="G888" s="51"/>
      <c r="H888" s="51"/>
      <c r="I888" s="61"/>
      <c r="J888" s="51"/>
      <c r="K888" s="109"/>
      <c r="L888" s="51"/>
      <c r="M888" s="51"/>
      <c r="N888" s="51"/>
      <c r="AO888" s="51"/>
      <c r="AP888" s="51"/>
    </row>
    <row r="889" spans="1:42" ht="15.75" customHeight="1" x14ac:dyDescent="0.35">
      <c r="A889" s="51"/>
      <c r="B889" s="51"/>
      <c r="C889" s="51"/>
      <c r="D889" s="51"/>
      <c r="E889" s="51"/>
      <c r="F889" s="51"/>
      <c r="G889" s="51"/>
      <c r="H889" s="51"/>
      <c r="I889" s="61"/>
      <c r="J889" s="51"/>
      <c r="K889" s="109"/>
      <c r="L889" s="51"/>
      <c r="M889" s="51"/>
      <c r="N889" s="51"/>
      <c r="AO889" s="51"/>
      <c r="AP889" s="51"/>
    </row>
    <row r="890" spans="1:42" ht="15.75" customHeight="1" x14ac:dyDescent="0.35">
      <c r="A890" s="51"/>
      <c r="B890" s="51"/>
      <c r="C890" s="51"/>
      <c r="D890" s="51"/>
      <c r="E890" s="51"/>
      <c r="F890" s="51"/>
      <c r="G890" s="51"/>
      <c r="H890" s="51"/>
      <c r="I890" s="61"/>
      <c r="J890" s="51"/>
      <c r="K890" s="109"/>
      <c r="L890" s="51"/>
      <c r="M890" s="51"/>
      <c r="N890" s="51"/>
      <c r="AO890" s="51"/>
      <c r="AP890" s="51"/>
    </row>
    <row r="891" spans="1:42" ht="15.75" customHeight="1" x14ac:dyDescent="0.35">
      <c r="A891" s="51"/>
      <c r="B891" s="51"/>
      <c r="C891" s="51"/>
      <c r="D891" s="51"/>
      <c r="E891" s="51"/>
      <c r="F891" s="51"/>
      <c r="G891" s="51"/>
      <c r="H891" s="51"/>
      <c r="I891" s="61"/>
      <c r="J891" s="51"/>
      <c r="K891" s="109"/>
      <c r="L891" s="51"/>
      <c r="M891" s="51"/>
      <c r="N891" s="51"/>
      <c r="AO891" s="51"/>
      <c r="AP891" s="51"/>
    </row>
    <row r="892" spans="1:42" ht="15.75" customHeight="1" x14ac:dyDescent="0.35">
      <c r="A892" s="51"/>
      <c r="B892" s="51"/>
      <c r="C892" s="51"/>
      <c r="D892" s="51"/>
      <c r="E892" s="51"/>
      <c r="F892" s="51"/>
      <c r="G892" s="51"/>
      <c r="H892" s="51"/>
      <c r="I892" s="61"/>
      <c r="J892" s="51"/>
      <c r="K892" s="109"/>
      <c r="L892" s="51"/>
      <c r="M892" s="51"/>
      <c r="N892" s="51"/>
      <c r="AO892" s="51"/>
      <c r="AP892" s="51"/>
    </row>
    <row r="893" spans="1:42" ht="15.75" customHeight="1" x14ac:dyDescent="0.35">
      <c r="A893" s="51"/>
      <c r="B893" s="51"/>
      <c r="C893" s="51"/>
      <c r="D893" s="51"/>
      <c r="E893" s="51"/>
      <c r="F893" s="51"/>
      <c r="G893" s="51"/>
      <c r="H893" s="51"/>
      <c r="I893" s="61"/>
      <c r="J893" s="51"/>
      <c r="K893" s="109"/>
      <c r="L893" s="51"/>
      <c r="M893" s="51"/>
      <c r="N893" s="51"/>
      <c r="AO893" s="51"/>
      <c r="AP893" s="51"/>
    </row>
    <row r="894" spans="1:42" ht="15.75" customHeight="1" x14ac:dyDescent="0.35">
      <c r="A894" s="51"/>
      <c r="B894" s="51"/>
      <c r="C894" s="51"/>
      <c r="D894" s="51"/>
      <c r="E894" s="51"/>
      <c r="F894" s="51"/>
      <c r="G894" s="51"/>
      <c r="H894" s="51"/>
      <c r="I894" s="61"/>
      <c r="J894" s="51"/>
      <c r="K894" s="109"/>
      <c r="L894" s="51"/>
      <c r="M894" s="51"/>
      <c r="N894" s="51"/>
      <c r="AO894" s="51"/>
      <c r="AP894" s="51"/>
    </row>
    <row r="895" spans="1:42" ht="15.75" customHeight="1" x14ac:dyDescent="0.35">
      <c r="A895" s="51"/>
      <c r="B895" s="51"/>
      <c r="C895" s="51"/>
      <c r="D895" s="51"/>
      <c r="E895" s="51"/>
      <c r="F895" s="51"/>
      <c r="G895" s="51"/>
      <c r="H895" s="51"/>
      <c r="I895" s="61"/>
      <c r="J895" s="51"/>
      <c r="K895" s="109"/>
      <c r="L895" s="51"/>
      <c r="M895" s="51"/>
      <c r="N895" s="51"/>
      <c r="AO895" s="51"/>
      <c r="AP895" s="51"/>
    </row>
    <row r="896" spans="1:42" ht="15.75" customHeight="1" x14ac:dyDescent="0.35">
      <c r="A896" s="51"/>
      <c r="B896" s="51"/>
      <c r="C896" s="51"/>
      <c r="D896" s="51"/>
      <c r="E896" s="51"/>
      <c r="F896" s="51"/>
      <c r="G896" s="51"/>
      <c r="H896" s="51"/>
      <c r="I896" s="61"/>
      <c r="J896" s="51"/>
      <c r="K896" s="109"/>
      <c r="L896" s="51"/>
      <c r="M896" s="51"/>
      <c r="N896" s="51"/>
      <c r="AO896" s="51"/>
      <c r="AP896" s="51"/>
    </row>
    <row r="897" spans="1:42" ht="15.75" customHeight="1" x14ac:dyDescent="0.35">
      <c r="A897" s="51"/>
      <c r="B897" s="51"/>
      <c r="C897" s="51"/>
      <c r="D897" s="51"/>
      <c r="E897" s="51"/>
      <c r="F897" s="51"/>
      <c r="G897" s="51"/>
      <c r="H897" s="51"/>
      <c r="I897" s="61"/>
      <c r="J897" s="51"/>
      <c r="K897" s="109"/>
      <c r="L897" s="51"/>
      <c r="M897" s="51"/>
      <c r="N897" s="51"/>
      <c r="AO897" s="51"/>
      <c r="AP897" s="51"/>
    </row>
    <row r="898" spans="1:42" ht="15.75" customHeight="1" x14ac:dyDescent="0.35">
      <c r="A898" s="51"/>
      <c r="B898" s="51"/>
      <c r="C898" s="51"/>
      <c r="D898" s="51"/>
      <c r="E898" s="51"/>
      <c r="F898" s="51"/>
      <c r="G898" s="51"/>
      <c r="H898" s="51"/>
      <c r="I898" s="61"/>
      <c r="J898" s="51"/>
      <c r="K898" s="109"/>
      <c r="L898" s="51"/>
      <c r="M898" s="51"/>
      <c r="N898" s="51"/>
      <c r="AO898" s="51"/>
      <c r="AP898" s="51"/>
    </row>
    <row r="899" spans="1:42" ht="15.75" customHeight="1" x14ac:dyDescent="0.35">
      <c r="A899" s="51"/>
      <c r="B899" s="51"/>
      <c r="C899" s="51"/>
      <c r="D899" s="51"/>
      <c r="E899" s="51"/>
      <c r="F899" s="51"/>
      <c r="G899" s="51"/>
      <c r="H899" s="51"/>
      <c r="I899" s="61"/>
      <c r="J899" s="51"/>
      <c r="K899" s="109"/>
      <c r="L899" s="51"/>
      <c r="M899" s="51"/>
      <c r="N899" s="51"/>
      <c r="AO899" s="51"/>
      <c r="AP899" s="51"/>
    </row>
    <row r="900" spans="1:42" ht="15.75" customHeight="1" x14ac:dyDescent="0.35">
      <c r="A900" s="51"/>
      <c r="B900" s="51"/>
      <c r="C900" s="51"/>
      <c r="D900" s="51"/>
      <c r="E900" s="51"/>
      <c r="F900" s="51"/>
      <c r="G900" s="51"/>
      <c r="H900" s="51"/>
      <c r="I900" s="61"/>
      <c r="J900" s="51"/>
      <c r="K900" s="109"/>
      <c r="L900" s="51"/>
      <c r="M900" s="51"/>
      <c r="N900" s="51"/>
      <c r="AO900" s="51"/>
      <c r="AP900" s="51"/>
    </row>
    <row r="901" spans="1:42" ht="15.75" customHeight="1" x14ac:dyDescent="0.35">
      <c r="A901" s="51"/>
      <c r="B901" s="51"/>
      <c r="C901" s="51"/>
      <c r="D901" s="51"/>
      <c r="E901" s="51"/>
      <c r="F901" s="51"/>
      <c r="G901" s="51"/>
      <c r="H901" s="51"/>
      <c r="I901" s="61"/>
      <c r="J901" s="51"/>
      <c r="K901" s="109"/>
      <c r="L901" s="51"/>
      <c r="M901" s="51"/>
      <c r="N901" s="51"/>
      <c r="AO901" s="51"/>
      <c r="AP901" s="51"/>
    </row>
    <row r="902" spans="1:42" ht="15.75" customHeight="1" x14ac:dyDescent="0.35">
      <c r="A902" s="51"/>
      <c r="B902" s="51"/>
      <c r="C902" s="51"/>
      <c r="D902" s="51"/>
      <c r="E902" s="51"/>
      <c r="F902" s="51"/>
      <c r="G902" s="51"/>
      <c r="H902" s="51"/>
      <c r="I902" s="61"/>
      <c r="J902" s="51"/>
      <c r="K902" s="109"/>
      <c r="L902" s="51"/>
      <c r="M902" s="51"/>
      <c r="N902" s="51"/>
      <c r="AO902" s="51"/>
      <c r="AP902" s="51"/>
    </row>
    <row r="903" spans="1:42" ht="15.75" customHeight="1" x14ac:dyDescent="0.35">
      <c r="A903" s="51"/>
      <c r="B903" s="51"/>
      <c r="C903" s="51"/>
      <c r="D903" s="51"/>
      <c r="E903" s="51"/>
      <c r="F903" s="51"/>
      <c r="G903" s="51"/>
      <c r="H903" s="51"/>
      <c r="I903" s="61"/>
      <c r="J903" s="51"/>
      <c r="K903" s="109"/>
      <c r="L903" s="51"/>
      <c r="M903" s="51"/>
      <c r="N903" s="51"/>
      <c r="AO903" s="51"/>
      <c r="AP903" s="51"/>
    </row>
    <row r="904" spans="1:42" ht="15.75" customHeight="1" x14ac:dyDescent="0.35">
      <c r="A904" s="51"/>
      <c r="B904" s="51"/>
      <c r="C904" s="51"/>
      <c r="D904" s="51"/>
      <c r="E904" s="51"/>
      <c r="F904" s="51"/>
      <c r="G904" s="51"/>
      <c r="H904" s="51"/>
      <c r="I904" s="61"/>
      <c r="J904" s="51"/>
      <c r="K904" s="109"/>
      <c r="L904" s="51"/>
      <c r="M904" s="51"/>
      <c r="N904" s="51"/>
      <c r="AO904" s="51"/>
      <c r="AP904" s="51"/>
    </row>
    <row r="905" spans="1:42" ht="15.75" customHeight="1" x14ac:dyDescent="0.35">
      <c r="A905" s="51"/>
      <c r="B905" s="51"/>
      <c r="C905" s="51"/>
      <c r="D905" s="51"/>
      <c r="E905" s="51"/>
      <c r="F905" s="51"/>
      <c r="G905" s="51"/>
      <c r="H905" s="51"/>
      <c r="I905" s="61"/>
      <c r="J905" s="51"/>
      <c r="K905" s="109"/>
      <c r="L905" s="51"/>
      <c r="M905" s="51"/>
      <c r="N905" s="51"/>
      <c r="AO905" s="51"/>
      <c r="AP905" s="51"/>
    </row>
    <row r="906" spans="1:42" ht="15.75" customHeight="1" x14ac:dyDescent="0.35">
      <c r="A906" s="51"/>
      <c r="B906" s="51"/>
      <c r="C906" s="51"/>
      <c r="D906" s="51"/>
      <c r="E906" s="51"/>
      <c r="F906" s="51"/>
      <c r="G906" s="51"/>
      <c r="H906" s="51"/>
      <c r="I906" s="61"/>
      <c r="J906" s="51"/>
      <c r="K906" s="109"/>
      <c r="L906" s="51"/>
      <c r="M906" s="51"/>
      <c r="N906" s="51"/>
      <c r="AO906" s="51"/>
      <c r="AP906" s="51"/>
    </row>
    <row r="907" spans="1:42" ht="15.75" customHeight="1" x14ac:dyDescent="0.35">
      <c r="A907" s="51"/>
      <c r="B907" s="51"/>
      <c r="C907" s="51"/>
      <c r="D907" s="51"/>
      <c r="E907" s="51"/>
      <c r="F907" s="51"/>
      <c r="G907" s="51"/>
      <c r="H907" s="51"/>
      <c r="I907" s="61"/>
      <c r="J907" s="51"/>
      <c r="K907" s="109"/>
      <c r="L907" s="51"/>
      <c r="M907" s="51"/>
      <c r="N907" s="51"/>
      <c r="AO907" s="51"/>
      <c r="AP907" s="51"/>
    </row>
    <row r="908" spans="1:42" ht="15.75" customHeight="1" x14ac:dyDescent="0.35">
      <c r="A908" s="51"/>
      <c r="B908" s="51"/>
      <c r="C908" s="51"/>
      <c r="D908" s="51"/>
      <c r="E908" s="51"/>
      <c r="F908" s="51"/>
      <c r="G908" s="51"/>
      <c r="H908" s="51"/>
      <c r="I908" s="61"/>
      <c r="J908" s="51"/>
      <c r="K908" s="109"/>
      <c r="L908" s="51"/>
      <c r="M908" s="51"/>
      <c r="N908" s="51"/>
      <c r="AO908" s="51"/>
      <c r="AP908" s="51"/>
    </row>
    <row r="909" spans="1:42" ht="15.75" customHeight="1" x14ac:dyDescent="0.35">
      <c r="A909" s="51"/>
      <c r="B909" s="51"/>
      <c r="C909" s="51"/>
      <c r="D909" s="51"/>
      <c r="E909" s="51"/>
      <c r="F909" s="51"/>
      <c r="G909" s="51"/>
      <c r="H909" s="51"/>
      <c r="I909" s="61"/>
      <c r="J909" s="51"/>
      <c r="K909" s="109"/>
      <c r="L909" s="51"/>
      <c r="M909" s="51"/>
      <c r="N909" s="51"/>
      <c r="AO909" s="51"/>
      <c r="AP909" s="51"/>
    </row>
    <row r="910" spans="1:42" ht="15.75" customHeight="1" x14ac:dyDescent="0.35">
      <c r="A910" s="51"/>
      <c r="B910" s="51"/>
      <c r="C910" s="51"/>
      <c r="D910" s="51"/>
      <c r="E910" s="51"/>
      <c r="F910" s="51"/>
      <c r="G910" s="51"/>
      <c r="H910" s="51"/>
      <c r="I910" s="61"/>
      <c r="J910" s="51"/>
      <c r="K910" s="109"/>
      <c r="L910" s="51"/>
      <c r="M910" s="51"/>
      <c r="N910" s="51"/>
      <c r="AO910" s="51"/>
      <c r="AP910" s="51"/>
    </row>
    <row r="911" spans="1:42" ht="15.75" customHeight="1" x14ac:dyDescent="0.35">
      <c r="A911" s="51"/>
      <c r="B911" s="51"/>
      <c r="C911" s="51"/>
      <c r="D911" s="51"/>
      <c r="E911" s="51"/>
      <c r="F911" s="51"/>
      <c r="G911" s="51"/>
      <c r="H911" s="51"/>
      <c r="I911" s="61"/>
      <c r="J911" s="51"/>
      <c r="K911" s="109"/>
      <c r="L911" s="51"/>
      <c r="M911" s="51"/>
      <c r="N911" s="51"/>
      <c r="AO911" s="51"/>
      <c r="AP911" s="51"/>
    </row>
    <row r="912" spans="1:42" ht="15.75" customHeight="1" x14ac:dyDescent="0.35">
      <c r="A912" s="51"/>
      <c r="B912" s="51"/>
      <c r="C912" s="51"/>
      <c r="D912" s="51"/>
      <c r="E912" s="51"/>
      <c r="F912" s="51"/>
      <c r="G912" s="51"/>
      <c r="H912" s="51"/>
      <c r="I912" s="61"/>
      <c r="J912" s="51"/>
      <c r="K912" s="109"/>
      <c r="L912" s="51"/>
      <c r="M912" s="51"/>
      <c r="N912" s="51"/>
      <c r="AO912" s="51"/>
      <c r="AP912" s="51"/>
    </row>
    <row r="913" spans="1:42" ht="15.75" customHeight="1" x14ac:dyDescent="0.35">
      <c r="A913" s="51"/>
      <c r="B913" s="51"/>
      <c r="C913" s="51"/>
      <c r="D913" s="51"/>
      <c r="E913" s="51"/>
      <c r="F913" s="51"/>
      <c r="G913" s="51"/>
      <c r="H913" s="51"/>
      <c r="I913" s="61"/>
      <c r="J913" s="51"/>
      <c r="K913" s="109"/>
      <c r="L913" s="51"/>
      <c r="M913" s="51"/>
      <c r="N913" s="51"/>
      <c r="AO913" s="51"/>
      <c r="AP913" s="51"/>
    </row>
    <row r="914" spans="1:42" ht="15.75" customHeight="1" x14ac:dyDescent="0.35">
      <c r="A914" s="51"/>
      <c r="B914" s="51"/>
      <c r="C914" s="51"/>
      <c r="D914" s="51"/>
      <c r="E914" s="51"/>
      <c r="F914" s="51"/>
      <c r="G914" s="51"/>
      <c r="H914" s="51"/>
      <c r="I914" s="61"/>
      <c r="J914" s="51"/>
      <c r="K914" s="109"/>
      <c r="L914" s="51"/>
      <c r="M914" s="51"/>
      <c r="N914" s="51"/>
      <c r="AO914" s="51"/>
      <c r="AP914" s="51"/>
    </row>
    <row r="915" spans="1:42" ht="15.75" customHeight="1" x14ac:dyDescent="0.35">
      <c r="A915" s="51"/>
      <c r="B915" s="51"/>
      <c r="C915" s="51"/>
      <c r="D915" s="51"/>
      <c r="E915" s="51"/>
      <c r="F915" s="51"/>
      <c r="G915" s="51"/>
      <c r="H915" s="51"/>
      <c r="I915" s="61"/>
      <c r="J915" s="51"/>
      <c r="K915" s="109"/>
      <c r="L915" s="51"/>
      <c r="M915" s="51"/>
      <c r="N915" s="51"/>
      <c r="AO915" s="51"/>
      <c r="AP915" s="51"/>
    </row>
    <row r="916" spans="1:42" ht="15.75" customHeight="1" x14ac:dyDescent="0.35">
      <c r="A916" s="51"/>
      <c r="B916" s="51"/>
      <c r="C916" s="51"/>
      <c r="D916" s="51"/>
      <c r="E916" s="51"/>
      <c r="F916" s="51"/>
      <c r="G916" s="51"/>
      <c r="H916" s="51"/>
      <c r="I916" s="61"/>
      <c r="J916" s="51"/>
      <c r="K916" s="109"/>
      <c r="L916" s="51"/>
      <c r="M916" s="51"/>
      <c r="N916" s="51"/>
      <c r="AO916" s="51"/>
      <c r="AP916" s="51"/>
    </row>
    <row r="917" spans="1:42" ht="15.75" customHeight="1" x14ac:dyDescent="0.35">
      <c r="A917" s="51"/>
      <c r="B917" s="51"/>
      <c r="C917" s="51"/>
      <c r="D917" s="51"/>
      <c r="E917" s="51"/>
      <c r="F917" s="51"/>
      <c r="G917" s="51"/>
      <c r="H917" s="51"/>
      <c r="I917" s="61"/>
      <c r="J917" s="51"/>
      <c r="K917" s="109"/>
      <c r="L917" s="51"/>
      <c r="M917" s="51"/>
      <c r="N917" s="51"/>
      <c r="AO917" s="51"/>
      <c r="AP917" s="51"/>
    </row>
    <row r="918" spans="1:42" ht="15.75" customHeight="1" x14ac:dyDescent="0.35">
      <c r="A918" s="51"/>
      <c r="B918" s="51"/>
      <c r="C918" s="51"/>
      <c r="D918" s="51"/>
      <c r="E918" s="51"/>
      <c r="F918" s="51"/>
      <c r="G918" s="51"/>
      <c r="H918" s="51"/>
      <c r="I918" s="61"/>
      <c r="J918" s="51"/>
      <c r="K918" s="109"/>
      <c r="L918" s="51"/>
      <c r="M918" s="51"/>
      <c r="N918" s="51"/>
      <c r="AO918" s="51"/>
      <c r="AP918" s="51"/>
    </row>
    <row r="919" spans="1:42" ht="15.75" customHeight="1" x14ac:dyDescent="0.35">
      <c r="A919" s="51"/>
      <c r="B919" s="51"/>
      <c r="C919" s="51"/>
      <c r="D919" s="51"/>
      <c r="E919" s="51"/>
      <c r="F919" s="51"/>
      <c r="G919" s="51"/>
      <c r="H919" s="51"/>
      <c r="I919" s="61"/>
      <c r="J919" s="51"/>
      <c r="K919" s="109"/>
      <c r="L919" s="51"/>
      <c r="M919" s="51"/>
      <c r="N919" s="51"/>
      <c r="AO919" s="51"/>
      <c r="AP919" s="51"/>
    </row>
    <row r="920" spans="1:42" ht="15.75" customHeight="1" x14ac:dyDescent="0.35">
      <c r="A920" s="51"/>
      <c r="B920" s="51"/>
      <c r="C920" s="51"/>
      <c r="D920" s="51"/>
      <c r="E920" s="51"/>
      <c r="F920" s="51"/>
      <c r="G920" s="51"/>
      <c r="H920" s="51"/>
      <c r="I920" s="61"/>
      <c r="J920" s="51"/>
      <c r="K920" s="109"/>
      <c r="L920" s="51"/>
      <c r="M920" s="51"/>
      <c r="N920" s="51"/>
      <c r="AO920" s="51"/>
      <c r="AP920" s="51"/>
    </row>
    <row r="921" spans="1:42" ht="15.75" customHeight="1" x14ac:dyDescent="0.35">
      <c r="A921" s="51"/>
      <c r="B921" s="51"/>
      <c r="C921" s="51"/>
      <c r="D921" s="51"/>
      <c r="E921" s="51"/>
      <c r="F921" s="51"/>
      <c r="G921" s="51"/>
      <c r="H921" s="51"/>
      <c r="I921" s="61"/>
      <c r="J921" s="51"/>
      <c r="K921" s="109"/>
      <c r="L921" s="51"/>
      <c r="M921" s="51"/>
      <c r="N921" s="51"/>
      <c r="AO921" s="51"/>
      <c r="AP921" s="51"/>
    </row>
    <row r="922" spans="1:42" ht="15.75" customHeight="1" x14ac:dyDescent="0.35">
      <c r="A922" s="51"/>
      <c r="B922" s="51"/>
      <c r="C922" s="51"/>
      <c r="D922" s="51"/>
      <c r="E922" s="51"/>
      <c r="F922" s="51"/>
      <c r="G922" s="51"/>
      <c r="H922" s="51"/>
      <c r="I922" s="61"/>
      <c r="J922" s="51"/>
      <c r="K922" s="109"/>
      <c r="L922" s="51"/>
      <c r="M922" s="51"/>
      <c r="N922" s="51"/>
      <c r="AO922" s="51"/>
      <c r="AP922" s="51"/>
    </row>
    <row r="923" spans="1:42" ht="15.75" customHeight="1" x14ac:dyDescent="0.35">
      <c r="A923" s="51"/>
      <c r="B923" s="51"/>
      <c r="C923" s="51"/>
      <c r="D923" s="51"/>
      <c r="E923" s="51"/>
      <c r="F923" s="51"/>
      <c r="G923" s="51"/>
      <c r="H923" s="51"/>
      <c r="I923" s="61"/>
      <c r="J923" s="51"/>
      <c r="K923" s="109"/>
      <c r="L923" s="51"/>
      <c r="M923" s="51"/>
      <c r="N923" s="51"/>
      <c r="AO923" s="51"/>
      <c r="AP923" s="51"/>
    </row>
    <row r="924" spans="1:42" ht="15.75" customHeight="1" x14ac:dyDescent="0.35">
      <c r="A924" s="51"/>
      <c r="B924" s="51"/>
      <c r="C924" s="51"/>
      <c r="D924" s="51"/>
      <c r="E924" s="51"/>
      <c r="F924" s="51"/>
      <c r="G924" s="51"/>
      <c r="H924" s="51"/>
      <c r="I924" s="61"/>
      <c r="J924" s="51"/>
      <c r="K924" s="109"/>
      <c r="L924" s="51"/>
      <c r="M924" s="51"/>
      <c r="N924" s="51"/>
      <c r="AO924" s="51"/>
      <c r="AP924" s="51"/>
    </row>
    <row r="925" spans="1:42" ht="15.75" customHeight="1" x14ac:dyDescent="0.35">
      <c r="A925" s="51"/>
      <c r="B925" s="51"/>
      <c r="C925" s="51"/>
      <c r="D925" s="51"/>
      <c r="E925" s="51"/>
      <c r="F925" s="51"/>
      <c r="G925" s="51"/>
      <c r="H925" s="51"/>
      <c r="I925" s="61"/>
      <c r="J925" s="51"/>
      <c r="K925" s="109"/>
      <c r="L925" s="51"/>
      <c r="M925" s="51"/>
      <c r="N925" s="51"/>
      <c r="AO925" s="51"/>
      <c r="AP925" s="51"/>
    </row>
    <row r="926" spans="1:42" ht="15.75" customHeight="1" x14ac:dyDescent="0.35">
      <c r="A926" s="51"/>
      <c r="B926" s="51"/>
      <c r="C926" s="51"/>
      <c r="D926" s="51"/>
      <c r="E926" s="51"/>
      <c r="F926" s="51"/>
      <c r="G926" s="51"/>
      <c r="H926" s="51"/>
      <c r="I926" s="61"/>
      <c r="J926" s="51"/>
      <c r="K926" s="109"/>
      <c r="L926" s="51"/>
      <c r="M926" s="51"/>
      <c r="N926" s="51"/>
      <c r="AO926" s="51"/>
      <c r="AP926" s="51"/>
    </row>
    <row r="927" spans="1:42" ht="15.75" customHeight="1" x14ac:dyDescent="0.35">
      <c r="A927" s="51"/>
      <c r="B927" s="51"/>
      <c r="C927" s="51"/>
      <c r="D927" s="51"/>
      <c r="E927" s="51"/>
      <c r="F927" s="51"/>
      <c r="G927" s="51"/>
      <c r="H927" s="51"/>
      <c r="I927" s="61"/>
      <c r="J927" s="51"/>
      <c r="K927" s="109"/>
      <c r="L927" s="51"/>
      <c r="M927" s="51"/>
      <c r="N927" s="51"/>
      <c r="AO927" s="51"/>
      <c r="AP927" s="51"/>
    </row>
    <row r="928" spans="1:42" ht="15.75" customHeight="1" x14ac:dyDescent="0.35">
      <c r="A928" s="51"/>
      <c r="B928" s="51"/>
      <c r="C928" s="51"/>
      <c r="D928" s="51"/>
      <c r="E928" s="51"/>
      <c r="F928" s="51"/>
      <c r="G928" s="51"/>
      <c r="H928" s="51"/>
      <c r="I928" s="61"/>
      <c r="J928" s="51"/>
      <c r="K928" s="109"/>
      <c r="L928" s="51"/>
      <c r="M928" s="51"/>
      <c r="N928" s="51"/>
      <c r="AO928" s="51"/>
      <c r="AP928" s="51"/>
    </row>
    <row r="929" spans="1:42" ht="15.75" customHeight="1" x14ac:dyDescent="0.35">
      <c r="A929" s="51"/>
      <c r="B929" s="51"/>
      <c r="C929" s="51"/>
      <c r="D929" s="51"/>
      <c r="E929" s="51"/>
      <c r="F929" s="51"/>
      <c r="G929" s="51"/>
      <c r="H929" s="51"/>
      <c r="I929" s="61"/>
      <c r="J929" s="51"/>
      <c r="K929" s="109"/>
      <c r="L929" s="51"/>
      <c r="M929" s="51"/>
      <c r="N929" s="51"/>
      <c r="AO929" s="51"/>
      <c r="AP929" s="51"/>
    </row>
    <row r="930" spans="1:42" ht="15.75" customHeight="1" x14ac:dyDescent="0.35">
      <c r="A930" s="51"/>
      <c r="B930" s="51"/>
      <c r="C930" s="51"/>
      <c r="D930" s="51"/>
      <c r="E930" s="51"/>
      <c r="F930" s="51"/>
      <c r="G930" s="51"/>
      <c r="H930" s="51"/>
      <c r="I930" s="61"/>
      <c r="J930" s="51"/>
      <c r="K930" s="109"/>
      <c r="L930" s="51"/>
      <c r="M930" s="51"/>
      <c r="N930" s="51"/>
      <c r="AO930" s="51"/>
      <c r="AP930" s="51"/>
    </row>
    <row r="931" spans="1:42" ht="15.75" customHeight="1" x14ac:dyDescent="0.35">
      <c r="A931" s="51"/>
      <c r="B931" s="51"/>
      <c r="C931" s="51"/>
      <c r="D931" s="51"/>
      <c r="E931" s="51"/>
      <c r="F931" s="51"/>
      <c r="G931" s="51"/>
      <c r="H931" s="51"/>
      <c r="I931" s="61"/>
      <c r="J931" s="51"/>
      <c r="K931" s="109"/>
      <c r="L931" s="51"/>
      <c r="M931" s="51"/>
      <c r="N931" s="51"/>
      <c r="AO931" s="51"/>
      <c r="AP931" s="51"/>
    </row>
    <row r="932" spans="1:42" ht="15.75" customHeight="1" x14ac:dyDescent="0.35">
      <c r="A932" s="51"/>
      <c r="B932" s="51"/>
      <c r="C932" s="51"/>
      <c r="D932" s="51"/>
      <c r="E932" s="51"/>
      <c r="F932" s="51"/>
      <c r="G932" s="51"/>
      <c r="H932" s="51"/>
      <c r="I932" s="61"/>
      <c r="J932" s="51"/>
      <c r="K932" s="109"/>
      <c r="L932" s="51"/>
      <c r="M932" s="51"/>
      <c r="N932" s="51"/>
      <c r="AO932" s="51"/>
      <c r="AP932" s="51"/>
    </row>
    <row r="933" spans="1:42" ht="15.75" customHeight="1" x14ac:dyDescent="0.35">
      <c r="A933" s="51"/>
      <c r="B933" s="51"/>
      <c r="C933" s="51"/>
      <c r="D933" s="51"/>
      <c r="E933" s="51"/>
      <c r="F933" s="51"/>
      <c r="G933" s="51"/>
      <c r="H933" s="51"/>
      <c r="I933" s="61"/>
      <c r="J933" s="51"/>
      <c r="K933" s="109"/>
      <c r="L933" s="51"/>
      <c r="M933" s="51"/>
      <c r="N933" s="51"/>
      <c r="AO933" s="51"/>
      <c r="AP933" s="51"/>
    </row>
    <row r="934" spans="1:42" ht="15.75" customHeight="1" x14ac:dyDescent="0.35">
      <c r="A934" s="51"/>
      <c r="B934" s="51"/>
      <c r="C934" s="51"/>
      <c r="D934" s="51"/>
      <c r="E934" s="51"/>
      <c r="F934" s="51"/>
      <c r="G934" s="51"/>
      <c r="H934" s="51"/>
      <c r="I934" s="61"/>
      <c r="J934" s="51"/>
      <c r="K934" s="109"/>
      <c r="L934" s="51"/>
      <c r="M934" s="51"/>
      <c r="N934" s="51"/>
      <c r="AO934" s="51"/>
      <c r="AP934" s="51"/>
    </row>
    <row r="935" spans="1:42" ht="15.75" customHeight="1" x14ac:dyDescent="0.35">
      <c r="A935" s="51"/>
      <c r="B935" s="51"/>
      <c r="C935" s="51"/>
      <c r="D935" s="51"/>
      <c r="E935" s="51"/>
      <c r="F935" s="51"/>
      <c r="G935" s="51"/>
      <c r="H935" s="51"/>
      <c r="I935" s="61"/>
      <c r="J935" s="51"/>
      <c r="K935" s="109"/>
      <c r="L935" s="51"/>
      <c r="M935" s="51"/>
      <c r="N935" s="51"/>
      <c r="AO935" s="51"/>
      <c r="AP935" s="51"/>
    </row>
    <row r="936" spans="1:42" ht="15.75" customHeight="1" x14ac:dyDescent="0.35">
      <c r="A936" s="51"/>
      <c r="B936" s="51"/>
      <c r="C936" s="51"/>
      <c r="D936" s="51"/>
      <c r="E936" s="51"/>
      <c r="F936" s="51"/>
      <c r="G936" s="51"/>
      <c r="H936" s="51"/>
      <c r="I936" s="61"/>
      <c r="J936" s="51"/>
      <c r="K936" s="109"/>
      <c r="L936" s="51"/>
      <c r="M936" s="51"/>
      <c r="N936" s="51"/>
      <c r="AO936" s="51"/>
      <c r="AP936" s="51"/>
    </row>
    <row r="937" spans="1:42" ht="15.75" customHeight="1" x14ac:dyDescent="0.35">
      <c r="A937" s="51"/>
      <c r="B937" s="51"/>
      <c r="C937" s="51"/>
      <c r="D937" s="51"/>
      <c r="E937" s="51"/>
      <c r="F937" s="51"/>
      <c r="G937" s="51"/>
      <c r="H937" s="51"/>
      <c r="I937" s="61"/>
      <c r="J937" s="51"/>
      <c r="K937" s="109"/>
      <c r="L937" s="51"/>
      <c r="M937" s="51"/>
      <c r="N937" s="51"/>
      <c r="AO937" s="51"/>
      <c r="AP937" s="51"/>
    </row>
    <row r="938" spans="1:42" ht="15.75" customHeight="1" x14ac:dyDescent="0.35">
      <c r="A938" s="51"/>
      <c r="B938" s="51"/>
      <c r="C938" s="51"/>
      <c r="D938" s="51"/>
      <c r="E938" s="51"/>
      <c r="F938" s="51"/>
      <c r="G938" s="51"/>
      <c r="H938" s="51"/>
      <c r="I938" s="61"/>
      <c r="J938" s="51"/>
      <c r="K938" s="109"/>
      <c r="L938" s="51"/>
      <c r="M938" s="51"/>
      <c r="N938" s="51"/>
      <c r="AO938" s="51"/>
      <c r="AP938" s="51"/>
    </row>
    <row r="939" spans="1:42" ht="15.75" customHeight="1" x14ac:dyDescent="0.35">
      <c r="A939" s="51"/>
      <c r="B939" s="51"/>
      <c r="C939" s="51"/>
      <c r="D939" s="51"/>
      <c r="E939" s="51"/>
      <c r="F939" s="51"/>
      <c r="G939" s="51"/>
      <c r="H939" s="51"/>
      <c r="I939" s="61"/>
      <c r="J939" s="51"/>
      <c r="K939" s="109"/>
      <c r="L939" s="51"/>
      <c r="M939" s="51"/>
      <c r="N939" s="51"/>
      <c r="AO939" s="51"/>
      <c r="AP939" s="51"/>
    </row>
    <row r="940" spans="1:42" ht="15.75" customHeight="1" x14ac:dyDescent="0.35">
      <c r="A940" s="51"/>
      <c r="B940" s="51"/>
      <c r="C940" s="51"/>
      <c r="D940" s="51"/>
      <c r="E940" s="51"/>
      <c r="F940" s="51"/>
      <c r="G940" s="51"/>
      <c r="H940" s="51"/>
      <c r="I940" s="61"/>
      <c r="J940" s="51"/>
      <c r="K940" s="109"/>
      <c r="L940" s="51"/>
      <c r="M940" s="51"/>
      <c r="N940" s="51"/>
      <c r="AO940" s="51"/>
      <c r="AP940" s="51"/>
    </row>
    <row r="941" spans="1:42" ht="15.75" customHeight="1" x14ac:dyDescent="0.35">
      <c r="A941" s="51"/>
      <c r="B941" s="51"/>
      <c r="C941" s="51"/>
      <c r="D941" s="51"/>
      <c r="E941" s="51"/>
      <c r="F941" s="51"/>
      <c r="G941" s="51"/>
      <c r="H941" s="51"/>
      <c r="I941" s="61"/>
      <c r="J941" s="51"/>
      <c r="K941" s="109"/>
      <c r="L941" s="51"/>
      <c r="M941" s="51"/>
      <c r="N941" s="51"/>
      <c r="AO941" s="51"/>
      <c r="AP941" s="51"/>
    </row>
    <row r="942" spans="1:42" ht="15.75" customHeight="1" x14ac:dyDescent="0.35">
      <c r="A942" s="51"/>
      <c r="B942" s="51"/>
      <c r="C942" s="51"/>
      <c r="D942" s="51"/>
      <c r="E942" s="51"/>
      <c r="F942" s="51"/>
      <c r="G942" s="51"/>
      <c r="H942" s="51"/>
      <c r="I942" s="61"/>
      <c r="J942" s="51"/>
      <c r="K942" s="109"/>
      <c r="L942" s="51"/>
      <c r="M942" s="51"/>
      <c r="N942" s="51"/>
      <c r="AO942" s="51"/>
      <c r="AP942" s="51"/>
    </row>
    <row r="943" spans="1:42" ht="15.75" customHeight="1" x14ac:dyDescent="0.35">
      <c r="A943" s="51"/>
      <c r="B943" s="51"/>
      <c r="C943" s="51"/>
      <c r="D943" s="51"/>
      <c r="E943" s="51"/>
      <c r="F943" s="51"/>
      <c r="G943" s="51"/>
      <c r="H943" s="51"/>
      <c r="I943" s="61"/>
      <c r="J943" s="51"/>
      <c r="K943" s="109"/>
      <c r="L943" s="51"/>
      <c r="M943" s="51"/>
      <c r="N943" s="51"/>
      <c r="AO943" s="51"/>
      <c r="AP943" s="51"/>
    </row>
    <row r="944" spans="1:42" ht="15.75" customHeight="1" x14ac:dyDescent="0.35">
      <c r="A944" s="51"/>
      <c r="B944" s="51"/>
      <c r="C944" s="51"/>
      <c r="D944" s="51"/>
      <c r="E944" s="51"/>
      <c r="F944" s="51"/>
      <c r="G944" s="51"/>
      <c r="H944" s="51"/>
      <c r="I944" s="61"/>
      <c r="J944" s="51"/>
      <c r="K944" s="109"/>
      <c r="L944" s="51"/>
      <c r="M944" s="51"/>
      <c r="N944" s="51"/>
      <c r="AO944" s="51"/>
      <c r="AP944" s="51"/>
    </row>
    <row r="945" spans="1:42" ht="15.75" customHeight="1" x14ac:dyDescent="0.35">
      <c r="A945" s="51"/>
      <c r="B945" s="51"/>
      <c r="C945" s="51"/>
      <c r="D945" s="51"/>
      <c r="E945" s="51"/>
      <c r="F945" s="51"/>
      <c r="G945" s="51"/>
      <c r="H945" s="51"/>
      <c r="I945" s="61"/>
      <c r="J945" s="51"/>
      <c r="K945" s="109"/>
      <c r="L945" s="51"/>
      <c r="M945" s="51"/>
      <c r="N945" s="51"/>
      <c r="AO945" s="51"/>
      <c r="AP945" s="51"/>
    </row>
    <row r="946" spans="1:42" ht="15.75" customHeight="1" x14ac:dyDescent="0.35">
      <c r="A946" s="51"/>
      <c r="B946" s="51"/>
      <c r="C946" s="51"/>
      <c r="D946" s="51"/>
      <c r="E946" s="51"/>
      <c r="F946" s="51"/>
      <c r="G946" s="51"/>
      <c r="H946" s="51"/>
      <c r="I946" s="61"/>
      <c r="J946" s="51"/>
      <c r="K946" s="109"/>
      <c r="L946" s="51"/>
      <c r="M946" s="51"/>
      <c r="N946" s="51"/>
      <c r="AO946" s="51"/>
      <c r="AP946" s="51"/>
    </row>
    <row r="947" spans="1:42" ht="15.75" customHeight="1" x14ac:dyDescent="0.35">
      <c r="A947" s="51"/>
      <c r="B947" s="51"/>
      <c r="C947" s="51"/>
      <c r="D947" s="51"/>
      <c r="E947" s="51"/>
      <c r="F947" s="51"/>
      <c r="G947" s="51"/>
      <c r="H947" s="51"/>
      <c r="I947" s="61"/>
      <c r="J947" s="51"/>
      <c r="K947" s="109"/>
      <c r="L947" s="51"/>
      <c r="M947" s="51"/>
      <c r="N947" s="51"/>
      <c r="AO947" s="51"/>
      <c r="AP947" s="51"/>
    </row>
    <row r="948" spans="1:42" ht="15.75" customHeight="1" x14ac:dyDescent="0.35">
      <c r="A948" s="51"/>
      <c r="B948" s="51"/>
      <c r="C948" s="51"/>
      <c r="D948" s="51"/>
      <c r="E948" s="51"/>
      <c r="F948" s="51"/>
      <c r="G948" s="51"/>
      <c r="H948" s="51"/>
      <c r="I948" s="61"/>
      <c r="J948" s="51"/>
      <c r="K948" s="109"/>
      <c r="L948" s="51"/>
      <c r="M948" s="51"/>
      <c r="N948" s="51"/>
      <c r="AO948" s="51"/>
      <c r="AP948" s="51"/>
    </row>
    <row r="949" spans="1:42" ht="15.75" customHeight="1" x14ac:dyDescent="0.35">
      <c r="A949" s="51"/>
      <c r="B949" s="51"/>
      <c r="C949" s="51"/>
      <c r="D949" s="51"/>
      <c r="E949" s="51"/>
      <c r="F949" s="51"/>
      <c r="G949" s="51"/>
      <c r="H949" s="51"/>
      <c r="I949" s="61"/>
      <c r="J949" s="51"/>
      <c r="K949" s="109"/>
      <c r="L949" s="51"/>
      <c r="M949" s="51"/>
      <c r="N949" s="51"/>
      <c r="AO949" s="51"/>
      <c r="AP949" s="51"/>
    </row>
    <row r="950" spans="1:42" ht="15.75" customHeight="1" x14ac:dyDescent="0.35">
      <c r="A950" s="51"/>
      <c r="B950" s="51"/>
      <c r="C950" s="51"/>
      <c r="D950" s="51"/>
      <c r="E950" s="51"/>
      <c r="F950" s="51"/>
      <c r="G950" s="51"/>
      <c r="H950" s="51"/>
      <c r="I950" s="61"/>
      <c r="J950" s="51"/>
      <c r="K950" s="109"/>
      <c r="L950" s="51"/>
      <c r="M950" s="51"/>
      <c r="N950" s="51"/>
      <c r="AO950" s="51"/>
      <c r="AP950" s="51"/>
    </row>
    <row r="951" spans="1:42" ht="15.75" customHeight="1" x14ac:dyDescent="0.35">
      <c r="A951" s="51"/>
      <c r="B951" s="51"/>
      <c r="C951" s="51"/>
      <c r="D951" s="51"/>
      <c r="E951" s="51"/>
      <c r="F951" s="51"/>
      <c r="G951" s="51"/>
      <c r="H951" s="51"/>
      <c r="I951" s="61"/>
      <c r="J951" s="51"/>
      <c r="K951" s="109"/>
      <c r="L951" s="51"/>
      <c r="M951" s="51"/>
      <c r="N951" s="51"/>
      <c r="AO951" s="51"/>
      <c r="AP951" s="51"/>
    </row>
    <row r="952" spans="1:42" ht="15.75" customHeight="1" x14ac:dyDescent="0.35">
      <c r="A952" s="51"/>
      <c r="B952" s="51"/>
      <c r="C952" s="51"/>
      <c r="D952" s="51"/>
      <c r="E952" s="51"/>
      <c r="F952" s="51"/>
      <c r="G952" s="51"/>
      <c r="H952" s="51"/>
      <c r="I952" s="61"/>
      <c r="J952" s="51"/>
      <c r="K952" s="109"/>
      <c r="L952" s="51"/>
      <c r="M952" s="51"/>
      <c r="N952" s="51"/>
      <c r="AO952" s="51"/>
      <c r="AP952" s="51"/>
    </row>
    <row r="953" spans="1:42" ht="15.75" customHeight="1" x14ac:dyDescent="0.35">
      <c r="A953" s="51"/>
      <c r="B953" s="51"/>
      <c r="C953" s="51"/>
      <c r="D953" s="51"/>
      <c r="E953" s="51"/>
      <c r="F953" s="51"/>
      <c r="G953" s="51"/>
      <c r="H953" s="51"/>
      <c r="I953" s="61"/>
      <c r="J953" s="51"/>
      <c r="K953" s="109"/>
      <c r="L953" s="51"/>
      <c r="M953" s="51"/>
      <c r="N953" s="51"/>
      <c r="AO953" s="51"/>
      <c r="AP953" s="51"/>
    </row>
    <row r="954" spans="1:42" ht="15.75" customHeight="1" x14ac:dyDescent="0.35">
      <c r="A954" s="51"/>
      <c r="B954" s="51"/>
      <c r="C954" s="51"/>
      <c r="D954" s="51"/>
      <c r="E954" s="51"/>
      <c r="F954" s="51"/>
      <c r="G954" s="51"/>
      <c r="H954" s="51"/>
      <c r="I954" s="61"/>
      <c r="J954" s="51"/>
      <c r="K954" s="109"/>
      <c r="L954" s="51"/>
      <c r="M954" s="51"/>
      <c r="N954" s="51"/>
      <c r="AO954" s="51"/>
      <c r="AP954" s="51"/>
    </row>
    <row r="955" spans="1:42" ht="15.75" customHeight="1" x14ac:dyDescent="0.35">
      <c r="A955" s="51"/>
      <c r="B955" s="51"/>
      <c r="C955" s="51"/>
      <c r="D955" s="51"/>
      <c r="E955" s="51"/>
      <c r="F955" s="51"/>
      <c r="G955" s="51"/>
      <c r="H955" s="51"/>
      <c r="I955" s="61"/>
      <c r="J955" s="51"/>
      <c r="K955" s="109"/>
      <c r="L955" s="51"/>
      <c r="M955" s="51"/>
      <c r="N955" s="51"/>
      <c r="AO955" s="51"/>
      <c r="AP955" s="51"/>
    </row>
    <row r="956" spans="1:42" ht="15.75" customHeight="1" x14ac:dyDescent="0.35">
      <c r="A956" s="51"/>
      <c r="B956" s="51"/>
      <c r="C956" s="51"/>
      <c r="D956" s="51"/>
      <c r="E956" s="51"/>
      <c r="F956" s="51"/>
      <c r="G956" s="51"/>
      <c r="H956" s="51"/>
      <c r="I956" s="61"/>
      <c r="J956" s="51"/>
      <c r="K956" s="109"/>
      <c r="L956" s="51"/>
      <c r="M956" s="51"/>
      <c r="N956" s="51"/>
      <c r="AO956" s="51"/>
      <c r="AP956" s="51"/>
    </row>
    <row r="957" spans="1:42" ht="15.75" customHeight="1" x14ac:dyDescent="0.35">
      <c r="A957" s="51"/>
      <c r="B957" s="51"/>
      <c r="C957" s="51"/>
      <c r="D957" s="51"/>
      <c r="E957" s="51"/>
      <c r="F957" s="51"/>
      <c r="G957" s="51"/>
      <c r="H957" s="51"/>
      <c r="I957" s="61"/>
      <c r="J957" s="51"/>
      <c r="K957" s="109"/>
      <c r="L957" s="51"/>
      <c r="M957" s="51"/>
      <c r="N957" s="51"/>
      <c r="AO957" s="51"/>
      <c r="AP957" s="51"/>
    </row>
    <row r="958" spans="1:42" ht="15.75" customHeight="1" x14ac:dyDescent="0.35">
      <c r="A958" s="51"/>
      <c r="B958" s="51"/>
      <c r="C958" s="51"/>
      <c r="D958" s="51"/>
      <c r="E958" s="51"/>
      <c r="F958" s="51"/>
      <c r="G958" s="51"/>
      <c r="H958" s="51"/>
      <c r="I958" s="61"/>
      <c r="J958" s="51"/>
      <c r="K958" s="109"/>
      <c r="L958" s="51"/>
      <c r="M958" s="51"/>
      <c r="N958" s="51"/>
      <c r="AO958" s="51"/>
      <c r="AP958" s="51"/>
    </row>
    <row r="959" spans="1:42" ht="15.75" customHeight="1" x14ac:dyDescent="0.35">
      <c r="A959" s="51"/>
      <c r="B959" s="51"/>
      <c r="C959" s="51"/>
      <c r="D959" s="51"/>
      <c r="E959" s="51"/>
      <c r="F959" s="51"/>
      <c r="G959" s="51"/>
      <c r="H959" s="51"/>
      <c r="I959" s="61"/>
      <c r="J959" s="51"/>
      <c r="K959" s="109"/>
      <c r="L959" s="51"/>
      <c r="M959" s="51"/>
      <c r="N959" s="51"/>
      <c r="AO959" s="51"/>
      <c r="AP959" s="51"/>
    </row>
    <row r="960" spans="1:42" ht="15.75" customHeight="1" x14ac:dyDescent="0.35">
      <c r="A960" s="51"/>
      <c r="B960" s="51"/>
      <c r="C960" s="51"/>
      <c r="D960" s="51"/>
      <c r="E960" s="51"/>
      <c r="F960" s="51"/>
      <c r="G960" s="51"/>
      <c r="H960" s="51"/>
      <c r="I960" s="61"/>
      <c r="J960" s="51"/>
      <c r="K960" s="109"/>
      <c r="L960" s="51"/>
      <c r="M960" s="51"/>
      <c r="N960" s="51"/>
      <c r="AO960" s="51"/>
      <c r="AP960" s="51"/>
    </row>
    <row r="961" spans="1:42" ht="15.75" customHeight="1" x14ac:dyDescent="0.35">
      <c r="A961" s="51"/>
      <c r="B961" s="51"/>
      <c r="C961" s="51"/>
      <c r="D961" s="51"/>
      <c r="E961" s="51"/>
      <c r="F961" s="51"/>
      <c r="G961" s="51"/>
      <c r="H961" s="51"/>
      <c r="I961" s="61"/>
      <c r="J961" s="51"/>
      <c r="K961" s="109"/>
      <c r="L961" s="51"/>
      <c r="M961" s="51"/>
      <c r="N961" s="51"/>
      <c r="AO961" s="51"/>
      <c r="AP961" s="51"/>
    </row>
    <row r="962" spans="1:42" ht="15.75" customHeight="1" x14ac:dyDescent="0.35">
      <c r="A962" s="51"/>
      <c r="B962" s="51"/>
      <c r="C962" s="51"/>
      <c r="D962" s="51"/>
      <c r="E962" s="51"/>
      <c r="F962" s="51"/>
      <c r="G962" s="51"/>
      <c r="H962" s="51"/>
      <c r="I962" s="61"/>
      <c r="J962" s="51"/>
      <c r="K962" s="109"/>
      <c r="L962" s="51"/>
      <c r="M962" s="51"/>
      <c r="N962" s="51"/>
      <c r="AO962" s="51"/>
      <c r="AP962" s="51"/>
    </row>
    <row r="963" spans="1:42" ht="15.75" customHeight="1" x14ac:dyDescent="0.35">
      <c r="A963" s="51"/>
      <c r="B963" s="51"/>
      <c r="C963" s="51"/>
      <c r="D963" s="51"/>
      <c r="E963" s="51"/>
      <c r="F963" s="51"/>
      <c r="G963" s="51"/>
      <c r="H963" s="51"/>
      <c r="I963" s="61"/>
      <c r="J963" s="51"/>
      <c r="K963" s="109"/>
      <c r="L963" s="51"/>
      <c r="M963" s="51"/>
      <c r="N963" s="51"/>
      <c r="AO963" s="51"/>
      <c r="AP963" s="51"/>
    </row>
    <row r="964" spans="1:42" ht="15.75" customHeight="1" x14ac:dyDescent="0.35">
      <c r="A964" s="51"/>
      <c r="B964" s="51"/>
      <c r="C964" s="51"/>
      <c r="D964" s="51"/>
      <c r="E964" s="51"/>
      <c r="F964" s="51"/>
      <c r="G964" s="51"/>
      <c r="H964" s="51"/>
      <c r="I964" s="61"/>
      <c r="J964" s="51"/>
      <c r="K964" s="109"/>
      <c r="L964" s="51"/>
      <c r="M964" s="51"/>
      <c r="N964" s="51"/>
      <c r="AO964" s="51"/>
      <c r="AP964" s="51"/>
    </row>
    <row r="965" spans="1:42" ht="15.75" customHeight="1" x14ac:dyDescent="0.35">
      <c r="A965" s="51"/>
      <c r="B965" s="51"/>
      <c r="C965" s="51"/>
      <c r="D965" s="51"/>
      <c r="E965" s="51"/>
      <c r="F965" s="51"/>
      <c r="G965" s="51"/>
      <c r="H965" s="51"/>
      <c r="I965" s="61"/>
      <c r="J965" s="51"/>
      <c r="K965" s="109"/>
      <c r="L965" s="51"/>
      <c r="M965" s="51"/>
      <c r="N965" s="51"/>
      <c r="AO965" s="51"/>
      <c r="AP965" s="51"/>
    </row>
    <row r="966" spans="1:42" ht="15.75" customHeight="1" x14ac:dyDescent="0.35">
      <c r="A966" s="51"/>
      <c r="B966" s="51"/>
      <c r="C966" s="51"/>
      <c r="D966" s="51"/>
      <c r="E966" s="51"/>
      <c r="F966" s="51"/>
      <c r="G966" s="51"/>
      <c r="H966" s="51"/>
      <c r="I966" s="61"/>
      <c r="J966" s="51"/>
      <c r="K966" s="109"/>
      <c r="L966" s="51"/>
      <c r="M966" s="51"/>
      <c r="N966" s="51"/>
      <c r="AO966" s="51"/>
      <c r="AP966" s="51"/>
    </row>
    <row r="967" spans="1:42" ht="15.75" customHeight="1" x14ac:dyDescent="0.35">
      <c r="A967" s="51"/>
      <c r="B967" s="51"/>
      <c r="C967" s="51"/>
      <c r="D967" s="51"/>
      <c r="E967" s="51"/>
      <c r="F967" s="51"/>
      <c r="G967" s="51"/>
      <c r="H967" s="51"/>
      <c r="I967" s="61"/>
      <c r="J967" s="51"/>
      <c r="K967" s="109"/>
      <c r="L967" s="51"/>
      <c r="M967" s="51"/>
      <c r="N967" s="51"/>
      <c r="AO967" s="51"/>
      <c r="AP967" s="51"/>
    </row>
    <row r="968" spans="1:42" ht="15.75" customHeight="1" x14ac:dyDescent="0.35">
      <c r="A968" s="51"/>
      <c r="B968" s="51"/>
      <c r="C968" s="51"/>
      <c r="D968" s="51"/>
      <c r="E968" s="51"/>
      <c r="F968" s="51"/>
      <c r="G968" s="51"/>
      <c r="H968" s="51"/>
      <c r="I968" s="61"/>
      <c r="J968" s="51"/>
      <c r="K968" s="109"/>
      <c r="L968" s="51"/>
      <c r="M968" s="51"/>
      <c r="N968" s="51"/>
      <c r="AO968" s="51"/>
      <c r="AP968" s="51"/>
    </row>
    <row r="969" spans="1:42" ht="15.75" customHeight="1" x14ac:dyDescent="0.35">
      <c r="A969" s="51"/>
      <c r="B969" s="51"/>
      <c r="C969" s="51"/>
      <c r="D969" s="51"/>
      <c r="E969" s="51"/>
      <c r="F969" s="51"/>
      <c r="G969" s="51"/>
      <c r="H969" s="51"/>
      <c r="I969" s="61"/>
      <c r="J969" s="51"/>
      <c r="K969" s="109"/>
      <c r="L969" s="51"/>
      <c r="M969" s="51"/>
      <c r="N969" s="51"/>
      <c r="AO969" s="51"/>
      <c r="AP969" s="51"/>
    </row>
    <row r="970" spans="1:42" ht="15.75" customHeight="1" x14ac:dyDescent="0.35">
      <c r="A970" s="51"/>
      <c r="B970" s="51"/>
      <c r="C970" s="51"/>
      <c r="D970" s="51"/>
      <c r="E970" s="51"/>
      <c r="F970" s="51"/>
      <c r="G970" s="51"/>
      <c r="H970" s="51"/>
      <c r="I970" s="61"/>
      <c r="J970" s="51"/>
      <c r="K970" s="109"/>
      <c r="L970" s="51"/>
      <c r="M970" s="51"/>
      <c r="N970" s="51"/>
      <c r="AO970" s="51"/>
      <c r="AP970" s="51"/>
    </row>
    <row r="971" spans="1:42" ht="15.75" customHeight="1" x14ac:dyDescent="0.35">
      <c r="A971" s="51"/>
      <c r="B971" s="51"/>
      <c r="C971" s="51"/>
      <c r="D971" s="51"/>
      <c r="E971" s="51"/>
      <c r="F971" s="51"/>
      <c r="G971" s="51"/>
      <c r="H971" s="51"/>
      <c r="I971" s="61"/>
      <c r="J971" s="51"/>
      <c r="K971" s="109"/>
      <c r="L971" s="51"/>
      <c r="M971" s="51"/>
      <c r="N971" s="51"/>
      <c r="AO971" s="51"/>
      <c r="AP971" s="51"/>
    </row>
    <row r="972" spans="1:42" ht="15.75" customHeight="1" x14ac:dyDescent="0.35">
      <c r="A972" s="51"/>
      <c r="B972" s="51"/>
      <c r="C972" s="51"/>
      <c r="D972" s="51"/>
      <c r="E972" s="51"/>
      <c r="F972" s="51"/>
      <c r="G972" s="51"/>
      <c r="H972" s="51"/>
      <c r="I972" s="61"/>
      <c r="J972" s="51"/>
      <c r="K972" s="109"/>
      <c r="L972" s="51"/>
      <c r="M972" s="51"/>
      <c r="N972" s="51"/>
      <c r="AO972" s="51"/>
      <c r="AP972" s="51"/>
    </row>
    <row r="973" spans="1:42" ht="15.75" customHeight="1" x14ac:dyDescent="0.35">
      <c r="A973" s="51"/>
      <c r="B973" s="51"/>
      <c r="C973" s="51"/>
      <c r="D973" s="51"/>
      <c r="E973" s="51"/>
      <c r="F973" s="51"/>
      <c r="G973" s="51"/>
      <c r="H973" s="51"/>
      <c r="I973" s="61"/>
      <c r="J973" s="51"/>
      <c r="K973" s="109"/>
      <c r="L973" s="51"/>
      <c r="M973" s="51"/>
      <c r="N973" s="51"/>
      <c r="AO973" s="51"/>
      <c r="AP973" s="51"/>
    </row>
    <row r="974" spans="1:42" ht="15.75" customHeight="1" x14ac:dyDescent="0.35">
      <c r="A974" s="51"/>
      <c r="B974" s="51"/>
      <c r="C974" s="51"/>
      <c r="D974" s="51"/>
      <c r="E974" s="51"/>
      <c r="F974" s="51"/>
      <c r="G974" s="51"/>
      <c r="H974" s="51"/>
      <c r="I974" s="61"/>
      <c r="J974" s="51"/>
      <c r="K974" s="109"/>
      <c r="L974" s="51"/>
      <c r="M974" s="51"/>
      <c r="N974" s="51"/>
      <c r="AO974" s="51"/>
      <c r="AP974" s="51"/>
    </row>
    <row r="975" spans="1:42" ht="15.75" customHeight="1" x14ac:dyDescent="0.35">
      <c r="A975" s="51"/>
      <c r="B975" s="51"/>
      <c r="C975" s="51"/>
      <c r="D975" s="51"/>
      <c r="E975" s="51"/>
      <c r="F975" s="51"/>
      <c r="G975" s="51"/>
      <c r="H975" s="51"/>
      <c r="I975" s="61"/>
      <c r="J975" s="51"/>
      <c r="K975" s="109"/>
      <c r="L975" s="51"/>
      <c r="M975" s="51"/>
      <c r="N975" s="51"/>
      <c r="AO975" s="51"/>
      <c r="AP975" s="51"/>
    </row>
    <row r="976" spans="1:42" ht="15.75" customHeight="1" x14ac:dyDescent="0.35">
      <c r="A976" s="51"/>
      <c r="B976" s="51"/>
      <c r="C976" s="51"/>
      <c r="D976" s="51"/>
      <c r="E976" s="51"/>
      <c r="F976" s="51"/>
      <c r="G976" s="51"/>
      <c r="H976" s="51"/>
      <c r="I976" s="61"/>
      <c r="J976" s="51"/>
      <c r="K976" s="109"/>
      <c r="L976" s="51"/>
      <c r="M976" s="51"/>
      <c r="N976" s="51"/>
      <c r="AO976" s="51"/>
      <c r="AP976" s="51"/>
    </row>
    <row r="977" spans="1:42" ht="15.75" customHeight="1" x14ac:dyDescent="0.35">
      <c r="A977" s="51"/>
      <c r="B977" s="51"/>
      <c r="C977" s="51"/>
      <c r="D977" s="51"/>
      <c r="E977" s="51"/>
      <c r="F977" s="51"/>
      <c r="G977" s="51"/>
      <c r="H977" s="51"/>
      <c r="I977" s="61"/>
      <c r="J977" s="51"/>
      <c r="K977" s="109"/>
      <c r="L977" s="51"/>
      <c r="M977" s="51"/>
      <c r="N977" s="51"/>
      <c r="AO977" s="51"/>
      <c r="AP977" s="51"/>
    </row>
    <row r="978" spans="1:42" ht="15.75" customHeight="1" x14ac:dyDescent="0.35">
      <c r="A978" s="51"/>
      <c r="B978" s="51"/>
      <c r="C978" s="51"/>
      <c r="D978" s="51"/>
      <c r="E978" s="51"/>
      <c r="F978" s="51"/>
      <c r="G978" s="51"/>
      <c r="H978" s="51"/>
      <c r="I978" s="61"/>
      <c r="J978" s="51"/>
      <c r="K978" s="109"/>
      <c r="L978" s="51"/>
      <c r="M978" s="51"/>
      <c r="N978" s="51"/>
      <c r="AO978" s="51"/>
      <c r="AP978" s="51"/>
    </row>
    <row r="979" spans="1:42" ht="15.75" customHeight="1" x14ac:dyDescent="0.35">
      <c r="A979" s="51"/>
      <c r="B979" s="51"/>
      <c r="C979" s="51"/>
      <c r="D979" s="51"/>
      <c r="E979" s="51"/>
      <c r="F979" s="51"/>
      <c r="G979" s="51"/>
      <c r="H979" s="51"/>
      <c r="I979" s="61"/>
      <c r="J979" s="51"/>
      <c r="K979" s="109"/>
      <c r="L979" s="51"/>
      <c r="M979" s="51"/>
      <c r="N979" s="51"/>
      <c r="AO979" s="51"/>
      <c r="AP979" s="51"/>
    </row>
    <row r="980" spans="1:42" ht="15.75" customHeight="1" x14ac:dyDescent="0.35">
      <c r="A980" s="51"/>
      <c r="B980" s="51"/>
      <c r="C980" s="51"/>
      <c r="D980" s="51"/>
      <c r="E980" s="51"/>
      <c r="F980" s="51"/>
      <c r="G980" s="51"/>
      <c r="H980" s="51"/>
      <c r="I980" s="61"/>
      <c r="J980" s="51"/>
      <c r="K980" s="109"/>
      <c r="L980" s="51"/>
      <c r="M980" s="51"/>
      <c r="N980" s="51"/>
      <c r="AO980" s="51"/>
      <c r="AP980" s="51"/>
    </row>
    <row r="981" spans="1:42" ht="15.75" customHeight="1" x14ac:dyDescent="0.35">
      <c r="A981" s="51"/>
      <c r="B981" s="51"/>
      <c r="C981" s="51"/>
      <c r="D981" s="51"/>
      <c r="E981" s="51"/>
      <c r="F981" s="51"/>
      <c r="G981" s="51"/>
      <c r="H981" s="51"/>
      <c r="I981" s="61"/>
      <c r="J981" s="51"/>
      <c r="K981" s="109"/>
      <c r="L981" s="51"/>
      <c r="M981" s="51"/>
      <c r="N981" s="51"/>
      <c r="AO981" s="51"/>
      <c r="AP981" s="51"/>
    </row>
    <row r="982" spans="1:42" ht="15.75" customHeight="1" x14ac:dyDescent="0.35">
      <c r="A982" s="51"/>
      <c r="B982" s="51"/>
      <c r="C982" s="51"/>
      <c r="D982" s="51"/>
      <c r="E982" s="51"/>
      <c r="F982" s="51"/>
      <c r="G982" s="51"/>
      <c r="H982" s="51"/>
      <c r="I982" s="61"/>
      <c r="J982" s="51"/>
      <c r="K982" s="109"/>
      <c r="L982" s="51"/>
      <c r="M982" s="51"/>
      <c r="N982" s="51"/>
      <c r="AO982" s="51"/>
      <c r="AP982" s="51"/>
    </row>
    <row r="983" spans="1:42" ht="15.75" customHeight="1" x14ac:dyDescent="0.35">
      <c r="A983" s="51"/>
      <c r="B983" s="51"/>
      <c r="C983" s="51"/>
      <c r="D983" s="51"/>
      <c r="E983" s="51"/>
      <c r="F983" s="51"/>
      <c r="G983" s="51"/>
      <c r="H983" s="51"/>
      <c r="I983" s="61"/>
      <c r="J983" s="51"/>
      <c r="K983" s="109"/>
      <c r="L983" s="51"/>
      <c r="M983" s="51"/>
      <c r="N983" s="51"/>
      <c r="AO983" s="51"/>
      <c r="AP983" s="51"/>
    </row>
    <row r="984" spans="1:42" ht="15.75" customHeight="1" x14ac:dyDescent="0.35">
      <c r="A984" s="51"/>
      <c r="B984" s="51"/>
      <c r="C984" s="51"/>
      <c r="D984" s="51"/>
      <c r="E984" s="51"/>
      <c r="F984" s="51"/>
      <c r="G984" s="51"/>
      <c r="H984" s="51"/>
      <c r="I984" s="61"/>
      <c r="J984" s="51"/>
      <c r="K984" s="109"/>
      <c r="L984" s="51"/>
      <c r="M984" s="51"/>
      <c r="N984" s="51"/>
      <c r="AO984" s="51"/>
      <c r="AP984" s="51"/>
    </row>
    <row r="985" spans="1:42" ht="15.75" customHeight="1" x14ac:dyDescent="0.35">
      <c r="A985" s="51"/>
      <c r="B985" s="51"/>
      <c r="C985" s="51"/>
      <c r="D985" s="51"/>
      <c r="E985" s="51"/>
      <c r="F985" s="51"/>
      <c r="G985" s="51"/>
      <c r="H985" s="51"/>
      <c r="I985" s="61"/>
      <c r="J985" s="51"/>
      <c r="K985" s="109"/>
      <c r="L985" s="51"/>
      <c r="M985" s="51"/>
      <c r="N985" s="51"/>
      <c r="AO985" s="51"/>
      <c r="AP985" s="51"/>
    </row>
    <row r="986" spans="1:42" ht="15.75" customHeight="1" x14ac:dyDescent="0.35">
      <c r="A986" s="51"/>
      <c r="B986" s="51"/>
      <c r="C986" s="51"/>
      <c r="D986" s="51"/>
      <c r="E986" s="51"/>
      <c r="F986" s="51"/>
      <c r="G986" s="51"/>
      <c r="H986" s="51"/>
      <c r="I986" s="61"/>
      <c r="J986" s="51"/>
      <c r="K986" s="109"/>
      <c r="L986" s="51"/>
      <c r="M986" s="51"/>
      <c r="N986" s="51"/>
      <c r="AO986" s="51"/>
      <c r="AP986" s="51"/>
    </row>
    <row r="987" spans="1:42" ht="15.75" customHeight="1" x14ac:dyDescent="0.35">
      <c r="A987" s="51"/>
      <c r="B987" s="51"/>
      <c r="C987" s="51"/>
      <c r="D987" s="51"/>
      <c r="E987" s="51"/>
      <c r="F987" s="51"/>
      <c r="G987" s="51"/>
      <c r="H987" s="51"/>
      <c r="I987" s="61"/>
      <c r="J987" s="51"/>
      <c r="K987" s="109"/>
      <c r="L987" s="51"/>
      <c r="M987" s="51"/>
      <c r="N987" s="51"/>
      <c r="AO987" s="51"/>
      <c r="AP987" s="51"/>
    </row>
    <row r="988" spans="1:42" ht="15.75" customHeight="1" x14ac:dyDescent="0.35">
      <c r="A988" s="51"/>
      <c r="B988" s="51"/>
      <c r="C988" s="51"/>
      <c r="D988" s="51"/>
      <c r="E988" s="51"/>
      <c r="F988" s="51"/>
      <c r="G988" s="51"/>
      <c r="H988" s="51"/>
      <c r="I988" s="61"/>
      <c r="J988" s="51"/>
      <c r="K988" s="109"/>
      <c r="L988" s="51"/>
      <c r="M988" s="51"/>
      <c r="N988" s="51"/>
      <c r="AO988" s="51"/>
      <c r="AP988" s="51"/>
    </row>
    <row r="989" spans="1:42" ht="15.75" customHeight="1" x14ac:dyDescent="0.35">
      <c r="A989" s="51"/>
      <c r="B989" s="51"/>
      <c r="C989" s="51"/>
      <c r="D989" s="51"/>
      <c r="E989" s="51"/>
      <c r="F989" s="51"/>
      <c r="G989" s="51"/>
      <c r="H989" s="51"/>
      <c r="I989" s="61"/>
      <c r="J989" s="51"/>
      <c r="K989" s="109"/>
      <c r="L989" s="51"/>
      <c r="M989" s="51"/>
      <c r="N989" s="51"/>
      <c r="AO989" s="51"/>
      <c r="AP989" s="51"/>
    </row>
    <row r="990" spans="1:42" ht="15.75" customHeight="1" x14ac:dyDescent="0.35">
      <c r="A990" s="51"/>
      <c r="B990" s="51"/>
      <c r="C990" s="51"/>
      <c r="D990" s="51"/>
      <c r="E990" s="51"/>
      <c r="F990" s="51"/>
      <c r="G990" s="51"/>
      <c r="H990" s="51"/>
      <c r="I990" s="61"/>
      <c r="J990" s="51"/>
      <c r="K990" s="109"/>
      <c r="L990" s="51"/>
      <c r="M990" s="51"/>
      <c r="N990" s="51"/>
      <c r="AO990" s="51"/>
      <c r="AP990" s="51"/>
    </row>
    <row r="991" spans="1:42" ht="15.75" customHeight="1" x14ac:dyDescent="0.35">
      <c r="A991" s="51"/>
      <c r="B991" s="51"/>
      <c r="C991" s="51"/>
      <c r="D991" s="51"/>
      <c r="E991" s="51"/>
      <c r="F991" s="51"/>
      <c r="G991" s="51"/>
      <c r="H991" s="51"/>
      <c r="I991" s="61"/>
      <c r="J991" s="51"/>
      <c r="K991" s="109"/>
      <c r="L991" s="51"/>
      <c r="M991" s="51"/>
      <c r="N991" s="51"/>
      <c r="AO991" s="51"/>
      <c r="AP991" s="51"/>
    </row>
    <row r="992" spans="1:42" ht="15.75" customHeight="1" x14ac:dyDescent="0.35">
      <c r="A992" s="51"/>
      <c r="B992" s="51"/>
      <c r="C992" s="51"/>
      <c r="D992" s="51"/>
      <c r="E992" s="51"/>
      <c r="F992" s="51"/>
      <c r="G992" s="51"/>
      <c r="H992" s="51"/>
      <c r="I992" s="61"/>
      <c r="J992" s="51"/>
      <c r="K992" s="109"/>
      <c r="L992" s="51"/>
      <c r="M992" s="51"/>
      <c r="N992" s="51"/>
      <c r="AO992" s="51"/>
      <c r="AP992" s="51"/>
    </row>
    <row r="993" spans="1:42" ht="15.75" customHeight="1" x14ac:dyDescent="0.35">
      <c r="A993" s="51"/>
      <c r="B993" s="51"/>
      <c r="C993" s="51"/>
      <c r="D993" s="51"/>
      <c r="E993" s="51"/>
      <c r="F993" s="51"/>
      <c r="G993" s="51"/>
      <c r="H993" s="51"/>
      <c r="I993" s="61"/>
      <c r="J993" s="51"/>
      <c r="K993" s="109"/>
      <c r="L993" s="51"/>
      <c r="M993" s="51"/>
      <c r="N993" s="51"/>
      <c r="AO993" s="51"/>
      <c r="AP993" s="51"/>
    </row>
    <row r="994" spans="1:42" ht="15.75" customHeight="1" x14ac:dyDescent="0.35">
      <c r="A994" s="51"/>
      <c r="B994" s="51"/>
      <c r="C994" s="51"/>
      <c r="D994" s="51"/>
      <c r="E994" s="51"/>
      <c r="F994" s="51"/>
      <c r="G994" s="51"/>
      <c r="H994" s="51"/>
      <c r="I994" s="61"/>
      <c r="J994" s="51"/>
      <c r="K994" s="109"/>
      <c r="L994" s="51"/>
      <c r="M994" s="51"/>
      <c r="N994" s="51"/>
      <c r="AO994" s="51"/>
      <c r="AP994" s="51"/>
    </row>
    <row r="995" spans="1:42" ht="15.75" customHeight="1" x14ac:dyDescent="0.35">
      <c r="A995" s="51"/>
      <c r="B995" s="51"/>
      <c r="C995" s="51"/>
      <c r="D995" s="51"/>
      <c r="E995" s="51"/>
      <c r="F995" s="51"/>
      <c r="G995" s="51"/>
      <c r="H995" s="51"/>
      <c r="I995" s="61"/>
      <c r="J995" s="51"/>
      <c r="K995" s="109"/>
      <c r="L995" s="51"/>
      <c r="M995" s="51"/>
      <c r="N995" s="51"/>
      <c r="AO995" s="51"/>
      <c r="AP995" s="51"/>
    </row>
    <row r="996" spans="1:42" ht="15.75" customHeight="1" x14ac:dyDescent="0.35">
      <c r="A996" s="51"/>
      <c r="B996" s="51"/>
      <c r="C996" s="51"/>
      <c r="D996" s="51"/>
      <c r="E996" s="51"/>
      <c r="F996" s="51"/>
      <c r="G996" s="51"/>
      <c r="H996" s="51"/>
      <c r="I996" s="61"/>
      <c r="J996" s="51"/>
      <c r="K996" s="109"/>
      <c r="L996" s="51"/>
      <c r="M996" s="51"/>
      <c r="N996" s="51"/>
      <c r="AO996" s="51"/>
      <c r="AP996" s="51"/>
    </row>
    <row r="997" spans="1:42" ht="15.75" customHeight="1" x14ac:dyDescent="0.35">
      <c r="A997" s="51"/>
      <c r="B997" s="51"/>
      <c r="C997" s="51"/>
      <c r="D997" s="51"/>
      <c r="E997" s="51"/>
      <c r="F997" s="51"/>
      <c r="G997" s="51"/>
      <c r="H997" s="51"/>
      <c r="I997" s="61"/>
      <c r="J997" s="51"/>
      <c r="K997" s="109"/>
      <c r="L997" s="51"/>
      <c r="M997" s="51"/>
      <c r="N997" s="51"/>
      <c r="AO997" s="51"/>
      <c r="AP997" s="51"/>
    </row>
    <row r="998" spans="1:42" ht="15.75" customHeight="1" x14ac:dyDescent="0.35">
      <c r="A998" s="51"/>
      <c r="B998" s="51"/>
      <c r="C998" s="51"/>
      <c r="D998" s="51"/>
      <c r="E998" s="51"/>
      <c r="F998" s="51"/>
      <c r="G998" s="51"/>
      <c r="H998" s="51"/>
      <c r="I998" s="61"/>
      <c r="J998" s="51"/>
      <c r="K998" s="109"/>
      <c r="L998" s="51"/>
      <c r="M998" s="51"/>
      <c r="N998" s="51"/>
      <c r="AO998" s="51"/>
      <c r="AP998" s="51"/>
    </row>
    <row r="999" spans="1:42" ht="15.75" customHeight="1" x14ac:dyDescent="0.35">
      <c r="A999" s="51"/>
      <c r="B999" s="51"/>
      <c r="C999" s="51"/>
      <c r="D999" s="51"/>
      <c r="E999" s="51"/>
      <c r="F999" s="51"/>
      <c r="G999" s="51"/>
      <c r="H999" s="51"/>
      <c r="I999" s="61"/>
      <c r="J999" s="51"/>
      <c r="K999" s="109"/>
      <c r="L999" s="51"/>
      <c r="M999" s="51"/>
      <c r="N999" s="51"/>
      <c r="AO999" s="51"/>
      <c r="AP999" s="51"/>
    </row>
    <row r="1000" spans="1:42" ht="15.75" customHeight="1" x14ac:dyDescent="0.35">
      <c r="A1000" s="51"/>
      <c r="B1000" s="51"/>
      <c r="C1000" s="51"/>
      <c r="D1000" s="51"/>
      <c r="E1000" s="51"/>
      <c r="F1000" s="51"/>
      <c r="G1000" s="51"/>
      <c r="H1000" s="51"/>
      <c r="I1000" s="61"/>
      <c r="J1000" s="51"/>
      <c r="K1000" s="109"/>
      <c r="L1000" s="51"/>
      <c r="M1000" s="51"/>
      <c r="N1000" s="51"/>
      <c r="AO1000" s="51"/>
      <c r="AP1000" s="5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A646E-3CF2-46C1-A9F0-E47BDDD3F6FB}">
  <sheetPr>
    <tabColor theme="6" tint="0.39997558519241921"/>
  </sheetPr>
  <dimension ref="A1:AP1004"/>
  <sheetViews>
    <sheetView workbookViewId="0">
      <selection activeCell="M3" sqref="M3"/>
    </sheetView>
  </sheetViews>
  <sheetFormatPr defaultColWidth="14.453125" defaultRowHeight="14.5" x14ac:dyDescent="0.35"/>
  <cols>
    <col min="1" max="1" width="3.26953125" customWidth="1"/>
    <col min="2" max="7" width="13" hidden="1" customWidth="1"/>
    <col min="8" max="8" width="26.54296875" customWidth="1"/>
    <col min="9" max="9" width="15.81640625" style="8" customWidth="1"/>
    <col min="10" max="10" width="20.54296875" customWidth="1"/>
    <col min="11" max="11" width="12" customWidth="1"/>
    <col min="12" max="14" width="13.1796875" customWidth="1"/>
    <col min="15" max="40" width="8.7265625" customWidth="1"/>
    <col min="41" max="41" width="10.453125" customWidth="1"/>
    <col min="42" max="42" width="10.7265625" customWidth="1"/>
  </cols>
  <sheetData>
    <row r="1" spans="1:42" ht="18.75" customHeight="1" x14ac:dyDescent="0.45">
      <c r="A1" s="50" t="s">
        <v>472</v>
      </c>
      <c r="B1" s="50"/>
      <c r="C1" s="50"/>
      <c r="D1" s="50"/>
      <c r="E1" s="50"/>
      <c r="F1" s="50"/>
      <c r="G1" s="50"/>
      <c r="H1" s="51"/>
      <c r="I1" s="61"/>
      <c r="J1" s="51"/>
      <c r="K1" s="105"/>
      <c r="L1" s="51"/>
      <c r="M1" s="51"/>
      <c r="N1" s="51"/>
      <c r="AO1" s="51"/>
      <c r="AP1" s="51"/>
    </row>
    <row r="2" spans="1:42" ht="18.75" customHeight="1" x14ac:dyDescent="0.45">
      <c r="A2" s="50"/>
      <c r="B2" s="50"/>
      <c r="C2" s="50"/>
      <c r="D2" s="50"/>
      <c r="E2" s="50"/>
      <c r="F2" s="50"/>
      <c r="G2" s="50"/>
      <c r="H2" s="51"/>
      <c r="I2" s="61"/>
      <c r="J2" s="51"/>
      <c r="K2" s="105"/>
      <c r="L2" s="51"/>
      <c r="M2" s="51"/>
      <c r="N2" s="51"/>
      <c r="AO2" s="51"/>
      <c r="AP2" s="51"/>
    </row>
    <row r="3" spans="1:42" ht="18.75" customHeight="1" x14ac:dyDescent="0.45">
      <c r="A3" s="50"/>
      <c r="B3" s="50"/>
      <c r="C3" s="50"/>
      <c r="D3" s="50"/>
      <c r="E3" s="50"/>
      <c r="F3" s="50"/>
      <c r="G3" s="50"/>
      <c r="H3" s="51"/>
      <c r="I3" s="61"/>
      <c r="J3" s="18" t="s">
        <v>8</v>
      </c>
      <c r="K3" s="105">
        <f>SUMIFS($K$8:$K$199,$J$8:$J$199,J3)</f>
        <v>1</v>
      </c>
      <c r="L3" s="51"/>
      <c r="M3" s="51"/>
      <c r="N3" s="51"/>
      <c r="AO3" s="51"/>
      <c r="AP3" s="51"/>
    </row>
    <row r="4" spans="1:42" ht="18.75" customHeight="1" x14ac:dyDescent="0.45">
      <c r="A4" s="50"/>
      <c r="B4" s="50"/>
      <c r="C4" s="50"/>
      <c r="D4" s="50"/>
      <c r="E4" s="50"/>
      <c r="F4" s="50"/>
      <c r="G4" s="50"/>
      <c r="H4" s="51"/>
      <c r="I4" s="61"/>
      <c r="J4" s="18" t="s">
        <v>95</v>
      </c>
      <c r="K4" s="105">
        <f>SUMIFS($K$8:$K$199,$J$8:$J$199,J4)</f>
        <v>1</v>
      </c>
      <c r="L4" s="51"/>
      <c r="M4" s="51"/>
      <c r="N4" s="51"/>
      <c r="AO4" s="51"/>
      <c r="AP4" s="51"/>
    </row>
    <row r="5" spans="1:42" ht="18.75" customHeight="1" x14ac:dyDescent="0.45">
      <c r="A5" s="50"/>
      <c r="B5" s="50"/>
      <c r="C5" s="50"/>
      <c r="D5" s="50"/>
      <c r="E5" s="50"/>
      <c r="F5" s="50"/>
      <c r="G5" s="50"/>
      <c r="H5" s="51"/>
      <c r="I5" s="61"/>
      <c r="J5" s="51"/>
      <c r="K5" s="105"/>
      <c r="L5" s="51"/>
      <c r="M5" s="51"/>
      <c r="N5" s="51"/>
      <c r="AO5" s="51"/>
      <c r="AP5" s="51"/>
    </row>
    <row r="6" spans="1:42" x14ac:dyDescent="0.35">
      <c r="A6" s="51"/>
      <c r="B6" s="51"/>
      <c r="C6" s="51"/>
      <c r="D6" s="51"/>
      <c r="E6" s="51"/>
      <c r="F6" s="51"/>
      <c r="G6" s="51"/>
      <c r="H6" s="18" t="s">
        <v>473</v>
      </c>
      <c r="I6" s="62"/>
      <c r="J6" s="51"/>
      <c r="K6" s="51"/>
      <c r="L6" s="51"/>
      <c r="M6" s="51"/>
      <c r="N6" s="51"/>
      <c r="AO6" s="51"/>
      <c r="AP6" s="51"/>
    </row>
    <row r="7" spans="1:42" x14ac:dyDescent="0.35">
      <c r="A7" s="51"/>
      <c r="B7" s="51"/>
      <c r="C7" s="51"/>
      <c r="D7" s="51"/>
      <c r="E7" s="51"/>
      <c r="F7" s="51"/>
      <c r="G7" s="51"/>
      <c r="H7" s="51" t="str">
        <f>H6</f>
        <v>BCEU-urban-residential-heating</v>
      </c>
      <c r="I7" s="61"/>
      <c r="J7" s="18" t="s">
        <v>1</v>
      </c>
      <c r="K7" s="18">
        <v>2019</v>
      </c>
      <c r="L7" s="18">
        <v>2020</v>
      </c>
      <c r="M7" s="18">
        <v>2021</v>
      </c>
      <c r="N7" s="18">
        <v>2022</v>
      </c>
      <c r="O7" s="18">
        <v>2023</v>
      </c>
      <c r="P7" s="18">
        <v>2024</v>
      </c>
      <c r="Q7" s="18">
        <v>2025</v>
      </c>
      <c r="R7" s="18">
        <v>2026</v>
      </c>
      <c r="S7" s="18">
        <v>2027</v>
      </c>
      <c r="T7" s="18">
        <v>2028</v>
      </c>
      <c r="U7" s="18">
        <v>2029</v>
      </c>
      <c r="V7" s="18">
        <v>2030</v>
      </c>
      <c r="W7" s="18">
        <v>2031</v>
      </c>
      <c r="X7" s="18">
        <v>2032</v>
      </c>
      <c r="Y7" s="18">
        <v>2033</v>
      </c>
      <c r="Z7" s="18">
        <v>2034</v>
      </c>
      <c r="AA7" s="18">
        <v>2035</v>
      </c>
      <c r="AB7" s="18">
        <v>2036</v>
      </c>
      <c r="AC7" s="18">
        <v>2037</v>
      </c>
      <c r="AD7" s="18">
        <v>2038</v>
      </c>
      <c r="AE7" s="18">
        <v>2039</v>
      </c>
      <c r="AF7" s="18">
        <v>2040</v>
      </c>
      <c r="AG7" s="18">
        <v>2041</v>
      </c>
      <c r="AH7" s="18">
        <v>2042</v>
      </c>
      <c r="AI7" s="18">
        <v>2043</v>
      </c>
      <c r="AJ7" s="18">
        <v>2044</v>
      </c>
      <c r="AK7" s="18">
        <v>2045</v>
      </c>
      <c r="AL7" s="18">
        <v>2046</v>
      </c>
      <c r="AM7" s="18">
        <v>2047</v>
      </c>
      <c r="AN7" s="18">
        <v>2048</v>
      </c>
      <c r="AO7" s="18">
        <v>2049</v>
      </c>
      <c r="AP7" s="18">
        <v>2050</v>
      </c>
    </row>
    <row r="8" spans="1:42" x14ac:dyDescent="0.35">
      <c r="A8" s="51"/>
      <c r="B8" s="51"/>
      <c r="C8" s="51"/>
      <c r="D8" s="51"/>
      <c r="E8" s="51"/>
      <c r="F8" s="51"/>
      <c r="G8" s="51"/>
      <c r="H8" s="52" t="str">
        <f>H7</f>
        <v>BCEU-urban-residential-heating</v>
      </c>
      <c r="I8" s="63" t="s">
        <v>539</v>
      </c>
      <c r="J8" s="18" t="s">
        <v>2</v>
      </c>
      <c r="K8" s="104">
        <f>IFERROR('RMI-data'!K4/SUMIFS('RMI-data'!K:K,'RMI-data'!$J:$J,$J8,'RMI-data'!$I:$I,$I8),0)</f>
        <v>0.10130263758814281</v>
      </c>
      <c r="L8" s="104">
        <f>IFERROR('RMI-data'!L4/SUMIFS('RMI-data'!L:L,'RMI-data'!$J:$J,$J8,'RMI-data'!$I:$I,$I8),0)</f>
        <v>0.10511339114790022</v>
      </c>
      <c r="M8" s="104">
        <f>IFERROR('RMI-data'!M4/SUMIFS('RMI-data'!M:M,'RMI-data'!$J:$J,$J8,'RMI-data'!$I:$I,$I8),0)</f>
        <v>0.10870915673486252</v>
      </c>
      <c r="N8" s="104">
        <f>IFERROR('RMI-data'!N4/SUMIFS('RMI-data'!N:N,'RMI-data'!$J:$J,$J8,'RMI-data'!$I:$I,$I8),0)</f>
        <v>0.11229850800281323</v>
      </c>
      <c r="O8" s="104">
        <f>IFERROR('RMI-data'!O4/SUMIFS('RMI-data'!O:O,'RMI-data'!$J:$J,$J8,'RMI-data'!$I:$I,$I8),0)</f>
        <v>0.11634255034312348</v>
      </c>
      <c r="P8" s="104">
        <f>IFERROR('RMI-data'!P4/SUMIFS('RMI-data'!P:P,'RMI-data'!$J:$J,$J8,'RMI-data'!$I:$I,$I8),0)</f>
        <v>0.12014062161534068</v>
      </c>
      <c r="Q8" s="104">
        <f>IFERROR('RMI-data'!Q4/SUMIFS('RMI-data'!Q:Q,'RMI-data'!$J:$J,$J8,'RMI-data'!$I:$I,$I8),0)</f>
        <v>0.12366113445954639</v>
      </c>
      <c r="R8" s="104">
        <f>IFERROR('RMI-data'!R4/SUMIFS('RMI-data'!R:R,'RMI-data'!$J:$J,$J8,'RMI-data'!$I:$I,$I8),0)</f>
        <v>0.12723515333579283</v>
      </c>
      <c r="S8" s="104">
        <f>IFERROR('RMI-data'!S4/SUMIFS('RMI-data'!S:S,'RMI-data'!$J:$J,$J8,'RMI-data'!$I:$I,$I8),0)</f>
        <v>0.13059882027577754</v>
      </c>
      <c r="T8" s="104">
        <f>IFERROR('RMI-data'!T4/SUMIFS('RMI-data'!T:T,'RMI-data'!$J:$J,$J8,'RMI-data'!$I:$I,$I8),0)</f>
        <v>0.13365780158572585</v>
      </c>
      <c r="U8" s="104">
        <f>IFERROR('RMI-data'!U4/SUMIFS('RMI-data'!U:U,'RMI-data'!$J:$J,$J8,'RMI-data'!$I:$I,$I8),0)</f>
        <v>0.13655592628573085</v>
      </c>
      <c r="V8" s="104">
        <f>IFERROR('RMI-data'!V4/SUMIFS('RMI-data'!V:V,'RMI-data'!$J:$J,$J8,'RMI-data'!$I:$I,$I8),0)</f>
        <v>0.1394493141695439</v>
      </c>
      <c r="W8" s="104">
        <f>IFERROR('RMI-data'!W4/SUMIFS('RMI-data'!W:W,'RMI-data'!$J:$J,$J8,'RMI-data'!$I:$I,$I8),0)</f>
        <v>0.14227942731836657</v>
      </c>
      <c r="X8" s="104">
        <f>IFERROR('RMI-data'!X4/SUMIFS('RMI-data'!X:X,'RMI-data'!$J:$J,$J8,'RMI-data'!$I:$I,$I8),0)</f>
        <v>0.1449975295395298</v>
      </c>
      <c r="Y8" s="104">
        <f>IFERROR('RMI-data'!Y4/SUMIFS('RMI-data'!Y:Y,'RMI-data'!$J:$J,$J8,'RMI-data'!$I:$I,$I8),0)</f>
        <v>0.1475880226621448</v>
      </c>
      <c r="Z8" s="104">
        <f>IFERROR('RMI-data'!Z4/SUMIFS('RMI-data'!Z:Z,'RMI-data'!$J:$J,$J8,'RMI-data'!$I:$I,$I8),0)</f>
        <v>0.15005940209042309</v>
      </c>
      <c r="AA8" s="104">
        <f>IFERROR('RMI-data'!AA4/SUMIFS('RMI-data'!AA:AA,'RMI-data'!$J:$J,$J8,'RMI-data'!$I:$I,$I8),0)</f>
        <v>0.15241867214439109</v>
      </c>
      <c r="AB8" s="104">
        <f>IFERROR('RMI-data'!AB4/SUMIFS('RMI-data'!AB:AB,'RMI-data'!$J:$J,$J8,'RMI-data'!$I:$I,$I8),0)</f>
        <v>0.15482416249136227</v>
      </c>
      <c r="AC8" s="104">
        <f>IFERROR('RMI-data'!AC4/SUMIFS('RMI-data'!AC:AC,'RMI-data'!$J:$J,$J8,'RMI-data'!$I:$I,$I8),0)</f>
        <v>0.15741172805634285</v>
      </c>
      <c r="AD8" s="104">
        <f>IFERROR('RMI-data'!AD4/SUMIFS('RMI-data'!AD:AD,'RMI-data'!$J:$J,$J8,'RMI-data'!$I:$I,$I8),0)</f>
        <v>0.16007625265804093</v>
      </c>
      <c r="AE8" s="104">
        <f>IFERROR('RMI-data'!AE4/SUMIFS('RMI-data'!AE:AE,'RMI-data'!$J:$J,$J8,'RMI-data'!$I:$I,$I8),0)</f>
        <v>0.16274473133877071</v>
      </c>
      <c r="AF8" s="104">
        <f>IFERROR('RMI-data'!AF4/SUMIFS('RMI-data'!AF:AF,'RMI-data'!$J:$J,$J8,'RMI-data'!$I:$I,$I8),0)</f>
        <v>0.16555450314726144</v>
      </c>
      <c r="AG8" s="104">
        <f>IFERROR('RMI-data'!AG4/SUMIFS('RMI-data'!AG:AG,'RMI-data'!$J:$J,$J8,'RMI-data'!$I:$I,$I8),0)</f>
        <v>0.16789644068158219</v>
      </c>
      <c r="AH8" s="104">
        <f>IFERROR('RMI-data'!AH4/SUMIFS('RMI-data'!AH:AH,'RMI-data'!$J:$J,$J8,'RMI-data'!$I:$I,$I8),0)</f>
        <v>0.17025612210710162</v>
      </c>
      <c r="AI8" s="104">
        <f>IFERROR('RMI-data'!AI4/SUMIFS('RMI-data'!AI:AI,'RMI-data'!$J:$J,$J8,'RMI-data'!$I:$I,$I8),0)</f>
        <v>0.17265111311029441</v>
      </c>
      <c r="AJ8" s="104">
        <f>IFERROR('RMI-data'!AJ4/SUMIFS('RMI-data'!AJ:AJ,'RMI-data'!$J:$J,$J8,'RMI-data'!$I:$I,$I8),0)</f>
        <v>0.17489794460117186</v>
      </c>
      <c r="AK8" s="104">
        <f>IFERROR('RMI-data'!AK4/SUMIFS('RMI-data'!AK:AK,'RMI-data'!$J:$J,$J8,'RMI-data'!$I:$I,$I8),0)</f>
        <v>0.17707876342416801</v>
      </c>
      <c r="AL8" s="104">
        <f>IFERROR('RMI-data'!AL4/SUMIFS('RMI-data'!AL:AL,'RMI-data'!$J:$J,$J8,'RMI-data'!$I:$I,$I8),0)</f>
        <v>0.17925132852915621</v>
      </c>
      <c r="AM8" s="104">
        <f>IFERROR('RMI-data'!AM4/SUMIFS('RMI-data'!AM:AM,'RMI-data'!$J:$J,$J8,'RMI-data'!$I:$I,$I8),0)</f>
        <v>0.18141275530375317</v>
      </c>
      <c r="AN8" s="104">
        <f>IFERROR('RMI-data'!AN4/SUMIFS('RMI-data'!AN:AN,'RMI-data'!$J:$J,$J8,'RMI-data'!$I:$I,$I8),0)</f>
        <v>0.18136318583360592</v>
      </c>
      <c r="AO8" s="104">
        <f>IFERROR('RMI-data'!AO4/SUMIFS('RMI-data'!AO:AO,'RMI-data'!$J:$J,$J8,'RMI-data'!$I:$I,$I8),0)</f>
        <v>0.18091584692162202</v>
      </c>
      <c r="AP8" s="104">
        <f>IFERROR('RMI-data'!AP4/SUMIFS('RMI-data'!AP:AP,'RMI-data'!$J:$J,$J8,'RMI-data'!$I:$I,$I8),0)</f>
        <v>0.18043192229931909</v>
      </c>
    </row>
    <row r="9" spans="1:42" x14ac:dyDescent="0.35">
      <c r="A9" s="51"/>
      <c r="B9" s="51"/>
      <c r="C9" s="51"/>
      <c r="D9" s="51"/>
      <c r="E9" s="51"/>
      <c r="F9" s="51"/>
      <c r="G9" s="51"/>
      <c r="H9" s="52" t="str">
        <f t="shared" ref="H9:H18" si="0">H8</f>
        <v>BCEU-urban-residential-heating</v>
      </c>
      <c r="I9" s="63" t="s">
        <v>539</v>
      </c>
      <c r="J9" s="18" t="s">
        <v>3</v>
      </c>
      <c r="K9" s="104">
        <f>IFERROR('RMI-data'!K5/SUMIFS('RMI-data'!K:K,'RMI-data'!$J:$J,$J9,'RMI-data'!$I:$I,$I9),0)</f>
        <v>0</v>
      </c>
      <c r="L9" s="104">
        <f>IFERROR('RMI-data'!L5/SUMIFS('RMI-data'!L:L,'RMI-data'!$J:$J,$J9,'RMI-data'!$I:$I,$I9),0)</f>
        <v>0</v>
      </c>
      <c r="M9" s="104">
        <f>IFERROR('RMI-data'!M5/SUMIFS('RMI-data'!M:M,'RMI-data'!$J:$J,$J9,'RMI-data'!$I:$I,$I9),0)</f>
        <v>0</v>
      </c>
      <c r="N9" s="104">
        <f>IFERROR('RMI-data'!N5/SUMIFS('RMI-data'!N:N,'RMI-data'!$J:$J,$J9,'RMI-data'!$I:$I,$I9),0)</f>
        <v>0</v>
      </c>
      <c r="O9" s="104">
        <f>IFERROR('RMI-data'!O5/SUMIFS('RMI-data'!O:O,'RMI-data'!$J:$J,$J9,'RMI-data'!$I:$I,$I9),0)</f>
        <v>0</v>
      </c>
      <c r="P9" s="104">
        <f>IFERROR('RMI-data'!P5/SUMIFS('RMI-data'!P:P,'RMI-data'!$J:$J,$J9,'RMI-data'!$I:$I,$I9),0)</f>
        <v>0</v>
      </c>
      <c r="Q9" s="104">
        <f>IFERROR('RMI-data'!Q5/SUMIFS('RMI-data'!Q:Q,'RMI-data'!$J:$J,$J9,'RMI-data'!$I:$I,$I9),0)</f>
        <v>0</v>
      </c>
      <c r="R9" s="104">
        <f>IFERROR('RMI-data'!R5/SUMIFS('RMI-data'!R:R,'RMI-data'!$J:$J,$J9,'RMI-data'!$I:$I,$I9),0)</f>
        <v>0</v>
      </c>
      <c r="S9" s="104">
        <f>IFERROR('RMI-data'!S5/SUMIFS('RMI-data'!S:S,'RMI-data'!$J:$J,$J9,'RMI-data'!$I:$I,$I9),0)</f>
        <v>0</v>
      </c>
      <c r="T9" s="104">
        <f>IFERROR('RMI-data'!T5/SUMIFS('RMI-data'!T:T,'RMI-data'!$J:$J,$J9,'RMI-data'!$I:$I,$I9),0)</f>
        <v>0</v>
      </c>
      <c r="U9" s="104">
        <f>IFERROR('RMI-data'!U5/SUMIFS('RMI-data'!U:U,'RMI-data'!$J:$J,$J9,'RMI-data'!$I:$I,$I9),0)</f>
        <v>0</v>
      </c>
      <c r="V9" s="104">
        <f>IFERROR('RMI-data'!V5/SUMIFS('RMI-data'!V:V,'RMI-data'!$J:$J,$J9,'RMI-data'!$I:$I,$I9),0)</f>
        <v>0</v>
      </c>
      <c r="W9" s="104">
        <f>IFERROR('RMI-data'!W5/SUMIFS('RMI-data'!W:W,'RMI-data'!$J:$J,$J9,'RMI-data'!$I:$I,$I9),0)</f>
        <v>0</v>
      </c>
      <c r="X9" s="104">
        <f>IFERROR('RMI-data'!X5/SUMIFS('RMI-data'!X:X,'RMI-data'!$J:$J,$J9,'RMI-data'!$I:$I,$I9),0)</f>
        <v>0</v>
      </c>
      <c r="Y9" s="104">
        <f>IFERROR('RMI-data'!Y5/SUMIFS('RMI-data'!Y:Y,'RMI-data'!$J:$J,$J9,'RMI-data'!$I:$I,$I9),0)</f>
        <v>0</v>
      </c>
      <c r="Z9" s="104">
        <f>IFERROR('RMI-data'!Z5/SUMIFS('RMI-data'!Z:Z,'RMI-data'!$J:$J,$J9,'RMI-data'!$I:$I,$I9),0)</f>
        <v>0</v>
      </c>
      <c r="AA9" s="104">
        <f>IFERROR('RMI-data'!AA5/SUMIFS('RMI-data'!AA:AA,'RMI-data'!$J:$J,$J9,'RMI-data'!$I:$I,$I9),0)</f>
        <v>0</v>
      </c>
      <c r="AB9" s="104">
        <f>IFERROR('RMI-data'!AB5/SUMIFS('RMI-data'!AB:AB,'RMI-data'!$J:$J,$J9,'RMI-data'!$I:$I,$I9),0)</f>
        <v>0</v>
      </c>
      <c r="AC9" s="104">
        <f>IFERROR('RMI-data'!AC5/SUMIFS('RMI-data'!AC:AC,'RMI-data'!$J:$J,$J9,'RMI-data'!$I:$I,$I9),0)</f>
        <v>0</v>
      </c>
      <c r="AD9" s="104">
        <f>IFERROR('RMI-data'!AD5/SUMIFS('RMI-data'!AD:AD,'RMI-data'!$J:$J,$J9,'RMI-data'!$I:$I,$I9),0)</f>
        <v>0</v>
      </c>
      <c r="AE9" s="104">
        <f>IFERROR('RMI-data'!AE5/SUMIFS('RMI-data'!AE:AE,'RMI-data'!$J:$J,$J9,'RMI-data'!$I:$I,$I9),0)</f>
        <v>0</v>
      </c>
      <c r="AF9" s="104">
        <f>IFERROR('RMI-data'!AF5/SUMIFS('RMI-data'!AF:AF,'RMI-data'!$J:$J,$J9,'RMI-data'!$I:$I,$I9),0)</f>
        <v>0</v>
      </c>
      <c r="AG9" s="104">
        <f>IFERROR('RMI-data'!AG5/SUMIFS('RMI-data'!AG:AG,'RMI-data'!$J:$J,$J9,'RMI-data'!$I:$I,$I9),0)</f>
        <v>0</v>
      </c>
      <c r="AH9" s="104">
        <f>IFERROR('RMI-data'!AH5/SUMIFS('RMI-data'!AH:AH,'RMI-data'!$J:$J,$J9,'RMI-data'!$I:$I,$I9),0)</f>
        <v>0</v>
      </c>
      <c r="AI9" s="104">
        <f>IFERROR('RMI-data'!AI5/SUMIFS('RMI-data'!AI:AI,'RMI-data'!$J:$J,$J9,'RMI-data'!$I:$I,$I9),0)</f>
        <v>0</v>
      </c>
      <c r="AJ9" s="104">
        <f>IFERROR('RMI-data'!AJ5/SUMIFS('RMI-data'!AJ:AJ,'RMI-data'!$J:$J,$J9,'RMI-data'!$I:$I,$I9),0)</f>
        <v>0</v>
      </c>
      <c r="AK9" s="104">
        <f>IFERROR('RMI-data'!AK5/SUMIFS('RMI-data'!AK:AK,'RMI-data'!$J:$J,$J9,'RMI-data'!$I:$I,$I9),0)</f>
        <v>0</v>
      </c>
      <c r="AL9" s="104">
        <f>IFERROR('RMI-data'!AL5/SUMIFS('RMI-data'!AL:AL,'RMI-data'!$J:$J,$J9,'RMI-data'!$I:$I,$I9),0)</f>
        <v>0</v>
      </c>
      <c r="AM9" s="104">
        <f>IFERROR('RMI-data'!AM5/SUMIFS('RMI-data'!AM:AM,'RMI-data'!$J:$J,$J9,'RMI-data'!$I:$I,$I9),0)</f>
        <v>0</v>
      </c>
      <c r="AN9" s="104">
        <f>IFERROR('RMI-data'!AN5/SUMIFS('RMI-data'!AN:AN,'RMI-data'!$J:$J,$J9,'RMI-data'!$I:$I,$I9),0)</f>
        <v>0</v>
      </c>
      <c r="AO9" s="104">
        <f>IFERROR('RMI-data'!AO5/SUMIFS('RMI-data'!AO:AO,'RMI-data'!$J:$J,$J9,'RMI-data'!$I:$I,$I9),0)</f>
        <v>0</v>
      </c>
      <c r="AP9" s="104">
        <f>IFERROR('RMI-data'!AP5/SUMIFS('RMI-data'!AP:AP,'RMI-data'!$J:$J,$J9,'RMI-data'!$I:$I,$I9),0)</f>
        <v>0</v>
      </c>
    </row>
    <row r="10" spans="1:42" x14ac:dyDescent="0.35">
      <c r="A10" s="51"/>
      <c r="B10" s="51"/>
      <c r="C10" s="51"/>
      <c r="D10" s="51"/>
      <c r="E10" s="51"/>
      <c r="F10" s="51"/>
      <c r="G10" s="51"/>
      <c r="H10" s="52" t="str">
        <f t="shared" si="0"/>
        <v>BCEU-urban-residential-heating</v>
      </c>
      <c r="I10" s="63" t="s">
        <v>539</v>
      </c>
      <c r="J10" s="18" t="s">
        <v>4</v>
      </c>
      <c r="K10" s="104">
        <f>IFERROR('RMI-data'!K6/SUMIFS('RMI-data'!K:K,'RMI-data'!$J:$J,$J10,'RMI-data'!$I:$I,$I10),0)</f>
        <v>0.44991680901332276</v>
      </c>
      <c r="L10" s="104">
        <f>IFERROR('RMI-data'!L6/SUMIFS('RMI-data'!L:L,'RMI-data'!$J:$J,$J10,'RMI-data'!$I:$I,$I10),0)</f>
        <v>0.45106246527024713</v>
      </c>
      <c r="M10" s="104">
        <f>IFERROR('RMI-data'!M6/SUMIFS('RMI-data'!M:M,'RMI-data'!$J:$J,$J10,'RMI-data'!$I:$I,$I10),0)</f>
        <v>0.45196490686808016</v>
      </c>
      <c r="N10" s="104">
        <f>IFERROR('RMI-data'!N6/SUMIFS('RMI-data'!N:N,'RMI-data'!$J:$J,$J10,'RMI-data'!$I:$I,$I10),0)</f>
        <v>0.45242313259374911</v>
      </c>
      <c r="O10" s="104">
        <f>IFERROR('RMI-data'!O6/SUMIFS('RMI-data'!O:O,'RMI-data'!$J:$J,$J10,'RMI-data'!$I:$I,$I10),0)</f>
        <v>0.45222465435325104</v>
      </c>
      <c r="P10" s="104">
        <f>IFERROR('RMI-data'!P6/SUMIFS('RMI-data'!P:P,'RMI-data'!$J:$J,$J10,'RMI-data'!$I:$I,$I10),0)</f>
        <v>0.45186703882981466</v>
      </c>
      <c r="Q10" s="104">
        <f>IFERROR('RMI-data'!Q6/SUMIFS('RMI-data'!Q:Q,'RMI-data'!$J:$J,$J10,'RMI-data'!$I:$I,$I10),0)</f>
        <v>0.45092991097729374</v>
      </c>
      <c r="R10" s="104">
        <f>IFERROR('RMI-data'!R6/SUMIFS('RMI-data'!R:R,'RMI-data'!$J:$J,$J10,'RMI-data'!$I:$I,$I10),0)</f>
        <v>0.44947727957813965</v>
      </c>
      <c r="S10" s="104">
        <f>IFERROR('RMI-data'!S6/SUMIFS('RMI-data'!S:S,'RMI-data'!$J:$J,$J10,'RMI-data'!$I:$I,$I10),0)</f>
        <v>0.44793404088759253</v>
      </c>
      <c r="T10" s="104">
        <f>IFERROR('RMI-data'!T6/SUMIFS('RMI-data'!T:T,'RMI-data'!$J:$J,$J10,'RMI-data'!$I:$I,$I10),0)</f>
        <v>0.44614997851509591</v>
      </c>
      <c r="U10" s="104">
        <f>IFERROR('RMI-data'!U6/SUMIFS('RMI-data'!U:U,'RMI-data'!$J:$J,$J10,'RMI-data'!$I:$I,$I10),0)</f>
        <v>0.44406142487642486</v>
      </c>
      <c r="V10" s="104">
        <f>IFERROR('RMI-data'!V6/SUMIFS('RMI-data'!V:V,'RMI-data'!$J:$J,$J10,'RMI-data'!$I:$I,$I10),0)</f>
        <v>0.44214495451627933</v>
      </c>
      <c r="W10" s="104">
        <f>IFERROR('RMI-data'!W6/SUMIFS('RMI-data'!W:W,'RMI-data'!$J:$J,$J10,'RMI-data'!$I:$I,$I10),0)</f>
        <v>0.44012776416493232</v>
      </c>
      <c r="X10" s="104">
        <f>IFERROR('RMI-data'!X6/SUMIFS('RMI-data'!X:X,'RMI-data'!$J:$J,$J10,'RMI-data'!$I:$I,$I10),0)</f>
        <v>0.43822100913955903</v>
      </c>
      <c r="Y10" s="104">
        <f>IFERROR('RMI-data'!Y6/SUMIFS('RMI-data'!Y:Y,'RMI-data'!$J:$J,$J10,'RMI-data'!$I:$I,$I10),0)</f>
        <v>0.43633191355499368</v>
      </c>
      <c r="Z10" s="104">
        <f>IFERROR('RMI-data'!Z6/SUMIFS('RMI-data'!Z:Z,'RMI-data'!$J:$J,$J10,'RMI-data'!$I:$I,$I10),0)</f>
        <v>0.43487496578419776</v>
      </c>
      <c r="AA10" s="104">
        <f>IFERROR('RMI-data'!AA6/SUMIFS('RMI-data'!AA:AA,'RMI-data'!$J:$J,$J10,'RMI-data'!$I:$I,$I10),0)</f>
        <v>0.4334698072466176</v>
      </c>
      <c r="AB10" s="104">
        <f>IFERROR('RMI-data'!AB6/SUMIFS('RMI-data'!AB:AB,'RMI-data'!$J:$J,$J10,'RMI-data'!$I:$I,$I10),0)</f>
        <v>0.43209866108021044</v>
      </c>
      <c r="AC10" s="104">
        <f>IFERROR('RMI-data'!AC6/SUMIFS('RMI-data'!AC:AC,'RMI-data'!$J:$J,$J10,'RMI-data'!$I:$I,$I10),0)</f>
        <v>0.43132775307235166</v>
      </c>
      <c r="AD10" s="104">
        <f>IFERROR('RMI-data'!AD6/SUMIFS('RMI-data'!AD:AD,'RMI-data'!$J:$J,$J10,'RMI-data'!$I:$I,$I10),0)</f>
        <v>0.43075728652634759</v>
      </c>
      <c r="AE10" s="104">
        <f>IFERROR('RMI-data'!AE6/SUMIFS('RMI-data'!AE:AE,'RMI-data'!$J:$J,$J10,'RMI-data'!$I:$I,$I10),0)</f>
        <v>0.43031378537955661</v>
      </c>
      <c r="AF10" s="104">
        <f>IFERROR('RMI-data'!AF6/SUMIFS('RMI-data'!AF:AF,'RMI-data'!$J:$J,$J10,'RMI-data'!$I:$I,$I10),0)</f>
        <v>0.43016334634011977</v>
      </c>
      <c r="AG10" s="104">
        <f>IFERROR('RMI-data'!AG6/SUMIFS('RMI-data'!AG:AG,'RMI-data'!$J:$J,$J10,'RMI-data'!$I:$I,$I10),0)</f>
        <v>0.42846284449986644</v>
      </c>
      <c r="AH10" s="104">
        <f>IFERROR('RMI-data'!AH6/SUMIFS('RMI-data'!AH:AH,'RMI-data'!$J:$J,$J10,'RMI-data'!$I:$I,$I10),0)</f>
        <v>0.42693923733356531</v>
      </c>
      <c r="AI10" s="104">
        <f>IFERROR('RMI-data'!AI6/SUMIFS('RMI-data'!AI:AI,'RMI-data'!$J:$J,$J10,'RMI-data'!$I:$I,$I10),0)</f>
        <v>0.42570026112560982</v>
      </c>
      <c r="AJ10" s="104">
        <f>IFERROR('RMI-data'!AJ6/SUMIFS('RMI-data'!AJ:AJ,'RMI-data'!$J:$J,$J10,'RMI-data'!$I:$I,$I10),0)</f>
        <v>0.42441293428378196</v>
      </c>
      <c r="AK10" s="104">
        <f>IFERROR('RMI-data'!AK6/SUMIFS('RMI-data'!AK:AK,'RMI-data'!$J:$J,$J10,'RMI-data'!$I:$I,$I10),0)</f>
        <v>0.42318389268880807</v>
      </c>
      <c r="AL10" s="104">
        <f>IFERROR('RMI-data'!AL6/SUMIFS('RMI-data'!AL:AL,'RMI-data'!$J:$J,$J10,'RMI-data'!$I:$I,$I10),0)</f>
        <v>0.42197268016801814</v>
      </c>
      <c r="AM10" s="104">
        <f>IFERROR('RMI-data'!AM6/SUMIFS('RMI-data'!AM:AM,'RMI-data'!$J:$J,$J10,'RMI-data'!$I:$I,$I10),0)</f>
        <v>0.42073206571802996</v>
      </c>
      <c r="AN10" s="104">
        <f>IFERROR('RMI-data'!AN6/SUMIFS('RMI-data'!AN:AN,'RMI-data'!$J:$J,$J10,'RMI-data'!$I:$I,$I10),0)</f>
        <v>0.41943782102221366</v>
      </c>
      <c r="AO10" s="104">
        <f>IFERROR('RMI-data'!AO6/SUMIFS('RMI-data'!AO:AO,'RMI-data'!$J:$J,$J10,'RMI-data'!$I:$I,$I10),0)</f>
        <v>0.4180697628002204</v>
      </c>
      <c r="AP10" s="104">
        <f>IFERROR('RMI-data'!AP6/SUMIFS('RMI-data'!AP:AP,'RMI-data'!$J:$J,$J10,'RMI-data'!$I:$I,$I10),0)</f>
        <v>0.41661792064425751</v>
      </c>
    </row>
    <row r="11" spans="1:42" x14ac:dyDescent="0.35">
      <c r="A11" s="51"/>
      <c r="B11" s="51"/>
      <c r="C11" s="51"/>
      <c r="D11" s="51"/>
      <c r="E11" s="51"/>
      <c r="F11" s="51"/>
      <c r="G11" s="51"/>
      <c r="H11" s="52" t="str">
        <f t="shared" si="0"/>
        <v>BCEU-urban-residential-heating</v>
      </c>
      <c r="I11" s="63" t="s">
        <v>539</v>
      </c>
      <c r="J11" s="18" t="s">
        <v>5</v>
      </c>
      <c r="K11" s="104">
        <f>IFERROR('RMI-data'!K7/SUMIFS('RMI-data'!K:K,'RMI-data'!$J:$J,$J11,'RMI-data'!$I:$I,$I11),0)</f>
        <v>0.93582178399177385</v>
      </c>
      <c r="L11" s="104">
        <f>IFERROR('RMI-data'!L7/SUMIFS('RMI-data'!L:L,'RMI-data'!$J:$J,$J11,'RMI-data'!$I:$I,$I11),0)</f>
        <v>0.9369873254650587</v>
      </c>
      <c r="M11" s="104">
        <f>IFERROR('RMI-data'!M7/SUMIFS('RMI-data'!M:M,'RMI-data'!$J:$J,$J11,'RMI-data'!$I:$I,$I11),0)</f>
        <v>0.93806215146355421</v>
      </c>
      <c r="N11" s="104">
        <f>IFERROR('RMI-data'!N7/SUMIFS('RMI-data'!N:N,'RMI-data'!$J:$J,$J11,'RMI-data'!$I:$I,$I11),0)</f>
        <v>0.93903464658631763</v>
      </c>
      <c r="O11" s="104">
        <f>IFERROR('RMI-data'!O7/SUMIFS('RMI-data'!O:O,'RMI-data'!$J:$J,$J11,'RMI-data'!$I:$I,$I11),0)</f>
        <v>0.93988794807478071</v>
      </c>
      <c r="P11" s="104">
        <f>IFERROR('RMI-data'!P7/SUMIFS('RMI-data'!P:P,'RMI-data'!$J:$J,$J11,'RMI-data'!$I:$I,$I11),0)</f>
        <v>0.94062934248773011</v>
      </c>
      <c r="Q11" s="104">
        <f>IFERROR('RMI-data'!Q7/SUMIFS('RMI-data'!Q:Q,'RMI-data'!$J:$J,$J11,'RMI-data'!$I:$I,$I11),0)</f>
        <v>0.94122922980200163</v>
      </c>
      <c r="R11" s="104">
        <f>IFERROR('RMI-data'!R7/SUMIFS('RMI-data'!R:R,'RMI-data'!$J:$J,$J11,'RMI-data'!$I:$I,$I11),0)</f>
        <v>0.9416675845575907</v>
      </c>
      <c r="S11" s="104">
        <f>IFERROR('RMI-data'!S7/SUMIFS('RMI-data'!S:S,'RMI-data'!$J:$J,$J11,'RMI-data'!$I:$I,$I11),0)</f>
        <v>0.94194535996871676</v>
      </c>
      <c r="T11" s="104">
        <f>IFERROR('RMI-data'!T7/SUMIFS('RMI-data'!T:T,'RMI-data'!$J:$J,$J11,'RMI-data'!$I:$I,$I11),0)</f>
        <v>0.9420435188476074</v>
      </c>
      <c r="U11" s="104">
        <f>IFERROR('RMI-data'!U7/SUMIFS('RMI-data'!U:U,'RMI-data'!$J:$J,$J11,'RMI-data'!$I:$I,$I11),0)</f>
        <v>0.94194624743444388</v>
      </c>
      <c r="V11" s="104">
        <f>IFERROR('RMI-data'!V7/SUMIFS('RMI-data'!V:V,'RMI-data'!$J:$J,$J11,'RMI-data'!$I:$I,$I11),0)</f>
        <v>0.94166584460754188</v>
      </c>
      <c r="W11" s="104">
        <f>IFERROR('RMI-data'!W7/SUMIFS('RMI-data'!W:W,'RMI-data'!$J:$J,$J11,'RMI-data'!$I:$I,$I11),0)</f>
        <v>0.94117897058482247</v>
      </c>
      <c r="X11" s="104">
        <f>IFERROR('RMI-data'!X7/SUMIFS('RMI-data'!X:X,'RMI-data'!$J:$J,$J11,'RMI-data'!$I:$I,$I11),0)</f>
        <v>0.94048092023153729</v>
      </c>
      <c r="Y11" s="104">
        <f>IFERROR('RMI-data'!Y7/SUMIFS('RMI-data'!Y:Y,'RMI-data'!$J:$J,$J11,'RMI-data'!$I:$I,$I11),0)</f>
        <v>0.93953265891772986</v>
      </c>
      <c r="Z11" s="104">
        <f>IFERROR('RMI-data'!Z7/SUMIFS('RMI-data'!Z:Z,'RMI-data'!$J:$J,$J11,'RMI-data'!$I:$I,$I11),0)</f>
        <v>0.93831258608960444</v>
      </c>
      <c r="AA11" s="104">
        <f>IFERROR('RMI-data'!AA7/SUMIFS('RMI-data'!AA:AA,'RMI-data'!$J:$J,$J11,'RMI-data'!$I:$I,$I11),0)</f>
        <v>0.93673580778383259</v>
      </c>
      <c r="AB11" s="104">
        <f>IFERROR('RMI-data'!AB7/SUMIFS('RMI-data'!AB:AB,'RMI-data'!$J:$J,$J11,'RMI-data'!$I:$I,$I11),0)</f>
        <v>0.93471373538093683</v>
      </c>
      <c r="AC11" s="104">
        <f>IFERROR('RMI-data'!AC7/SUMIFS('RMI-data'!AC:AC,'RMI-data'!$J:$J,$J11,'RMI-data'!$I:$I,$I11),0)</f>
        <v>0.93216900707693195</v>
      </c>
      <c r="AD11" s="104">
        <f>IFERROR('RMI-data'!AD7/SUMIFS('RMI-data'!AD:AD,'RMI-data'!$J:$J,$J11,'RMI-data'!$I:$I,$I11),0)</f>
        <v>0.92890683197822221</v>
      </c>
      <c r="AE11" s="104">
        <f>IFERROR('RMI-data'!AE7/SUMIFS('RMI-data'!AE:AE,'RMI-data'!$J:$J,$J11,'RMI-data'!$I:$I,$I11),0)</f>
        <v>0.92471203060852059</v>
      </c>
      <c r="AF11" s="104">
        <f>IFERROR('RMI-data'!AF7/SUMIFS('RMI-data'!AF:AF,'RMI-data'!$J:$J,$J11,'RMI-data'!$I:$I,$I11),0)</f>
        <v>0.91929024497923506</v>
      </c>
      <c r="AG11" s="104">
        <f>IFERROR('RMI-data'!AG7/SUMIFS('RMI-data'!AG:AG,'RMI-data'!$J:$J,$J11,'RMI-data'!$I:$I,$I11),0)</f>
        <v>0.91192115550626518</v>
      </c>
      <c r="AH11" s="104">
        <f>IFERROR('RMI-data'!AH7/SUMIFS('RMI-data'!AH:AH,'RMI-data'!$J:$J,$J11,'RMI-data'!$I:$I,$I11),0)</f>
        <v>0.90224959649229097</v>
      </c>
      <c r="AI11" s="104">
        <f>IFERROR('RMI-data'!AI7/SUMIFS('RMI-data'!AI:AI,'RMI-data'!$J:$J,$J11,'RMI-data'!$I:$I,$I11),0)</f>
        <v>0.88955181011070872</v>
      </c>
      <c r="AJ11" s="104">
        <f>IFERROR('RMI-data'!AJ7/SUMIFS('RMI-data'!AJ:AJ,'RMI-data'!$J:$J,$J11,'RMI-data'!$I:$I,$I11),0)</f>
        <v>0.872847376877252</v>
      </c>
      <c r="AK11" s="104">
        <f>IFERROR('RMI-data'!AK7/SUMIFS('RMI-data'!AK:AK,'RMI-data'!$J:$J,$J11,'RMI-data'!$I:$I,$I11),0)</f>
        <v>0.85117354242289611</v>
      </c>
      <c r="AL11" s="104">
        <f>IFERROR('RMI-data'!AL7/SUMIFS('RMI-data'!AL:AL,'RMI-data'!$J:$J,$J11,'RMI-data'!$I:$I,$I11),0)</f>
        <v>0.82366094743468554</v>
      </c>
      <c r="AM11" s="104">
        <f>IFERROR('RMI-data'!AM7/SUMIFS('RMI-data'!AM:AM,'RMI-data'!$J:$J,$J11,'RMI-data'!$I:$I,$I11),0)</f>
        <v>0.78987185925727477</v>
      </c>
      <c r="AN11" s="104">
        <f>IFERROR('RMI-data'!AN7/SUMIFS('RMI-data'!AN:AN,'RMI-data'!$J:$J,$J11,'RMI-data'!$I:$I,$I11),0)</f>
        <v>0.75020707878987924</v>
      </c>
      <c r="AO11" s="104">
        <f>IFERROR('RMI-data'!AO7/SUMIFS('RMI-data'!AO:AO,'RMI-data'!$J:$J,$J11,'RMI-data'!$I:$I,$I11),0)</f>
        <v>0.70615251905723042</v>
      </c>
      <c r="AP11" s="104">
        <f>IFERROR('RMI-data'!AP7/SUMIFS('RMI-data'!AP:AP,'RMI-data'!$J:$J,$J11,'RMI-data'!$I:$I,$I11),0)</f>
        <v>0.66022913617045376</v>
      </c>
    </row>
    <row r="12" spans="1:42" x14ac:dyDescent="0.35">
      <c r="A12" s="51"/>
      <c r="B12" s="51"/>
      <c r="C12" s="51"/>
      <c r="D12" s="51"/>
      <c r="E12" s="51"/>
      <c r="F12" s="51"/>
      <c r="G12" s="51"/>
      <c r="H12" s="52" t="str">
        <f t="shared" si="0"/>
        <v>BCEU-urban-residential-heating</v>
      </c>
      <c r="I12" s="63" t="s">
        <v>539</v>
      </c>
      <c r="J12" s="18" t="s">
        <v>7</v>
      </c>
      <c r="K12" s="104">
        <f>IFERROR('RMI-data'!K8/SUMIFS('RMI-data'!K:K,'RMI-data'!$J:$J,$J12,'RMI-data'!$I:$I,$I12),0)</f>
        <v>0</v>
      </c>
      <c r="L12" s="104">
        <f>IFERROR('RMI-data'!L8/SUMIFS('RMI-data'!L:L,'RMI-data'!$J:$J,$J12,'RMI-data'!$I:$I,$I12),0)</f>
        <v>0</v>
      </c>
      <c r="M12" s="104">
        <f>IFERROR('RMI-data'!M8/SUMIFS('RMI-data'!M:M,'RMI-data'!$J:$J,$J12,'RMI-data'!$I:$I,$I12),0)</f>
        <v>0</v>
      </c>
      <c r="N12" s="104">
        <f>IFERROR('RMI-data'!N8/SUMIFS('RMI-data'!N:N,'RMI-data'!$J:$J,$J12,'RMI-data'!$I:$I,$I12),0)</f>
        <v>0</v>
      </c>
      <c r="O12" s="104">
        <f>IFERROR('RMI-data'!O8/SUMIFS('RMI-data'!O:O,'RMI-data'!$J:$J,$J12,'RMI-data'!$I:$I,$I12),0)</f>
        <v>0</v>
      </c>
      <c r="P12" s="104">
        <f>IFERROR('RMI-data'!P8/SUMIFS('RMI-data'!P:P,'RMI-data'!$J:$J,$J12,'RMI-data'!$I:$I,$I12),0)</f>
        <v>0</v>
      </c>
      <c r="Q12" s="104">
        <f>IFERROR('RMI-data'!Q8/SUMIFS('RMI-data'!Q:Q,'RMI-data'!$J:$J,$J12,'RMI-data'!$I:$I,$I12),0)</f>
        <v>0</v>
      </c>
      <c r="R12" s="104">
        <f>IFERROR('RMI-data'!R8/SUMIFS('RMI-data'!R:R,'RMI-data'!$J:$J,$J12,'RMI-data'!$I:$I,$I12),0)</f>
        <v>0</v>
      </c>
      <c r="S12" s="104">
        <f>IFERROR('RMI-data'!S8/SUMIFS('RMI-data'!S:S,'RMI-data'!$J:$J,$J12,'RMI-data'!$I:$I,$I12),0)</f>
        <v>0</v>
      </c>
      <c r="T12" s="104">
        <f>IFERROR('RMI-data'!T8/SUMIFS('RMI-data'!T:T,'RMI-data'!$J:$J,$J12,'RMI-data'!$I:$I,$I12),0)</f>
        <v>0</v>
      </c>
      <c r="U12" s="104">
        <f>IFERROR('RMI-data'!U8/SUMIFS('RMI-data'!U:U,'RMI-data'!$J:$J,$J12,'RMI-data'!$I:$I,$I12),0)</f>
        <v>0</v>
      </c>
      <c r="V12" s="104">
        <f>IFERROR('RMI-data'!V8/SUMIFS('RMI-data'!V:V,'RMI-data'!$J:$J,$J12,'RMI-data'!$I:$I,$I12),0)</f>
        <v>0</v>
      </c>
      <c r="W12" s="104">
        <f>IFERROR('RMI-data'!W8/SUMIFS('RMI-data'!W:W,'RMI-data'!$J:$J,$J12,'RMI-data'!$I:$I,$I12),0)</f>
        <v>0</v>
      </c>
      <c r="X12" s="104">
        <f>IFERROR('RMI-data'!X8/SUMIFS('RMI-data'!X:X,'RMI-data'!$J:$J,$J12,'RMI-data'!$I:$I,$I12),0)</f>
        <v>0</v>
      </c>
      <c r="Y12" s="104">
        <f>IFERROR('RMI-data'!Y8/SUMIFS('RMI-data'!Y:Y,'RMI-data'!$J:$J,$J12,'RMI-data'!$I:$I,$I12),0)</f>
        <v>0</v>
      </c>
      <c r="Z12" s="104">
        <f>IFERROR('RMI-data'!Z8/SUMIFS('RMI-data'!Z:Z,'RMI-data'!$J:$J,$J12,'RMI-data'!$I:$I,$I12),0)</f>
        <v>0</v>
      </c>
      <c r="AA12" s="104">
        <f>IFERROR('RMI-data'!AA8/SUMIFS('RMI-data'!AA:AA,'RMI-data'!$J:$J,$J12,'RMI-data'!$I:$I,$I12),0)</f>
        <v>0</v>
      </c>
      <c r="AB12" s="104">
        <f>IFERROR('RMI-data'!AB8/SUMIFS('RMI-data'!AB:AB,'RMI-data'!$J:$J,$J12,'RMI-data'!$I:$I,$I12),0)</f>
        <v>0</v>
      </c>
      <c r="AC12" s="104">
        <f>IFERROR('RMI-data'!AC8/SUMIFS('RMI-data'!AC:AC,'RMI-data'!$J:$J,$J12,'RMI-data'!$I:$I,$I12),0)</f>
        <v>0</v>
      </c>
      <c r="AD12" s="104">
        <f>IFERROR('RMI-data'!AD8/SUMIFS('RMI-data'!AD:AD,'RMI-data'!$J:$J,$J12,'RMI-data'!$I:$I,$I12),0)</f>
        <v>0</v>
      </c>
      <c r="AE12" s="104">
        <f>IFERROR('RMI-data'!AE8/SUMIFS('RMI-data'!AE:AE,'RMI-data'!$J:$J,$J12,'RMI-data'!$I:$I,$I12),0)</f>
        <v>0</v>
      </c>
      <c r="AF12" s="104">
        <f>IFERROR('RMI-data'!AF8/SUMIFS('RMI-data'!AF:AF,'RMI-data'!$J:$J,$J12,'RMI-data'!$I:$I,$I12),0)</f>
        <v>0</v>
      </c>
      <c r="AG12" s="104">
        <f>IFERROR('RMI-data'!AG8/SUMIFS('RMI-data'!AG:AG,'RMI-data'!$J:$J,$J12,'RMI-data'!$I:$I,$I12),0)</f>
        <v>0</v>
      </c>
      <c r="AH12" s="104">
        <f>IFERROR('RMI-data'!AH8/SUMIFS('RMI-data'!AH:AH,'RMI-data'!$J:$J,$J12,'RMI-data'!$I:$I,$I12),0)</f>
        <v>0</v>
      </c>
      <c r="AI12" s="104">
        <f>IFERROR('RMI-data'!AI8/SUMIFS('RMI-data'!AI:AI,'RMI-data'!$J:$J,$J12,'RMI-data'!$I:$I,$I12),0)</f>
        <v>0</v>
      </c>
      <c r="AJ12" s="104">
        <f>IFERROR('RMI-data'!AJ8/SUMIFS('RMI-data'!AJ:AJ,'RMI-data'!$J:$J,$J12,'RMI-data'!$I:$I,$I12),0)</f>
        <v>0</v>
      </c>
      <c r="AK12" s="104">
        <f>IFERROR('RMI-data'!AK8/SUMIFS('RMI-data'!AK:AK,'RMI-data'!$J:$J,$J12,'RMI-data'!$I:$I,$I12),0)</f>
        <v>0</v>
      </c>
      <c r="AL12" s="104">
        <f>IFERROR('RMI-data'!AL8/SUMIFS('RMI-data'!AL:AL,'RMI-data'!$J:$J,$J12,'RMI-data'!$I:$I,$I12),0)</f>
        <v>0</v>
      </c>
      <c r="AM12" s="104">
        <f>IFERROR('RMI-data'!AM8/SUMIFS('RMI-data'!AM:AM,'RMI-data'!$J:$J,$J12,'RMI-data'!$I:$I,$I12),0)</f>
        <v>0</v>
      </c>
      <c r="AN12" s="104">
        <f>IFERROR('RMI-data'!AN8/SUMIFS('RMI-data'!AN:AN,'RMI-data'!$J:$J,$J12,'RMI-data'!$I:$I,$I12),0)</f>
        <v>0</v>
      </c>
      <c r="AO12" s="104">
        <f>IFERROR('RMI-data'!AO8/SUMIFS('RMI-data'!AO:AO,'RMI-data'!$J:$J,$J12,'RMI-data'!$I:$I,$I12),0)</f>
        <v>0</v>
      </c>
      <c r="AP12" s="104">
        <f>IFERROR('RMI-data'!AP8/SUMIFS('RMI-data'!AP:AP,'RMI-data'!$J:$J,$J12,'RMI-data'!$I:$I,$I12),0)</f>
        <v>0</v>
      </c>
    </row>
    <row r="13" spans="1:42" x14ac:dyDescent="0.35">
      <c r="A13" s="51"/>
      <c r="B13" s="51"/>
      <c r="C13" s="51"/>
      <c r="D13" s="51"/>
      <c r="E13" s="51"/>
      <c r="F13" s="51"/>
      <c r="G13" s="51"/>
      <c r="H13" s="52" t="str">
        <f t="shared" si="0"/>
        <v>BCEU-urban-residential-heating</v>
      </c>
      <c r="I13" s="63" t="s">
        <v>539</v>
      </c>
      <c r="J13" s="119" t="s">
        <v>8</v>
      </c>
      <c r="K13" s="120">
        <f>IFERROR('RMI-data'!K9/SUMIFS('RMI-data'!K:K,'RMI-data'!$J:$J,$J13,'RMI-data'!$I:$I,$I13),0)</f>
        <v>0.95</v>
      </c>
      <c r="L13" s="104">
        <f>IFERROR('RMI-data'!L9/SUMIFS('RMI-data'!L:L,'RMI-data'!$J:$J,$J13,'RMI-data'!$I:$I,$I13),0)</f>
        <v>0.95</v>
      </c>
      <c r="M13" s="104">
        <f>IFERROR('RMI-data'!M9/SUMIFS('RMI-data'!M:M,'RMI-data'!$J:$J,$J13,'RMI-data'!$I:$I,$I13),0)</f>
        <v>0.95</v>
      </c>
      <c r="N13" s="104">
        <f>IFERROR('RMI-data'!N9/SUMIFS('RMI-data'!N:N,'RMI-data'!$J:$J,$J13,'RMI-data'!$I:$I,$I13),0)</f>
        <v>0.95000000000000007</v>
      </c>
      <c r="O13" s="104">
        <f>IFERROR('RMI-data'!O9/SUMIFS('RMI-data'!O:O,'RMI-data'!$J:$J,$J13,'RMI-data'!$I:$I,$I13),0)</f>
        <v>0.95</v>
      </c>
      <c r="P13" s="104">
        <f>IFERROR('RMI-data'!P9/SUMIFS('RMI-data'!P:P,'RMI-data'!$J:$J,$J13,'RMI-data'!$I:$I,$I13),0)</f>
        <v>0.95</v>
      </c>
      <c r="Q13" s="104">
        <f>IFERROR('RMI-data'!Q9/SUMIFS('RMI-data'!Q:Q,'RMI-data'!$J:$J,$J13,'RMI-data'!$I:$I,$I13),0)</f>
        <v>0.95</v>
      </c>
      <c r="R13" s="104">
        <f>IFERROR('RMI-data'!R9/SUMIFS('RMI-data'!R:R,'RMI-data'!$J:$J,$J13,'RMI-data'!$I:$I,$I13),0)</f>
        <v>0.95</v>
      </c>
      <c r="S13" s="104">
        <f>IFERROR('RMI-data'!S9/SUMIFS('RMI-data'!S:S,'RMI-data'!$J:$J,$J13,'RMI-data'!$I:$I,$I13),0)</f>
        <v>0.95</v>
      </c>
      <c r="T13" s="104">
        <f>IFERROR('RMI-data'!T9/SUMIFS('RMI-data'!T:T,'RMI-data'!$J:$J,$J13,'RMI-data'!$I:$I,$I13),0)</f>
        <v>0.95</v>
      </c>
      <c r="U13" s="104">
        <f>IFERROR('RMI-data'!U9/SUMIFS('RMI-data'!U:U,'RMI-data'!$J:$J,$J13,'RMI-data'!$I:$I,$I13),0)</f>
        <v>0.95</v>
      </c>
      <c r="V13" s="104">
        <f>IFERROR('RMI-data'!V9/SUMIFS('RMI-data'!V:V,'RMI-data'!$J:$J,$J13,'RMI-data'!$I:$I,$I13),0)</f>
        <v>0.95</v>
      </c>
      <c r="W13" s="104">
        <f>IFERROR('RMI-data'!W9/SUMIFS('RMI-data'!W:W,'RMI-data'!$J:$J,$J13,'RMI-data'!$I:$I,$I13),0)</f>
        <v>0.95</v>
      </c>
      <c r="X13" s="104">
        <f>IFERROR('RMI-data'!X9/SUMIFS('RMI-data'!X:X,'RMI-data'!$J:$J,$J13,'RMI-data'!$I:$I,$I13),0)</f>
        <v>0.95</v>
      </c>
      <c r="Y13" s="104">
        <f>IFERROR('RMI-data'!Y9/SUMIFS('RMI-data'!Y:Y,'RMI-data'!$J:$J,$J13,'RMI-data'!$I:$I,$I13),0)</f>
        <v>0.95</v>
      </c>
      <c r="Z13" s="104">
        <f>IFERROR('RMI-data'!Z9/SUMIFS('RMI-data'!Z:Z,'RMI-data'!$J:$J,$J13,'RMI-data'!$I:$I,$I13),0)</f>
        <v>0.95</v>
      </c>
      <c r="AA13" s="104">
        <f>IFERROR('RMI-data'!AA9/SUMIFS('RMI-data'!AA:AA,'RMI-data'!$J:$J,$J13,'RMI-data'!$I:$I,$I13),0)</f>
        <v>0.95000000000000007</v>
      </c>
      <c r="AB13" s="104">
        <f>IFERROR('RMI-data'!AB9/SUMIFS('RMI-data'!AB:AB,'RMI-data'!$J:$J,$J13,'RMI-data'!$I:$I,$I13),0)</f>
        <v>0.95</v>
      </c>
      <c r="AC13" s="104">
        <f>IFERROR('RMI-data'!AC9/SUMIFS('RMI-data'!AC:AC,'RMI-data'!$J:$J,$J13,'RMI-data'!$I:$I,$I13),0)</f>
        <v>0.95</v>
      </c>
      <c r="AD13" s="104">
        <f>IFERROR('RMI-data'!AD9/SUMIFS('RMI-data'!AD:AD,'RMI-data'!$J:$J,$J13,'RMI-data'!$I:$I,$I13),0)</f>
        <v>0.95</v>
      </c>
      <c r="AE13" s="104">
        <f>IFERROR('RMI-data'!AE9/SUMIFS('RMI-data'!AE:AE,'RMI-data'!$J:$J,$J13,'RMI-data'!$I:$I,$I13),0)</f>
        <v>0.95</v>
      </c>
      <c r="AF13" s="104">
        <f>IFERROR('RMI-data'!AF9/SUMIFS('RMI-data'!AF:AF,'RMI-data'!$J:$J,$J13,'RMI-data'!$I:$I,$I13),0)</f>
        <v>0.95</v>
      </c>
      <c r="AG13" s="104">
        <f>IFERROR('RMI-data'!AG9/SUMIFS('RMI-data'!AG:AG,'RMI-data'!$J:$J,$J13,'RMI-data'!$I:$I,$I13),0)</f>
        <v>0.95</v>
      </c>
      <c r="AH13" s="104">
        <f>IFERROR('RMI-data'!AH9/SUMIFS('RMI-data'!AH:AH,'RMI-data'!$J:$J,$J13,'RMI-data'!$I:$I,$I13),0)</f>
        <v>0.95</v>
      </c>
      <c r="AI13" s="104">
        <f>IFERROR('RMI-data'!AI9/SUMIFS('RMI-data'!AI:AI,'RMI-data'!$J:$J,$J13,'RMI-data'!$I:$I,$I13),0)</f>
        <v>0.95</v>
      </c>
      <c r="AJ13" s="104">
        <f>IFERROR('RMI-data'!AJ9/SUMIFS('RMI-data'!AJ:AJ,'RMI-data'!$J:$J,$J13,'RMI-data'!$I:$I,$I13),0)</f>
        <v>0.94999999999999984</v>
      </c>
      <c r="AK13" s="104">
        <f>IFERROR('RMI-data'!AK9/SUMIFS('RMI-data'!AK:AK,'RMI-data'!$J:$J,$J13,'RMI-data'!$I:$I,$I13),0)</f>
        <v>0.95</v>
      </c>
      <c r="AL13" s="104">
        <f>IFERROR('RMI-data'!AL9/SUMIFS('RMI-data'!AL:AL,'RMI-data'!$J:$J,$J13,'RMI-data'!$I:$I,$I13),0)</f>
        <v>0.95</v>
      </c>
      <c r="AM13" s="104">
        <f>IFERROR('RMI-data'!AM9/SUMIFS('RMI-data'!AM:AM,'RMI-data'!$J:$J,$J13,'RMI-data'!$I:$I,$I13),0)</f>
        <v>0.95000000000000007</v>
      </c>
      <c r="AN13" s="104">
        <f>IFERROR('RMI-data'!AN9/SUMIFS('RMI-data'!AN:AN,'RMI-data'!$J:$J,$J13,'RMI-data'!$I:$I,$I13),0)</f>
        <v>0.95</v>
      </c>
      <c r="AO13" s="104">
        <f>IFERROR('RMI-data'!AO9/SUMIFS('RMI-data'!AO:AO,'RMI-data'!$J:$J,$J13,'RMI-data'!$I:$I,$I13),0)</f>
        <v>0.95000000000000007</v>
      </c>
      <c r="AP13" s="104">
        <f>IFERROR('RMI-data'!AP9/SUMIFS('RMI-data'!AP:AP,'RMI-data'!$J:$J,$J13,'RMI-data'!$I:$I,$I13),0)</f>
        <v>0.95000000000000007</v>
      </c>
    </row>
    <row r="14" spans="1:42" x14ac:dyDescent="0.35">
      <c r="A14" s="51"/>
      <c r="B14" s="51"/>
      <c r="C14" s="51"/>
      <c r="D14" s="51"/>
      <c r="E14" s="51"/>
      <c r="F14" s="51"/>
      <c r="G14" s="51"/>
      <c r="H14" s="52" t="str">
        <f t="shared" si="0"/>
        <v>BCEU-urban-residential-heating</v>
      </c>
      <c r="I14" s="63" t="s">
        <v>539</v>
      </c>
      <c r="J14" s="18" t="s">
        <v>93</v>
      </c>
      <c r="K14" s="104">
        <f>IFERROR('RMI-data'!K10/SUMIFS('RMI-data'!K:K,'RMI-data'!$J:$J,$J14,'RMI-data'!$I:$I,$I14),0)</f>
        <v>0.95</v>
      </c>
      <c r="L14" s="104">
        <f>IFERROR('RMI-data'!L10/SUMIFS('RMI-data'!L:L,'RMI-data'!$J:$J,$J14,'RMI-data'!$I:$I,$I14),0)</f>
        <v>0.94999999999999984</v>
      </c>
      <c r="M14" s="104">
        <f>IFERROR('RMI-data'!M10/SUMIFS('RMI-data'!M:M,'RMI-data'!$J:$J,$J14,'RMI-data'!$I:$I,$I14),0)</f>
        <v>0.95</v>
      </c>
      <c r="N14" s="104">
        <f>IFERROR('RMI-data'!N10/SUMIFS('RMI-data'!N:N,'RMI-data'!$J:$J,$J14,'RMI-data'!$I:$I,$I14),0)</f>
        <v>0.95</v>
      </c>
      <c r="O14" s="104">
        <f>IFERROR('RMI-data'!O10/SUMIFS('RMI-data'!O:O,'RMI-data'!$J:$J,$J14,'RMI-data'!$I:$I,$I14),0)</f>
        <v>0.95000000000000007</v>
      </c>
      <c r="P14" s="104">
        <f>IFERROR('RMI-data'!P10/SUMIFS('RMI-data'!P:P,'RMI-data'!$J:$J,$J14,'RMI-data'!$I:$I,$I14),0)</f>
        <v>0.95</v>
      </c>
      <c r="Q14" s="104">
        <f>IFERROR('RMI-data'!Q10/SUMIFS('RMI-data'!Q:Q,'RMI-data'!$J:$J,$J14,'RMI-data'!$I:$I,$I14),0)</f>
        <v>0.94999999999999984</v>
      </c>
      <c r="R14" s="104">
        <f>IFERROR('RMI-data'!R10/SUMIFS('RMI-data'!R:R,'RMI-data'!$J:$J,$J14,'RMI-data'!$I:$I,$I14),0)</f>
        <v>0.95</v>
      </c>
      <c r="S14" s="104">
        <f>IFERROR('RMI-data'!S10/SUMIFS('RMI-data'!S:S,'RMI-data'!$J:$J,$J14,'RMI-data'!$I:$I,$I14),0)</f>
        <v>0.95000000000000007</v>
      </c>
      <c r="T14" s="104">
        <f>IFERROR('RMI-data'!T10/SUMIFS('RMI-data'!T:T,'RMI-data'!$J:$J,$J14,'RMI-data'!$I:$I,$I14),0)</f>
        <v>0.95</v>
      </c>
      <c r="U14" s="104">
        <f>IFERROR('RMI-data'!U10/SUMIFS('RMI-data'!U:U,'RMI-data'!$J:$J,$J14,'RMI-data'!$I:$I,$I14),0)</f>
        <v>0.94999999999999984</v>
      </c>
      <c r="V14" s="104">
        <f>IFERROR('RMI-data'!V10/SUMIFS('RMI-data'!V:V,'RMI-data'!$J:$J,$J14,'RMI-data'!$I:$I,$I14),0)</f>
        <v>0.94999999999999984</v>
      </c>
      <c r="W14" s="104">
        <f>IFERROR('RMI-data'!W10/SUMIFS('RMI-data'!W:W,'RMI-data'!$J:$J,$J14,'RMI-data'!$I:$I,$I14),0)</f>
        <v>0.95</v>
      </c>
      <c r="X14" s="104">
        <f>IFERROR('RMI-data'!X10/SUMIFS('RMI-data'!X:X,'RMI-data'!$J:$J,$J14,'RMI-data'!$I:$I,$I14),0)</f>
        <v>0.95</v>
      </c>
      <c r="Y14" s="104">
        <f>IFERROR('RMI-data'!Y10/SUMIFS('RMI-data'!Y:Y,'RMI-data'!$J:$J,$J14,'RMI-data'!$I:$I,$I14),0)</f>
        <v>0.95</v>
      </c>
      <c r="Z14" s="104">
        <f>IFERROR('RMI-data'!Z10/SUMIFS('RMI-data'!Z:Z,'RMI-data'!$J:$J,$J14,'RMI-data'!$I:$I,$I14),0)</f>
        <v>0.95</v>
      </c>
      <c r="AA14" s="104">
        <f>IFERROR('RMI-data'!AA10/SUMIFS('RMI-data'!AA:AA,'RMI-data'!$J:$J,$J14,'RMI-data'!$I:$I,$I14),0)</f>
        <v>0.95</v>
      </c>
      <c r="AB14" s="104">
        <f>IFERROR('RMI-data'!AB10/SUMIFS('RMI-data'!AB:AB,'RMI-data'!$J:$J,$J14,'RMI-data'!$I:$I,$I14),0)</f>
        <v>0.94999999999999984</v>
      </c>
      <c r="AC14" s="104">
        <f>IFERROR('RMI-data'!AC10/SUMIFS('RMI-data'!AC:AC,'RMI-data'!$J:$J,$J14,'RMI-data'!$I:$I,$I14),0)</f>
        <v>0.94999999999999984</v>
      </c>
      <c r="AD14" s="104">
        <f>IFERROR('RMI-data'!AD10/SUMIFS('RMI-data'!AD:AD,'RMI-data'!$J:$J,$J14,'RMI-data'!$I:$I,$I14),0)</f>
        <v>0.95</v>
      </c>
      <c r="AE14" s="104">
        <f>IFERROR('RMI-data'!AE10/SUMIFS('RMI-data'!AE:AE,'RMI-data'!$J:$J,$J14,'RMI-data'!$I:$I,$I14),0)</f>
        <v>0.95</v>
      </c>
      <c r="AF14" s="104">
        <f>IFERROR('RMI-data'!AF10/SUMIFS('RMI-data'!AF:AF,'RMI-data'!$J:$J,$J14,'RMI-data'!$I:$I,$I14),0)</f>
        <v>0.95000000000000007</v>
      </c>
      <c r="AG14" s="104">
        <f>IFERROR('RMI-data'!AG10/SUMIFS('RMI-data'!AG:AG,'RMI-data'!$J:$J,$J14,'RMI-data'!$I:$I,$I14),0)</f>
        <v>0.95</v>
      </c>
      <c r="AH14" s="104">
        <f>IFERROR('RMI-data'!AH10/SUMIFS('RMI-data'!AH:AH,'RMI-data'!$J:$J,$J14,'RMI-data'!$I:$I,$I14),0)</f>
        <v>0.95</v>
      </c>
      <c r="AI14" s="104">
        <f>IFERROR('RMI-data'!AI10/SUMIFS('RMI-data'!AI:AI,'RMI-data'!$J:$J,$J14,'RMI-data'!$I:$I,$I14),0)</f>
        <v>0.95</v>
      </c>
      <c r="AJ14" s="104">
        <f>IFERROR('RMI-data'!AJ10/SUMIFS('RMI-data'!AJ:AJ,'RMI-data'!$J:$J,$J14,'RMI-data'!$I:$I,$I14),0)</f>
        <v>0.95</v>
      </c>
      <c r="AK14" s="104">
        <f>IFERROR('RMI-data'!AK10/SUMIFS('RMI-data'!AK:AK,'RMI-data'!$J:$J,$J14,'RMI-data'!$I:$I,$I14),0)</f>
        <v>0.95</v>
      </c>
      <c r="AL14" s="104">
        <f>IFERROR('RMI-data'!AL10/SUMIFS('RMI-data'!AL:AL,'RMI-data'!$J:$J,$J14,'RMI-data'!$I:$I,$I14),0)</f>
        <v>0.95</v>
      </c>
      <c r="AM14" s="104">
        <f>IFERROR('RMI-data'!AM10/SUMIFS('RMI-data'!AM:AM,'RMI-data'!$J:$J,$J14,'RMI-data'!$I:$I,$I14),0)</f>
        <v>0.95</v>
      </c>
      <c r="AN14" s="104">
        <f>IFERROR('RMI-data'!AN10/SUMIFS('RMI-data'!AN:AN,'RMI-data'!$J:$J,$J14,'RMI-data'!$I:$I,$I14),0)</f>
        <v>0.94999999999999984</v>
      </c>
      <c r="AO14" s="104">
        <f>IFERROR('RMI-data'!AO10/SUMIFS('RMI-data'!AO:AO,'RMI-data'!$J:$J,$J14,'RMI-data'!$I:$I,$I14),0)</f>
        <v>0.95</v>
      </c>
      <c r="AP14" s="104">
        <f>IFERROR('RMI-data'!AP10/SUMIFS('RMI-data'!AP:AP,'RMI-data'!$J:$J,$J14,'RMI-data'!$I:$I,$I14),0)</f>
        <v>0.95</v>
      </c>
    </row>
    <row r="15" spans="1:42" x14ac:dyDescent="0.35">
      <c r="A15" s="51"/>
      <c r="B15" s="51"/>
      <c r="C15" s="51"/>
      <c r="D15" s="51"/>
      <c r="E15" s="51"/>
      <c r="F15" s="51"/>
      <c r="G15" s="51"/>
      <c r="H15" s="52" t="str">
        <f t="shared" si="0"/>
        <v>BCEU-urban-residential-heating</v>
      </c>
      <c r="I15" s="63" t="s">
        <v>539</v>
      </c>
      <c r="J15" s="18" t="s">
        <v>94</v>
      </c>
      <c r="K15" s="104">
        <f>IFERROR('RMI-data'!K11/SUMIFS('RMI-data'!K:K,'RMI-data'!$J:$J,$J15,'RMI-data'!$I:$I,$I15),0)</f>
        <v>0</v>
      </c>
      <c r="L15" s="104">
        <f>IFERROR('RMI-data'!L11/SUMIFS('RMI-data'!L:L,'RMI-data'!$J:$J,$J15,'RMI-data'!$I:$I,$I15),0)</f>
        <v>0</v>
      </c>
      <c r="M15" s="104">
        <f>IFERROR('RMI-data'!M11/SUMIFS('RMI-data'!M:M,'RMI-data'!$J:$J,$J15,'RMI-data'!$I:$I,$I15),0)</f>
        <v>0</v>
      </c>
      <c r="N15" s="104">
        <f>IFERROR('RMI-data'!N11/SUMIFS('RMI-data'!N:N,'RMI-data'!$J:$J,$J15,'RMI-data'!$I:$I,$I15),0)</f>
        <v>0</v>
      </c>
      <c r="O15" s="104">
        <f>IFERROR('RMI-data'!O11/SUMIFS('RMI-data'!O:O,'RMI-data'!$J:$J,$J15,'RMI-data'!$I:$I,$I15),0)</f>
        <v>0</v>
      </c>
      <c r="P15" s="104">
        <f>IFERROR('RMI-data'!P11/SUMIFS('RMI-data'!P:P,'RMI-data'!$J:$J,$J15,'RMI-data'!$I:$I,$I15),0)</f>
        <v>0</v>
      </c>
      <c r="Q15" s="104">
        <f>IFERROR('RMI-data'!Q11/SUMIFS('RMI-data'!Q:Q,'RMI-data'!$J:$J,$J15,'RMI-data'!$I:$I,$I15),0)</f>
        <v>0</v>
      </c>
      <c r="R15" s="104">
        <f>IFERROR('RMI-data'!R11/SUMIFS('RMI-data'!R:R,'RMI-data'!$J:$J,$J15,'RMI-data'!$I:$I,$I15),0)</f>
        <v>0</v>
      </c>
      <c r="S15" s="104">
        <f>IFERROR('RMI-data'!S11/SUMIFS('RMI-data'!S:S,'RMI-data'!$J:$J,$J15,'RMI-data'!$I:$I,$I15),0)</f>
        <v>0</v>
      </c>
      <c r="T15" s="104">
        <f>IFERROR('RMI-data'!T11/SUMIFS('RMI-data'!T:T,'RMI-data'!$J:$J,$J15,'RMI-data'!$I:$I,$I15),0)</f>
        <v>0</v>
      </c>
      <c r="U15" s="104">
        <f>IFERROR('RMI-data'!U11/SUMIFS('RMI-data'!U:U,'RMI-data'!$J:$J,$J15,'RMI-data'!$I:$I,$I15),0)</f>
        <v>0</v>
      </c>
      <c r="V15" s="104">
        <f>IFERROR('RMI-data'!V11/SUMIFS('RMI-data'!V:V,'RMI-data'!$J:$J,$J15,'RMI-data'!$I:$I,$I15),0)</f>
        <v>0</v>
      </c>
      <c r="W15" s="104">
        <f>IFERROR('RMI-data'!W11/SUMIFS('RMI-data'!W:W,'RMI-data'!$J:$J,$J15,'RMI-data'!$I:$I,$I15),0)</f>
        <v>0</v>
      </c>
      <c r="X15" s="104">
        <f>IFERROR('RMI-data'!X11/SUMIFS('RMI-data'!X:X,'RMI-data'!$J:$J,$J15,'RMI-data'!$I:$I,$I15),0)</f>
        <v>0</v>
      </c>
      <c r="Y15" s="104">
        <f>IFERROR('RMI-data'!Y11/SUMIFS('RMI-data'!Y:Y,'RMI-data'!$J:$J,$J15,'RMI-data'!$I:$I,$I15),0)</f>
        <v>0</v>
      </c>
      <c r="Z15" s="104">
        <f>IFERROR('RMI-data'!Z11/SUMIFS('RMI-data'!Z:Z,'RMI-data'!$J:$J,$J15,'RMI-data'!$I:$I,$I15),0)</f>
        <v>0</v>
      </c>
      <c r="AA15" s="104">
        <f>IFERROR('RMI-data'!AA11/SUMIFS('RMI-data'!AA:AA,'RMI-data'!$J:$J,$J15,'RMI-data'!$I:$I,$I15),0)</f>
        <v>0</v>
      </c>
      <c r="AB15" s="104">
        <f>IFERROR('RMI-data'!AB11/SUMIFS('RMI-data'!AB:AB,'RMI-data'!$J:$J,$J15,'RMI-data'!$I:$I,$I15),0)</f>
        <v>0</v>
      </c>
      <c r="AC15" s="104">
        <f>IFERROR('RMI-data'!AC11/SUMIFS('RMI-data'!AC:AC,'RMI-data'!$J:$J,$J15,'RMI-data'!$I:$I,$I15),0)</f>
        <v>0</v>
      </c>
      <c r="AD15" s="104">
        <f>IFERROR('RMI-data'!AD11/SUMIFS('RMI-data'!AD:AD,'RMI-data'!$J:$J,$J15,'RMI-data'!$I:$I,$I15),0)</f>
        <v>0</v>
      </c>
      <c r="AE15" s="104">
        <f>IFERROR('RMI-data'!AE11/SUMIFS('RMI-data'!AE:AE,'RMI-data'!$J:$J,$J15,'RMI-data'!$I:$I,$I15),0)</f>
        <v>0</v>
      </c>
      <c r="AF15" s="104">
        <f>IFERROR('RMI-data'!AF11/SUMIFS('RMI-data'!AF:AF,'RMI-data'!$J:$J,$J15,'RMI-data'!$I:$I,$I15),0)</f>
        <v>0</v>
      </c>
      <c r="AG15" s="104">
        <f>IFERROR('RMI-data'!AG11/SUMIFS('RMI-data'!AG:AG,'RMI-data'!$J:$J,$J15,'RMI-data'!$I:$I,$I15),0)</f>
        <v>0</v>
      </c>
      <c r="AH15" s="104">
        <f>IFERROR('RMI-data'!AH11/SUMIFS('RMI-data'!AH:AH,'RMI-data'!$J:$J,$J15,'RMI-data'!$I:$I,$I15),0)</f>
        <v>0</v>
      </c>
      <c r="AI15" s="104">
        <f>IFERROR('RMI-data'!AI11/SUMIFS('RMI-data'!AI:AI,'RMI-data'!$J:$J,$J15,'RMI-data'!$I:$I,$I15),0)</f>
        <v>0</v>
      </c>
      <c r="AJ15" s="104">
        <f>IFERROR('RMI-data'!AJ11/SUMIFS('RMI-data'!AJ:AJ,'RMI-data'!$J:$J,$J15,'RMI-data'!$I:$I,$I15),0)</f>
        <v>0</v>
      </c>
      <c r="AK15" s="104">
        <f>IFERROR('RMI-data'!AK11/SUMIFS('RMI-data'!AK:AK,'RMI-data'!$J:$J,$J15,'RMI-data'!$I:$I,$I15),0)</f>
        <v>0</v>
      </c>
      <c r="AL15" s="104">
        <f>IFERROR('RMI-data'!AL11/SUMIFS('RMI-data'!AL:AL,'RMI-data'!$J:$J,$J15,'RMI-data'!$I:$I,$I15),0)</f>
        <v>0</v>
      </c>
      <c r="AM15" s="104">
        <f>IFERROR('RMI-data'!AM11/SUMIFS('RMI-data'!AM:AM,'RMI-data'!$J:$J,$J15,'RMI-data'!$I:$I,$I15),0)</f>
        <v>0</v>
      </c>
      <c r="AN15" s="104">
        <f>IFERROR('RMI-data'!AN11/SUMIFS('RMI-data'!AN:AN,'RMI-data'!$J:$J,$J15,'RMI-data'!$I:$I,$I15),0)</f>
        <v>0</v>
      </c>
      <c r="AO15" s="104">
        <f>IFERROR('RMI-data'!AO11/SUMIFS('RMI-data'!AO:AO,'RMI-data'!$J:$J,$J15,'RMI-data'!$I:$I,$I15),0)</f>
        <v>0</v>
      </c>
      <c r="AP15" s="104">
        <f>IFERROR('RMI-data'!AP11/SUMIFS('RMI-data'!AP:AP,'RMI-data'!$J:$J,$J15,'RMI-data'!$I:$I,$I15),0)</f>
        <v>0</v>
      </c>
    </row>
    <row r="16" spans="1:42" x14ac:dyDescent="0.35">
      <c r="A16" s="51"/>
      <c r="B16" s="51"/>
      <c r="C16" s="51"/>
      <c r="D16" s="51"/>
      <c r="E16" s="51"/>
      <c r="F16" s="51"/>
      <c r="G16" s="51"/>
      <c r="H16" s="52" t="str">
        <f t="shared" si="0"/>
        <v>BCEU-urban-residential-heating</v>
      </c>
      <c r="I16" s="63" t="s">
        <v>539</v>
      </c>
      <c r="J16" s="119" t="s">
        <v>95</v>
      </c>
      <c r="K16" s="120">
        <f>IFERROR('RMI-data'!K12/SUMIFS('RMI-data'!K:K,'RMI-data'!$J:$J,$J16,'RMI-data'!$I:$I,$I16),0)</f>
        <v>0.63295178241280414</v>
      </c>
      <c r="L16" s="104">
        <f>IFERROR('RMI-data'!L12/SUMIFS('RMI-data'!L:L,'RMI-data'!$J:$J,$J16,'RMI-data'!$I:$I,$I16),0)</f>
        <v>0.6489364563970651</v>
      </c>
      <c r="M16" s="104">
        <f>IFERROR('RMI-data'!M12/SUMIFS('RMI-data'!M:M,'RMI-data'!$J:$J,$J16,'RMI-data'!$I:$I,$I16),0)</f>
        <v>0.66278174093265996</v>
      </c>
      <c r="N16" s="104">
        <f>IFERROR('RMI-data'!N12/SUMIFS('RMI-data'!N:N,'RMI-data'!$J:$J,$J16,'RMI-data'!$I:$I,$I16),0)</f>
        <v>0.67447212009533986</v>
      </c>
      <c r="O16" s="104">
        <f>IFERROR('RMI-data'!O12/SUMIFS('RMI-data'!O:O,'RMI-data'!$J:$J,$J16,'RMI-data'!$I:$I,$I16),0)</f>
        <v>0.68402697953100933</v>
      </c>
      <c r="P16" s="104">
        <f>IFERROR('RMI-data'!P12/SUMIFS('RMI-data'!P:P,'RMI-data'!$J:$J,$J16,'RMI-data'!$I:$I,$I16),0)</f>
        <v>0.69194645609725913</v>
      </c>
      <c r="Q16" s="104">
        <f>IFERROR('RMI-data'!Q12/SUMIFS('RMI-data'!Q:Q,'RMI-data'!$J:$J,$J16,'RMI-data'!$I:$I,$I16),0)</f>
        <v>0.69827835302262464</v>
      </c>
      <c r="R16" s="104">
        <f>IFERROR('RMI-data'!R12/SUMIFS('RMI-data'!R:R,'RMI-data'!$J:$J,$J16,'RMI-data'!$I:$I,$I16),0)</f>
        <v>0.70333660770369089</v>
      </c>
      <c r="S16" s="104">
        <f>IFERROR('RMI-data'!S12/SUMIFS('RMI-data'!S:S,'RMI-data'!$J:$J,$J16,'RMI-data'!$I:$I,$I16),0)</f>
        <v>0.70758087302895611</v>
      </c>
      <c r="T16" s="104">
        <f>IFERROR('RMI-data'!T12/SUMIFS('RMI-data'!T:T,'RMI-data'!$J:$J,$J16,'RMI-data'!$I:$I,$I16),0)</f>
        <v>0.71104344636246908</v>
      </c>
      <c r="U16" s="104">
        <f>IFERROR('RMI-data'!U12/SUMIFS('RMI-data'!U:U,'RMI-data'!$J:$J,$J16,'RMI-data'!$I:$I,$I16),0)</f>
        <v>0.71374807661854622</v>
      </c>
      <c r="V16" s="104">
        <f>IFERROR('RMI-data'!V12/SUMIFS('RMI-data'!V:V,'RMI-data'!$J:$J,$J16,'RMI-data'!$I:$I,$I16),0)</f>
        <v>0.71623922509466975</v>
      </c>
      <c r="W16" s="104">
        <f>IFERROR('RMI-data'!W12/SUMIFS('RMI-data'!W:W,'RMI-data'!$J:$J,$J16,'RMI-data'!$I:$I,$I16),0)</f>
        <v>0.71832762386089355</v>
      </c>
      <c r="X16" s="104">
        <f>IFERROR('RMI-data'!X12/SUMIFS('RMI-data'!X:X,'RMI-data'!$J:$J,$J16,'RMI-data'!$I:$I,$I16),0)</f>
        <v>0.72015797876288024</v>
      </c>
      <c r="Y16" s="104">
        <f>IFERROR('RMI-data'!Y12/SUMIFS('RMI-data'!Y:Y,'RMI-data'!$J:$J,$J16,'RMI-data'!$I:$I,$I16),0)</f>
        <v>0.7216264538499092</v>
      </c>
      <c r="Z16" s="104">
        <f>IFERROR('RMI-data'!Z12/SUMIFS('RMI-data'!Z:Z,'RMI-data'!$J:$J,$J16,'RMI-data'!$I:$I,$I16),0)</f>
        <v>0.72311183371754562</v>
      </c>
      <c r="AA16" s="104">
        <f>IFERROR('RMI-data'!AA12/SUMIFS('RMI-data'!AA:AA,'RMI-data'!$J:$J,$J16,'RMI-data'!$I:$I,$I16),0)</f>
        <v>0.72430854792793076</v>
      </c>
      <c r="AB16" s="104">
        <f>IFERROR('RMI-data'!AB12/SUMIFS('RMI-data'!AB:AB,'RMI-data'!$J:$J,$J16,'RMI-data'!$I:$I,$I16),0)</f>
        <v>0.72521614554525748</v>
      </c>
      <c r="AC16" s="104">
        <f>IFERROR('RMI-data'!AC12/SUMIFS('RMI-data'!AC:AC,'RMI-data'!$J:$J,$J16,'RMI-data'!$I:$I,$I16),0)</f>
        <v>0.72620980822073822</v>
      </c>
      <c r="AD16" s="104">
        <f>IFERROR('RMI-data'!AD12/SUMIFS('RMI-data'!AD:AD,'RMI-data'!$J:$J,$J16,'RMI-data'!$I:$I,$I16),0)</f>
        <v>0.72702051484718389</v>
      </c>
      <c r="AE16" s="104">
        <f>IFERROR('RMI-data'!AE12/SUMIFS('RMI-data'!AE:AE,'RMI-data'!$J:$J,$J16,'RMI-data'!$I:$I,$I16),0)</f>
        <v>0.72773223558233668</v>
      </c>
      <c r="AF16" s="104">
        <f>IFERROR('RMI-data'!AF12/SUMIFS('RMI-data'!AF:AF,'RMI-data'!$J:$J,$J16,'RMI-data'!$I:$I,$I16),0)</f>
        <v>0.72845212935603876</v>
      </c>
      <c r="AG16" s="104">
        <f>IFERROR('RMI-data'!AG12/SUMIFS('RMI-data'!AG:AG,'RMI-data'!$J:$J,$J16,'RMI-data'!$I:$I,$I16),0)</f>
        <v>0.72777735919837772</v>
      </c>
      <c r="AH16" s="104">
        <f>IFERROR('RMI-data'!AH12/SUMIFS('RMI-data'!AH:AH,'RMI-data'!$J:$J,$J16,'RMI-data'!$I:$I,$I16),0)</f>
        <v>0.72715455906164739</v>
      </c>
      <c r="AI16" s="104">
        <f>IFERROR('RMI-data'!AI12/SUMIFS('RMI-data'!AI:AI,'RMI-data'!$J:$J,$J16,'RMI-data'!$I:$I,$I16),0)</f>
        <v>0.72669402376408132</v>
      </c>
      <c r="AJ16" s="104">
        <f>IFERROR('RMI-data'!AJ12/SUMIFS('RMI-data'!AJ:AJ,'RMI-data'!$J:$J,$J16,'RMI-data'!$I:$I,$I16),0)</f>
        <v>0.72617826782207984</v>
      </c>
      <c r="AK16" s="104">
        <f>IFERROR('RMI-data'!AK12/SUMIFS('RMI-data'!AK:AK,'RMI-data'!$J:$J,$J16,'RMI-data'!$I:$I,$I16),0)</f>
        <v>0.72569889058490011</v>
      </c>
      <c r="AL16" s="104">
        <f>IFERROR('RMI-data'!AL12/SUMIFS('RMI-data'!AL:AL,'RMI-data'!$J:$J,$J16,'RMI-data'!$I:$I,$I16),0)</f>
        <v>0.72522837516848826</v>
      </c>
      <c r="AM16" s="104">
        <f>IFERROR('RMI-data'!AM12/SUMIFS('RMI-data'!AM:AM,'RMI-data'!$J:$J,$J16,'RMI-data'!$I:$I,$I16),0)</f>
        <v>0.72473369550887934</v>
      </c>
      <c r="AN16" s="104">
        <f>IFERROR('RMI-data'!AN12/SUMIFS('RMI-data'!AN:AN,'RMI-data'!$J:$J,$J16,'RMI-data'!$I:$I,$I16),0)</f>
        <v>0.72419646837422302</v>
      </c>
      <c r="AO16" s="104">
        <f>IFERROR('RMI-data'!AO12/SUMIFS('RMI-data'!AO:AO,'RMI-data'!$J:$J,$J16,'RMI-data'!$I:$I,$I16),0)</f>
        <v>0.72359892829870953</v>
      </c>
      <c r="AP16" s="104">
        <f>IFERROR('RMI-data'!AP12/SUMIFS('RMI-data'!AP:AP,'RMI-data'!$J:$J,$J16,'RMI-data'!$I:$I,$I16),0)</f>
        <v>0.72293497086103919</v>
      </c>
    </row>
    <row r="17" spans="1:42" x14ac:dyDescent="0.35">
      <c r="A17" s="51"/>
      <c r="B17" s="51"/>
      <c r="C17" s="51"/>
      <c r="D17" s="51"/>
      <c r="E17" s="51"/>
      <c r="F17" s="51"/>
      <c r="G17" s="51"/>
      <c r="H17" s="52" t="str">
        <f t="shared" si="0"/>
        <v>BCEU-urban-residential-heating</v>
      </c>
      <c r="I17" s="63" t="s">
        <v>539</v>
      </c>
      <c r="J17" s="18" t="s">
        <v>96</v>
      </c>
      <c r="K17" s="104">
        <f>IFERROR('RMI-data'!K13/SUMIFS('RMI-data'!K:K,'RMI-data'!$J:$J,$J17,'RMI-data'!$I:$I,$I17),0)</f>
        <v>0</v>
      </c>
      <c r="L17" s="104">
        <f>IFERROR('RMI-data'!L13/SUMIFS('RMI-data'!L:L,'RMI-data'!$J:$J,$J17,'RMI-data'!$I:$I,$I17),0)</f>
        <v>0</v>
      </c>
      <c r="M17" s="104">
        <f>IFERROR('RMI-data'!M13/SUMIFS('RMI-data'!M:M,'RMI-data'!$J:$J,$J17,'RMI-data'!$I:$I,$I17),0)</f>
        <v>0</v>
      </c>
      <c r="N17" s="104">
        <f>IFERROR('RMI-data'!N13/SUMIFS('RMI-data'!N:N,'RMI-data'!$J:$J,$J17,'RMI-data'!$I:$I,$I17),0)</f>
        <v>0</v>
      </c>
      <c r="O17" s="104">
        <f>IFERROR('RMI-data'!O13/SUMIFS('RMI-data'!O:O,'RMI-data'!$J:$J,$J17,'RMI-data'!$I:$I,$I17),0)</f>
        <v>0</v>
      </c>
      <c r="P17" s="104">
        <f>IFERROR('RMI-data'!P13/SUMIFS('RMI-data'!P:P,'RMI-data'!$J:$J,$J17,'RMI-data'!$I:$I,$I17),0)</f>
        <v>0</v>
      </c>
      <c r="Q17" s="104">
        <f>IFERROR('RMI-data'!Q13/SUMIFS('RMI-data'!Q:Q,'RMI-data'!$J:$J,$J17,'RMI-data'!$I:$I,$I17),0)</f>
        <v>0</v>
      </c>
      <c r="R17" s="104">
        <f>IFERROR('RMI-data'!R13/SUMIFS('RMI-data'!R:R,'RMI-data'!$J:$J,$J17,'RMI-data'!$I:$I,$I17),0)</f>
        <v>0</v>
      </c>
      <c r="S17" s="104">
        <f>IFERROR('RMI-data'!S13/SUMIFS('RMI-data'!S:S,'RMI-data'!$J:$J,$J17,'RMI-data'!$I:$I,$I17),0)</f>
        <v>0</v>
      </c>
      <c r="T17" s="104">
        <f>IFERROR('RMI-data'!T13/SUMIFS('RMI-data'!T:T,'RMI-data'!$J:$J,$J17,'RMI-data'!$I:$I,$I17),0)</f>
        <v>0</v>
      </c>
      <c r="U17" s="104">
        <f>IFERROR('RMI-data'!U13/SUMIFS('RMI-data'!U:U,'RMI-data'!$J:$J,$J17,'RMI-data'!$I:$I,$I17),0)</f>
        <v>0</v>
      </c>
      <c r="V17" s="104">
        <f>IFERROR('RMI-data'!V13/SUMIFS('RMI-data'!V:V,'RMI-data'!$J:$J,$J17,'RMI-data'!$I:$I,$I17),0)</f>
        <v>0</v>
      </c>
      <c r="W17" s="104">
        <f>IFERROR('RMI-data'!W13/SUMIFS('RMI-data'!W:W,'RMI-data'!$J:$J,$J17,'RMI-data'!$I:$I,$I17),0)</f>
        <v>0</v>
      </c>
      <c r="X17" s="104">
        <f>IFERROR('RMI-data'!X13/SUMIFS('RMI-data'!X:X,'RMI-data'!$J:$J,$J17,'RMI-data'!$I:$I,$I17),0)</f>
        <v>0</v>
      </c>
      <c r="Y17" s="104">
        <f>IFERROR('RMI-data'!Y13/SUMIFS('RMI-data'!Y:Y,'RMI-data'!$J:$J,$J17,'RMI-data'!$I:$I,$I17),0)</f>
        <v>0</v>
      </c>
      <c r="Z17" s="104">
        <f>IFERROR('RMI-data'!Z13/SUMIFS('RMI-data'!Z:Z,'RMI-data'!$J:$J,$J17,'RMI-data'!$I:$I,$I17),0)</f>
        <v>0</v>
      </c>
      <c r="AA17" s="104">
        <f>IFERROR('RMI-data'!AA13/SUMIFS('RMI-data'!AA:AA,'RMI-data'!$J:$J,$J17,'RMI-data'!$I:$I,$I17),0)</f>
        <v>0</v>
      </c>
      <c r="AB17" s="104">
        <f>IFERROR('RMI-data'!AB13/SUMIFS('RMI-data'!AB:AB,'RMI-data'!$J:$J,$J17,'RMI-data'!$I:$I,$I17),0)</f>
        <v>0</v>
      </c>
      <c r="AC17" s="104">
        <f>IFERROR('RMI-data'!AC13/SUMIFS('RMI-data'!AC:AC,'RMI-data'!$J:$J,$J17,'RMI-data'!$I:$I,$I17),0)</f>
        <v>0</v>
      </c>
      <c r="AD17" s="104">
        <f>IFERROR('RMI-data'!AD13/SUMIFS('RMI-data'!AD:AD,'RMI-data'!$J:$J,$J17,'RMI-data'!$I:$I,$I17),0)</f>
        <v>0</v>
      </c>
      <c r="AE17" s="104">
        <f>IFERROR('RMI-data'!AE13/SUMIFS('RMI-data'!AE:AE,'RMI-data'!$J:$J,$J17,'RMI-data'!$I:$I,$I17),0)</f>
        <v>0</v>
      </c>
      <c r="AF17" s="104">
        <f>IFERROR('RMI-data'!AF13/SUMIFS('RMI-data'!AF:AF,'RMI-data'!$J:$J,$J17,'RMI-data'!$I:$I,$I17),0)</f>
        <v>0</v>
      </c>
      <c r="AG17" s="104">
        <f>IFERROR('RMI-data'!AG13/SUMIFS('RMI-data'!AG:AG,'RMI-data'!$J:$J,$J17,'RMI-data'!$I:$I,$I17),0)</f>
        <v>0</v>
      </c>
      <c r="AH17" s="104">
        <f>IFERROR('RMI-data'!AH13/SUMIFS('RMI-data'!AH:AH,'RMI-data'!$J:$J,$J17,'RMI-data'!$I:$I,$I17),0)</f>
        <v>0</v>
      </c>
      <c r="AI17" s="104">
        <f>IFERROR('RMI-data'!AI13/SUMIFS('RMI-data'!AI:AI,'RMI-data'!$J:$J,$J17,'RMI-data'!$I:$I,$I17),0)</f>
        <v>0</v>
      </c>
      <c r="AJ17" s="104">
        <f>IFERROR('RMI-data'!AJ13/SUMIFS('RMI-data'!AJ:AJ,'RMI-data'!$J:$J,$J17,'RMI-data'!$I:$I,$I17),0)</f>
        <v>0</v>
      </c>
      <c r="AK17" s="104">
        <f>IFERROR('RMI-data'!AK13/SUMIFS('RMI-data'!AK:AK,'RMI-data'!$J:$J,$J17,'RMI-data'!$I:$I,$I17),0)</f>
        <v>0</v>
      </c>
      <c r="AL17" s="104">
        <f>IFERROR('RMI-data'!AL13/SUMIFS('RMI-data'!AL:AL,'RMI-data'!$J:$J,$J17,'RMI-data'!$I:$I,$I17),0)</f>
        <v>0</v>
      </c>
      <c r="AM17" s="104">
        <f>IFERROR('RMI-data'!AM13/SUMIFS('RMI-data'!AM:AM,'RMI-data'!$J:$J,$J17,'RMI-data'!$I:$I,$I17),0)</f>
        <v>0</v>
      </c>
      <c r="AN17" s="104">
        <f>IFERROR('RMI-data'!AN13/SUMIFS('RMI-data'!AN:AN,'RMI-data'!$J:$J,$J17,'RMI-data'!$I:$I,$I17),0)</f>
        <v>0</v>
      </c>
      <c r="AO17" s="104">
        <f>IFERROR('RMI-data'!AO13/SUMIFS('RMI-data'!AO:AO,'RMI-data'!$J:$J,$J17,'RMI-data'!$I:$I,$I17),0)</f>
        <v>0</v>
      </c>
      <c r="AP17" s="104">
        <f>IFERROR('RMI-data'!AP13/SUMIFS('RMI-data'!AP:AP,'RMI-data'!$J:$J,$J17,'RMI-data'!$I:$I,$I17),0)</f>
        <v>0</v>
      </c>
    </row>
    <row r="18" spans="1:42" x14ac:dyDescent="0.35">
      <c r="A18" s="51"/>
      <c r="B18" s="51"/>
      <c r="C18" s="51"/>
      <c r="D18" s="51"/>
      <c r="E18" s="51"/>
      <c r="F18" s="51"/>
      <c r="G18" s="51"/>
      <c r="H18" s="52" t="str">
        <f t="shared" si="0"/>
        <v>BCEU-urban-residential-heating</v>
      </c>
      <c r="I18" s="63" t="s">
        <v>539</v>
      </c>
      <c r="J18" s="51"/>
      <c r="K18" s="51"/>
      <c r="L18" s="51"/>
      <c r="M18" s="51"/>
      <c r="N18" s="51"/>
      <c r="AO18" s="51"/>
      <c r="AP18" s="51"/>
    </row>
    <row r="19" spans="1:42" x14ac:dyDescent="0.35">
      <c r="A19" s="51"/>
      <c r="B19" s="51"/>
      <c r="C19" s="51"/>
      <c r="D19" s="51"/>
      <c r="E19" s="51"/>
      <c r="F19" s="51"/>
      <c r="G19" s="51"/>
      <c r="H19" s="18" t="s">
        <v>479</v>
      </c>
      <c r="I19" s="63" t="s">
        <v>539</v>
      </c>
      <c r="J19" s="51"/>
      <c r="K19" s="51"/>
      <c r="L19" s="51"/>
      <c r="M19" s="51"/>
      <c r="N19" s="51"/>
      <c r="AO19" s="51"/>
      <c r="AP19" s="51"/>
    </row>
    <row r="20" spans="1:42" x14ac:dyDescent="0.35">
      <c r="A20" s="51"/>
      <c r="B20" s="51"/>
      <c r="C20" s="51"/>
      <c r="D20" s="51"/>
      <c r="E20" s="51"/>
      <c r="F20" s="51"/>
      <c r="G20" s="51"/>
      <c r="H20" s="51" t="str">
        <f>H19</f>
        <v>BCEU-urban-residential-cooling</v>
      </c>
      <c r="I20" s="63" t="s">
        <v>539</v>
      </c>
      <c r="J20" s="18" t="s">
        <v>1</v>
      </c>
      <c r="K20" s="18">
        <v>2019</v>
      </c>
      <c r="L20" s="18">
        <v>2020</v>
      </c>
      <c r="M20" s="18">
        <v>2021</v>
      </c>
      <c r="N20" s="18">
        <v>2022</v>
      </c>
      <c r="O20" s="18">
        <v>2023</v>
      </c>
      <c r="P20" s="18">
        <v>2024</v>
      </c>
      <c r="Q20" s="18">
        <v>2025</v>
      </c>
      <c r="R20" s="18">
        <v>2026</v>
      </c>
      <c r="S20" s="18">
        <v>2027</v>
      </c>
      <c r="T20" s="18">
        <v>2028</v>
      </c>
      <c r="U20" s="18">
        <v>2029</v>
      </c>
      <c r="V20" s="18">
        <v>2030</v>
      </c>
      <c r="W20" s="18">
        <v>2031</v>
      </c>
      <c r="X20" s="18">
        <v>2032</v>
      </c>
      <c r="Y20" s="18">
        <v>2033</v>
      </c>
      <c r="Z20" s="18">
        <v>2034</v>
      </c>
      <c r="AA20" s="18">
        <v>2035</v>
      </c>
      <c r="AB20" s="18">
        <v>2036</v>
      </c>
      <c r="AC20" s="18">
        <v>2037</v>
      </c>
      <c r="AD20" s="18">
        <v>2038</v>
      </c>
      <c r="AE20" s="18">
        <v>2039</v>
      </c>
      <c r="AF20" s="18">
        <v>2040</v>
      </c>
      <c r="AG20" s="18">
        <v>2041</v>
      </c>
      <c r="AH20" s="18">
        <v>2042</v>
      </c>
      <c r="AI20" s="18">
        <v>2043</v>
      </c>
      <c r="AJ20" s="18">
        <v>2044</v>
      </c>
      <c r="AK20" s="18">
        <v>2045</v>
      </c>
      <c r="AL20" s="18">
        <v>2046</v>
      </c>
      <c r="AM20" s="18">
        <v>2047</v>
      </c>
      <c r="AN20" s="18">
        <v>2048</v>
      </c>
      <c r="AO20" s="18">
        <v>2049</v>
      </c>
      <c r="AP20" s="18">
        <v>2050</v>
      </c>
    </row>
    <row r="21" spans="1:42" x14ac:dyDescent="0.35">
      <c r="A21" s="51"/>
      <c r="B21" s="51"/>
      <c r="C21" s="51"/>
      <c r="D21" s="51"/>
      <c r="E21" s="51"/>
      <c r="F21" s="51"/>
      <c r="G21" s="52" t="s">
        <v>480</v>
      </c>
      <c r="H21" s="52" t="str">
        <f>H20</f>
        <v>BCEU-urban-residential-cooling</v>
      </c>
      <c r="I21" s="63" t="s">
        <v>539</v>
      </c>
      <c r="J21" s="18" t="s">
        <v>2</v>
      </c>
      <c r="K21" s="104">
        <f>IFERROR('RMI-data'!K17/SUMIFS('RMI-data'!K:K,'RMI-data'!$J:$J,$J21,'RMI-data'!$I:$I,$I21),0)</f>
        <v>7.1296737365498186E-2</v>
      </c>
      <c r="L21" s="104">
        <f>IFERROR('RMI-data'!L17/SUMIFS('RMI-data'!L:L,'RMI-data'!$J:$J,$J21,'RMI-data'!$I:$I,$I21),0)</f>
        <v>7.0085380572936007E-2</v>
      </c>
      <c r="M21" s="104">
        <f>IFERROR('RMI-data'!M17/SUMIFS('RMI-data'!M:M,'RMI-data'!$J:$J,$J21,'RMI-data'!$I:$I,$I21),0)</f>
        <v>6.8752147198205174E-2</v>
      </c>
      <c r="N21" s="104">
        <f>IFERROR('RMI-data'!N17/SUMIFS('RMI-data'!N:N,'RMI-data'!$J:$J,$J21,'RMI-data'!$I:$I,$I21),0)</f>
        <v>6.7553505605320349E-2</v>
      </c>
      <c r="O21" s="104">
        <f>IFERROR('RMI-data'!O17/SUMIFS('RMI-data'!O:O,'RMI-data'!$J:$J,$J21,'RMI-data'!$I:$I,$I21),0)</f>
        <v>6.6792840607287268E-2</v>
      </c>
      <c r="P21" s="104">
        <f>IFERROR('RMI-data'!P17/SUMIFS('RMI-data'!P:P,'RMI-data'!$J:$J,$J21,'RMI-data'!$I:$I,$I21),0)</f>
        <v>6.6005464603651073E-2</v>
      </c>
      <c r="Q21" s="104">
        <f>IFERROR('RMI-data'!Q17/SUMIFS('RMI-data'!Q:Q,'RMI-data'!$J:$J,$J21,'RMI-data'!$I:$I,$I21),0)</f>
        <v>6.5220146459626677E-2</v>
      </c>
      <c r="R21" s="104">
        <f>IFERROR('RMI-data'!R17/SUMIFS('RMI-data'!R:R,'RMI-data'!$J:$J,$J21,'RMI-data'!$I:$I,$I21),0)</f>
        <v>6.4858764174871103E-2</v>
      </c>
      <c r="S21" s="104">
        <f>IFERROR('RMI-data'!S17/SUMIFS('RMI-data'!S:S,'RMI-data'!$J:$J,$J21,'RMI-data'!$I:$I,$I21),0)</f>
        <v>6.4658758571060709E-2</v>
      </c>
      <c r="T21" s="104">
        <f>IFERROR('RMI-data'!T17/SUMIFS('RMI-data'!T:T,'RMI-data'!$J:$J,$J21,'RMI-data'!$I:$I,$I21),0)</f>
        <v>6.4596898633814792E-2</v>
      </c>
      <c r="U21" s="104">
        <f>IFERROR('RMI-data'!U17/SUMIFS('RMI-data'!U:U,'RMI-data'!$J:$J,$J21,'RMI-data'!$I:$I,$I21),0)</f>
        <v>6.4707129356423726E-2</v>
      </c>
      <c r="V21" s="104">
        <f>IFERROR('RMI-data'!V17/SUMIFS('RMI-data'!V:V,'RMI-data'!$J:$J,$J21,'RMI-data'!$I:$I,$I21),0)</f>
        <v>6.4902061170149392E-2</v>
      </c>
      <c r="W21" s="104">
        <f>IFERROR('RMI-data'!W17/SUMIFS('RMI-data'!W:W,'RMI-data'!$J:$J,$J21,'RMI-data'!$I:$I,$I21),0)</f>
        <v>6.5369972568892001E-2</v>
      </c>
      <c r="X21" s="104">
        <f>IFERROR('RMI-data'!X17/SUMIFS('RMI-data'!X:X,'RMI-data'!$J:$J,$J21,'RMI-data'!$I:$I,$I21),0)</f>
        <v>6.5933100513198048E-2</v>
      </c>
      <c r="Y21" s="104">
        <f>IFERROR('RMI-data'!Y17/SUMIFS('RMI-data'!Y:Y,'RMI-data'!$J:$J,$J21,'RMI-data'!$I:$I,$I21),0)</f>
        <v>6.6494597862021651E-2</v>
      </c>
      <c r="Z21" s="104">
        <f>IFERROR('RMI-data'!Z17/SUMIFS('RMI-data'!Z:Z,'RMI-data'!$J:$J,$J21,'RMI-data'!$I:$I,$I21),0)</f>
        <v>6.6922569804319612E-2</v>
      </c>
      <c r="AA21" s="104">
        <f>IFERROR('RMI-data'!AA17/SUMIFS('RMI-data'!AA:AA,'RMI-data'!$J:$J,$J21,'RMI-data'!$I:$I,$I21),0)</f>
        <v>6.7449321151823574E-2</v>
      </c>
      <c r="AB21" s="104">
        <f>IFERROR('RMI-data'!AB17/SUMIFS('RMI-data'!AB:AB,'RMI-data'!$J:$J,$J21,'RMI-data'!$I:$I,$I21),0)</f>
        <v>6.8005206366268292E-2</v>
      </c>
      <c r="AC21" s="104">
        <f>IFERROR('RMI-data'!AC17/SUMIFS('RMI-data'!AC:AC,'RMI-data'!$J:$J,$J21,'RMI-data'!$I:$I,$I21),0)</f>
        <v>6.8474337853113423E-2</v>
      </c>
      <c r="AD21" s="104">
        <f>IFERROR('RMI-data'!AD17/SUMIFS('RMI-data'!AD:AD,'RMI-data'!$J:$J,$J21,'RMI-data'!$I:$I,$I21),0)</f>
        <v>6.9060021897931118E-2</v>
      </c>
      <c r="AE21" s="104">
        <f>IFERROR('RMI-data'!AE17/SUMIFS('RMI-data'!AE:AE,'RMI-data'!$J:$J,$J21,'RMI-data'!$I:$I,$I21),0)</f>
        <v>6.9707546401143489E-2</v>
      </c>
      <c r="AF21" s="104">
        <f>IFERROR('RMI-data'!AF17/SUMIFS('RMI-data'!AF:AF,'RMI-data'!$J:$J,$J21,'RMI-data'!$I:$I,$I21),0)</f>
        <v>7.0319761522438767E-2</v>
      </c>
      <c r="AG21" s="104">
        <f>IFERROR('RMI-data'!AG17/SUMIFS('RMI-data'!AG:AG,'RMI-data'!$J:$J,$J21,'RMI-data'!$I:$I,$I21),0)</f>
        <v>7.1568115824760289E-2</v>
      </c>
      <c r="AH21" s="104">
        <f>IFERROR('RMI-data'!AH17/SUMIFS('RMI-data'!AH:AH,'RMI-data'!$J:$J,$J21,'RMI-data'!$I:$I,$I21),0)</f>
        <v>7.2869573485891986E-2</v>
      </c>
      <c r="AI21" s="104">
        <f>IFERROR('RMI-data'!AI17/SUMIFS('RMI-data'!AI:AI,'RMI-data'!$J:$J,$J21,'RMI-data'!$I:$I,$I21),0)</f>
        <v>7.4080288028524344E-2</v>
      </c>
      <c r="AJ21" s="104">
        <f>IFERROR('RMI-data'!AJ17/SUMIFS('RMI-data'!AJ:AJ,'RMI-data'!$J:$J,$J21,'RMI-data'!$I:$I,$I21),0)</f>
        <v>7.5435852435294368E-2</v>
      </c>
      <c r="AK21" s="104">
        <f>IFERROR('RMI-data'!AK17/SUMIFS('RMI-data'!AK:AK,'RMI-data'!$J:$J,$J21,'RMI-data'!$I:$I,$I21),0)</f>
        <v>7.6814639307242305E-2</v>
      </c>
      <c r="AL21" s="104">
        <f>IFERROR('RMI-data'!AL17/SUMIFS('RMI-data'!AL:AL,'RMI-data'!$J:$J,$J21,'RMI-data'!$I:$I,$I21),0)</f>
        <v>7.8114669441829848E-2</v>
      </c>
      <c r="AM21" s="104">
        <f>IFERROR('RMI-data'!AM17/SUMIFS('RMI-data'!AM:AM,'RMI-data'!$J:$J,$J21,'RMI-data'!$I:$I,$I21),0)</f>
        <v>7.9582940722022141E-2</v>
      </c>
      <c r="AN21" s="104">
        <f>IFERROR('RMI-data'!AN17/SUMIFS('RMI-data'!AN:AN,'RMI-data'!$J:$J,$J21,'RMI-data'!$I:$I,$I21),0)</f>
        <v>7.9991855575405238E-2</v>
      </c>
      <c r="AO21" s="104">
        <f>IFERROR('RMI-data'!AO17/SUMIFS('RMI-data'!AO:AO,'RMI-data'!$J:$J,$J21,'RMI-data'!$I:$I,$I21),0)</f>
        <v>8.038943754532539E-2</v>
      </c>
      <c r="AP21" s="104">
        <f>IFERROR('RMI-data'!AP17/SUMIFS('RMI-data'!AP:AP,'RMI-data'!$J:$J,$J21,'RMI-data'!$I:$I,$I21),0)</f>
        <v>8.0796604642016601E-2</v>
      </c>
    </row>
    <row r="22" spans="1:42" x14ac:dyDescent="0.35">
      <c r="A22" s="51"/>
      <c r="B22" s="51"/>
      <c r="C22" s="51"/>
      <c r="D22" s="51"/>
      <c r="E22" s="51"/>
      <c r="F22" s="51"/>
      <c r="G22" s="51"/>
      <c r="H22" s="52" t="str">
        <f t="shared" ref="H22:H31" si="1">H21</f>
        <v>BCEU-urban-residential-cooling</v>
      </c>
      <c r="I22" s="63" t="s">
        <v>539</v>
      </c>
      <c r="J22" s="18" t="s">
        <v>3</v>
      </c>
      <c r="K22" s="104">
        <f>IFERROR('RMI-data'!K18/SUMIFS('RMI-data'!K:K,'RMI-data'!$J:$J,$J22,'RMI-data'!$I:$I,$I22),0)</f>
        <v>0</v>
      </c>
      <c r="L22" s="104">
        <f>IFERROR('RMI-data'!L18/SUMIFS('RMI-data'!L:L,'RMI-data'!$J:$J,$J22,'RMI-data'!$I:$I,$I22),0)</f>
        <v>0</v>
      </c>
      <c r="M22" s="104">
        <f>IFERROR('RMI-data'!M18/SUMIFS('RMI-data'!M:M,'RMI-data'!$J:$J,$J22,'RMI-data'!$I:$I,$I22),0)</f>
        <v>0</v>
      </c>
      <c r="N22" s="104">
        <f>IFERROR('RMI-data'!N18/SUMIFS('RMI-data'!N:N,'RMI-data'!$J:$J,$J22,'RMI-data'!$I:$I,$I22),0)</f>
        <v>0</v>
      </c>
      <c r="O22" s="104">
        <f>IFERROR('RMI-data'!O18/SUMIFS('RMI-data'!O:O,'RMI-data'!$J:$J,$J22,'RMI-data'!$I:$I,$I22),0)</f>
        <v>0</v>
      </c>
      <c r="P22" s="104">
        <f>IFERROR('RMI-data'!P18/SUMIFS('RMI-data'!P:P,'RMI-data'!$J:$J,$J22,'RMI-data'!$I:$I,$I22),0)</f>
        <v>0</v>
      </c>
      <c r="Q22" s="104">
        <f>IFERROR('RMI-data'!Q18/SUMIFS('RMI-data'!Q:Q,'RMI-data'!$J:$J,$J22,'RMI-data'!$I:$I,$I22),0)</f>
        <v>0</v>
      </c>
      <c r="R22" s="104">
        <f>IFERROR('RMI-data'!R18/SUMIFS('RMI-data'!R:R,'RMI-data'!$J:$J,$J22,'RMI-data'!$I:$I,$I22),0)</f>
        <v>0</v>
      </c>
      <c r="S22" s="104">
        <f>IFERROR('RMI-data'!S18/SUMIFS('RMI-data'!S:S,'RMI-data'!$J:$J,$J22,'RMI-data'!$I:$I,$I22),0)</f>
        <v>0</v>
      </c>
      <c r="T22" s="104">
        <f>IFERROR('RMI-data'!T18/SUMIFS('RMI-data'!T:T,'RMI-data'!$J:$J,$J22,'RMI-data'!$I:$I,$I22),0)</f>
        <v>0</v>
      </c>
      <c r="U22" s="104">
        <f>IFERROR('RMI-data'!U18/SUMIFS('RMI-data'!U:U,'RMI-data'!$J:$J,$J22,'RMI-data'!$I:$I,$I22),0)</f>
        <v>0</v>
      </c>
      <c r="V22" s="104">
        <f>IFERROR('RMI-data'!V18/SUMIFS('RMI-data'!V:V,'RMI-data'!$J:$J,$J22,'RMI-data'!$I:$I,$I22),0)</f>
        <v>0</v>
      </c>
      <c r="W22" s="104">
        <f>IFERROR('RMI-data'!W18/SUMIFS('RMI-data'!W:W,'RMI-data'!$J:$J,$J22,'RMI-data'!$I:$I,$I22),0)</f>
        <v>0</v>
      </c>
      <c r="X22" s="104">
        <f>IFERROR('RMI-data'!X18/SUMIFS('RMI-data'!X:X,'RMI-data'!$J:$J,$J22,'RMI-data'!$I:$I,$I22),0)</f>
        <v>0</v>
      </c>
      <c r="Y22" s="104">
        <f>IFERROR('RMI-data'!Y18/SUMIFS('RMI-data'!Y:Y,'RMI-data'!$J:$J,$J22,'RMI-data'!$I:$I,$I22),0)</f>
        <v>0</v>
      </c>
      <c r="Z22" s="104">
        <f>IFERROR('RMI-data'!Z18/SUMIFS('RMI-data'!Z:Z,'RMI-data'!$J:$J,$J22,'RMI-data'!$I:$I,$I22),0)</f>
        <v>0</v>
      </c>
      <c r="AA22" s="104">
        <f>IFERROR('RMI-data'!AA18/SUMIFS('RMI-data'!AA:AA,'RMI-data'!$J:$J,$J22,'RMI-data'!$I:$I,$I22),0)</f>
        <v>0</v>
      </c>
      <c r="AB22" s="104">
        <f>IFERROR('RMI-data'!AB18/SUMIFS('RMI-data'!AB:AB,'RMI-data'!$J:$J,$J22,'RMI-data'!$I:$I,$I22),0)</f>
        <v>0</v>
      </c>
      <c r="AC22" s="104">
        <f>IFERROR('RMI-data'!AC18/SUMIFS('RMI-data'!AC:AC,'RMI-data'!$J:$J,$J22,'RMI-data'!$I:$I,$I22),0)</f>
        <v>0</v>
      </c>
      <c r="AD22" s="104">
        <f>IFERROR('RMI-data'!AD18/SUMIFS('RMI-data'!AD:AD,'RMI-data'!$J:$J,$J22,'RMI-data'!$I:$I,$I22),0)</f>
        <v>0</v>
      </c>
      <c r="AE22" s="104">
        <f>IFERROR('RMI-data'!AE18/SUMIFS('RMI-data'!AE:AE,'RMI-data'!$J:$J,$J22,'RMI-data'!$I:$I,$I22),0)</f>
        <v>0</v>
      </c>
      <c r="AF22" s="104">
        <f>IFERROR('RMI-data'!AF18/SUMIFS('RMI-data'!AF:AF,'RMI-data'!$J:$J,$J22,'RMI-data'!$I:$I,$I22),0)</f>
        <v>0</v>
      </c>
      <c r="AG22" s="104">
        <f>IFERROR('RMI-data'!AG18/SUMIFS('RMI-data'!AG:AG,'RMI-data'!$J:$J,$J22,'RMI-data'!$I:$I,$I22),0)</f>
        <v>0</v>
      </c>
      <c r="AH22" s="104">
        <f>IFERROR('RMI-data'!AH18/SUMIFS('RMI-data'!AH:AH,'RMI-data'!$J:$J,$J22,'RMI-data'!$I:$I,$I22),0)</f>
        <v>0</v>
      </c>
      <c r="AI22" s="104">
        <f>IFERROR('RMI-data'!AI18/SUMIFS('RMI-data'!AI:AI,'RMI-data'!$J:$J,$J22,'RMI-data'!$I:$I,$I22),0)</f>
        <v>0</v>
      </c>
      <c r="AJ22" s="104">
        <f>IFERROR('RMI-data'!AJ18/SUMIFS('RMI-data'!AJ:AJ,'RMI-data'!$J:$J,$J22,'RMI-data'!$I:$I,$I22),0)</f>
        <v>0</v>
      </c>
      <c r="AK22" s="104">
        <f>IFERROR('RMI-data'!AK18/SUMIFS('RMI-data'!AK:AK,'RMI-data'!$J:$J,$J22,'RMI-data'!$I:$I,$I22),0)</f>
        <v>0</v>
      </c>
      <c r="AL22" s="104">
        <f>IFERROR('RMI-data'!AL18/SUMIFS('RMI-data'!AL:AL,'RMI-data'!$J:$J,$J22,'RMI-data'!$I:$I,$I22),0)</f>
        <v>0</v>
      </c>
      <c r="AM22" s="104">
        <f>IFERROR('RMI-data'!AM18/SUMIFS('RMI-data'!AM:AM,'RMI-data'!$J:$J,$J22,'RMI-data'!$I:$I,$I22),0)</f>
        <v>0</v>
      </c>
      <c r="AN22" s="104">
        <f>IFERROR('RMI-data'!AN18/SUMIFS('RMI-data'!AN:AN,'RMI-data'!$J:$J,$J22,'RMI-data'!$I:$I,$I22),0)</f>
        <v>0</v>
      </c>
      <c r="AO22" s="104">
        <f>IFERROR('RMI-data'!AO18/SUMIFS('RMI-data'!AO:AO,'RMI-data'!$J:$J,$J22,'RMI-data'!$I:$I,$I22),0)</f>
        <v>0</v>
      </c>
      <c r="AP22" s="104">
        <f>IFERROR('RMI-data'!AP18/SUMIFS('RMI-data'!AP:AP,'RMI-data'!$J:$J,$J22,'RMI-data'!$I:$I,$I22),0)</f>
        <v>0</v>
      </c>
    </row>
    <row r="23" spans="1:42" x14ac:dyDescent="0.35">
      <c r="A23" s="51"/>
      <c r="B23" s="51"/>
      <c r="C23" s="51"/>
      <c r="D23" s="51"/>
      <c r="E23" s="51"/>
      <c r="F23" s="51"/>
      <c r="G23" s="51"/>
      <c r="H23" s="52" t="str">
        <f t="shared" si="1"/>
        <v>BCEU-urban-residential-cooling</v>
      </c>
      <c r="I23" s="63" t="s">
        <v>539</v>
      </c>
      <c r="J23" s="18" t="s">
        <v>4</v>
      </c>
      <c r="K23" s="104">
        <f>IFERROR('RMI-data'!K19/SUMIFS('RMI-data'!K:K,'RMI-data'!$J:$J,$J23,'RMI-data'!$I:$I,$I23),0)</f>
        <v>4.3145412766504976E-4</v>
      </c>
      <c r="L23" s="104">
        <f>IFERROR('RMI-data'!L19/SUMIFS('RMI-data'!L:L,'RMI-data'!$J:$J,$J23,'RMI-data'!$I:$I,$I23),0)</f>
        <v>4.2009881429474268E-4</v>
      </c>
      <c r="M23" s="104">
        <f>IFERROR('RMI-data'!M19/SUMIFS('RMI-data'!M:M,'RMI-data'!$J:$J,$J23,'RMI-data'!$I:$I,$I23),0)</f>
        <v>4.0922564526024827E-4</v>
      </c>
      <c r="N23" s="104">
        <f>IFERROR('RMI-data'!N19/SUMIFS('RMI-data'!N:N,'RMI-data'!$J:$J,$J23,'RMI-data'!$I:$I,$I23),0)</f>
        <v>3.9949987773761164E-4</v>
      </c>
      <c r="O23" s="104">
        <f>IFERROR('RMI-data'!O19/SUMIFS('RMI-data'!O:O,'RMI-data'!$J:$J,$J23,'RMI-data'!$I:$I,$I23),0)</f>
        <v>3.9107366321816862E-4</v>
      </c>
      <c r="P23" s="104">
        <f>IFERROR('RMI-data'!P19/SUMIFS('RMI-data'!P:P,'RMI-data'!$J:$J,$J23,'RMI-data'!$I:$I,$I23),0)</f>
        <v>3.8327007219203887E-4</v>
      </c>
      <c r="Q23" s="104">
        <f>IFERROR('RMI-data'!Q19/SUMIFS('RMI-data'!Q:Q,'RMI-data'!$J:$J,$J23,'RMI-data'!$I:$I,$I23),0)</f>
        <v>3.7543225733178336E-4</v>
      </c>
      <c r="R23" s="104">
        <f>IFERROR('RMI-data'!R19/SUMIFS('RMI-data'!R:R,'RMI-data'!$J:$J,$J23,'RMI-data'!$I:$I,$I23),0)</f>
        <v>3.6882828992889304E-4</v>
      </c>
      <c r="S23" s="104">
        <f>IFERROR('RMI-data'!S19/SUMIFS('RMI-data'!S:S,'RMI-data'!$J:$J,$J23,'RMI-data'!$I:$I,$I23),0)</f>
        <v>3.6237049252957289E-4</v>
      </c>
      <c r="T23" s="104">
        <f>IFERROR('RMI-data'!T19/SUMIFS('RMI-data'!T:T,'RMI-data'!$J:$J,$J23,'RMI-data'!$I:$I,$I23),0)</f>
        <v>3.56422155785091E-4</v>
      </c>
      <c r="U23" s="104">
        <f>IFERROR('RMI-data'!U19/SUMIFS('RMI-data'!U:U,'RMI-data'!$J:$J,$J23,'RMI-data'!$I:$I,$I23),0)</f>
        <v>3.5143097454627253E-4</v>
      </c>
      <c r="V23" s="104">
        <f>IFERROR('RMI-data'!V19/SUMIFS('RMI-data'!V:V,'RMI-data'!$J:$J,$J23,'RMI-data'!$I:$I,$I23),0)</f>
        <v>3.4644161110669201E-4</v>
      </c>
      <c r="W23" s="104">
        <f>IFERROR('RMI-data'!W19/SUMIFS('RMI-data'!W:W,'RMI-data'!$J:$J,$J23,'RMI-data'!$I:$I,$I23),0)</f>
        <v>3.4260055416902743E-4</v>
      </c>
      <c r="X23" s="104">
        <f>IFERROR('RMI-data'!X19/SUMIFS('RMI-data'!X:X,'RMI-data'!$J:$J,$J23,'RMI-data'!$I:$I,$I23),0)</f>
        <v>3.3891234421441394E-4</v>
      </c>
      <c r="Y23" s="104">
        <f>IFERROR('RMI-data'!Y19/SUMIFS('RMI-data'!Y:Y,'RMI-data'!$J:$J,$J23,'RMI-data'!$I:$I,$I23),0)</f>
        <v>3.3568053291464854E-4</v>
      </c>
      <c r="Z23" s="104">
        <f>IFERROR('RMI-data'!Z19/SUMIFS('RMI-data'!Z:Z,'RMI-data'!$J:$J,$J23,'RMI-data'!$I:$I,$I23),0)</f>
        <v>3.3211238230698524E-4</v>
      </c>
      <c r="AA23" s="104">
        <f>IFERROR('RMI-data'!AA19/SUMIFS('RMI-data'!AA:AA,'RMI-data'!$J:$J,$J23,'RMI-data'!$I:$I,$I23),0)</f>
        <v>3.2950949374188198E-4</v>
      </c>
      <c r="AB23" s="104">
        <f>IFERROR('RMI-data'!AB19/SUMIFS('RMI-data'!AB:AB,'RMI-data'!$J:$J,$J23,'RMI-data'!$I:$I,$I23),0)</f>
        <v>3.2710797703182934E-4</v>
      </c>
      <c r="AC23" s="104">
        <f>IFERROR('RMI-data'!AC19/SUMIFS('RMI-data'!AC:AC,'RMI-data'!$J:$J,$J23,'RMI-data'!$I:$I,$I23),0)</f>
        <v>3.239815295934111E-4</v>
      </c>
      <c r="AD23" s="104">
        <f>IFERROR('RMI-data'!AD19/SUMIFS('RMI-data'!AD:AD,'RMI-data'!$J:$J,$J23,'RMI-data'!$I:$I,$I23),0)</f>
        <v>3.2164042292669761E-4</v>
      </c>
      <c r="AE23" s="104">
        <f>IFERROR('RMI-data'!AE19/SUMIFS('RMI-data'!AE:AE,'RMI-data'!$J:$J,$J23,'RMI-data'!$I:$I,$I23),0)</f>
        <v>3.1957945630825004E-4</v>
      </c>
      <c r="AF23" s="104">
        <f>IFERROR('RMI-data'!AF19/SUMIFS('RMI-data'!AF:AF,'RMI-data'!$J:$J,$J23,'RMI-data'!$I:$I,$I23),0)</f>
        <v>3.1721370026348061E-4</v>
      </c>
      <c r="AG23" s="104">
        <f>IFERROR('RMI-data'!AG19/SUMIFS('RMI-data'!AG:AG,'RMI-data'!$J:$J,$J23,'RMI-data'!$I:$I,$I23),0)</f>
        <v>3.1883782723893765E-4</v>
      </c>
      <c r="AH23" s="104">
        <f>IFERROR('RMI-data'!AH19/SUMIFS('RMI-data'!AH:AH,'RMI-data'!$J:$J,$J23,'RMI-data'!$I:$I,$I23),0)</f>
        <v>3.2215877036939833E-4</v>
      </c>
      <c r="AI23" s="104">
        <f>IFERROR('RMI-data'!AI19/SUMIFS('RMI-data'!AI:AI,'RMI-data'!$J:$J,$J23,'RMI-data'!$I:$I,$I23),0)</f>
        <v>3.2526447957336834E-4</v>
      </c>
      <c r="AJ23" s="104">
        <f>IFERROR('RMI-data'!AJ19/SUMIFS('RMI-data'!AJ:AJ,'RMI-data'!$J:$J,$J23,'RMI-data'!$I:$I,$I23),0)</f>
        <v>3.2943261976763706E-4</v>
      </c>
      <c r="AK23" s="104">
        <f>IFERROR('RMI-data'!AK19/SUMIFS('RMI-data'!AK:AK,'RMI-data'!$J:$J,$J23,'RMI-data'!$I:$I,$I23),0)</f>
        <v>3.3397813223628515E-4</v>
      </c>
      <c r="AL23" s="104">
        <f>IFERROR('RMI-data'!AL19/SUMIFS('RMI-data'!AL:AL,'RMI-data'!$J:$J,$J23,'RMI-data'!$I:$I,$I23),0)</f>
        <v>3.3824197890926948E-4</v>
      </c>
      <c r="AM23" s="104">
        <f>IFERROR('RMI-data'!AM19/SUMIFS('RMI-data'!AM:AM,'RMI-data'!$J:$J,$J23,'RMI-data'!$I:$I,$I23),0)</f>
        <v>3.4319946289305188E-4</v>
      </c>
      <c r="AN23" s="104">
        <f>IFERROR('RMI-data'!AN19/SUMIFS('RMI-data'!AN:AN,'RMI-data'!$J:$J,$J23,'RMI-data'!$I:$I,$I23),0)</f>
        <v>3.475837517801286E-4</v>
      </c>
      <c r="AO23" s="104">
        <f>IFERROR('RMI-data'!AO19/SUMIFS('RMI-data'!AO:AO,'RMI-data'!$J:$J,$J23,'RMI-data'!$I:$I,$I23),0)</f>
        <v>3.5250169023157965E-4</v>
      </c>
      <c r="AP23" s="104">
        <f>IFERROR('RMI-data'!AP19/SUMIFS('RMI-data'!AP:AP,'RMI-data'!$J:$J,$J23,'RMI-data'!$I:$I,$I23),0)</f>
        <v>3.5743532996156639E-4</v>
      </c>
    </row>
    <row r="24" spans="1:42" x14ac:dyDescent="0.35">
      <c r="A24" s="51"/>
      <c r="B24" s="51"/>
      <c r="C24" s="51"/>
      <c r="D24" s="51"/>
      <c r="E24" s="51"/>
      <c r="F24" s="51"/>
      <c r="G24" s="51"/>
      <c r="H24" s="52" t="str">
        <f t="shared" si="1"/>
        <v>BCEU-urban-residential-cooling</v>
      </c>
      <c r="I24" s="63" t="s">
        <v>539</v>
      </c>
      <c r="J24" s="18" t="s">
        <v>5</v>
      </c>
      <c r="K24" s="104">
        <f>IFERROR('RMI-data'!K20/SUMIFS('RMI-data'!K:K,'RMI-data'!$J:$J,$J24,'RMI-data'!$I:$I,$I24),0)</f>
        <v>0</v>
      </c>
      <c r="L24" s="104">
        <f>IFERROR('RMI-data'!L20/SUMIFS('RMI-data'!L:L,'RMI-data'!$J:$J,$J24,'RMI-data'!$I:$I,$I24),0)</f>
        <v>0</v>
      </c>
      <c r="M24" s="104">
        <f>IFERROR('RMI-data'!M20/SUMIFS('RMI-data'!M:M,'RMI-data'!$J:$J,$J24,'RMI-data'!$I:$I,$I24),0)</f>
        <v>0</v>
      </c>
      <c r="N24" s="104">
        <f>IFERROR('RMI-data'!N20/SUMIFS('RMI-data'!N:N,'RMI-data'!$J:$J,$J24,'RMI-data'!$I:$I,$I24),0)</f>
        <v>0</v>
      </c>
      <c r="O24" s="104">
        <f>IFERROR('RMI-data'!O20/SUMIFS('RMI-data'!O:O,'RMI-data'!$J:$J,$J24,'RMI-data'!$I:$I,$I24),0)</f>
        <v>0</v>
      </c>
      <c r="P24" s="104">
        <f>IFERROR('RMI-data'!P20/SUMIFS('RMI-data'!P:P,'RMI-data'!$J:$J,$J24,'RMI-data'!$I:$I,$I24),0)</f>
        <v>0</v>
      </c>
      <c r="Q24" s="104">
        <f>IFERROR('RMI-data'!Q20/SUMIFS('RMI-data'!Q:Q,'RMI-data'!$J:$J,$J24,'RMI-data'!$I:$I,$I24),0)</f>
        <v>0</v>
      </c>
      <c r="R24" s="104">
        <f>IFERROR('RMI-data'!R20/SUMIFS('RMI-data'!R:R,'RMI-data'!$J:$J,$J24,'RMI-data'!$I:$I,$I24),0)</f>
        <v>0</v>
      </c>
      <c r="S24" s="104">
        <f>IFERROR('RMI-data'!S20/SUMIFS('RMI-data'!S:S,'RMI-data'!$J:$J,$J24,'RMI-data'!$I:$I,$I24),0)</f>
        <v>0</v>
      </c>
      <c r="T24" s="104">
        <f>IFERROR('RMI-data'!T20/SUMIFS('RMI-data'!T:T,'RMI-data'!$J:$J,$J24,'RMI-data'!$I:$I,$I24),0)</f>
        <v>0</v>
      </c>
      <c r="U24" s="104">
        <f>IFERROR('RMI-data'!U20/SUMIFS('RMI-data'!U:U,'RMI-data'!$J:$J,$J24,'RMI-data'!$I:$I,$I24),0)</f>
        <v>0</v>
      </c>
      <c r="V24" s="104">
        <f>IFERROR('RMI-data'!V20/SUMIFS('RMI-data'!V:V,'RMI-data'!$J:$J,$J24,'RMI-data'!$I:$I,$I24),0)</f>
        <v>0</v>
      </c>
      <c r="W24" s="104">
        <f>IFERROR('RMI-data'!W20/SUMIFS('RMI-data'!W:W,'RMI-data'!$J:$J,$J24,'RMI-data'!$I:$I,$I24),0)</f>
        <v>0</v>
      </c>
      <c r="X24" s="104">
        <f>IFERROR('RMI-data'!X20/SUMIFS('RMI-data'!X:X,'RMI-data'!$J:$J,$J24,'RMI-data'!$I:$I,$I24),0)</f>
        <v>0</v>
      </c>
      <c r="Y24" s="104">
        <f>IFERROR('RMI-data'!Y20/SUMIFS('RMI-data'!Y:Y,'RMI-data'!$J:$J,$J24,'RMI-data'!$I:$I,$I24),0)</f>
        <v>0</v>
      </c>
      <c r="Z24" s="104">
        <f>IFERROR('RMI-data'!Z20/SUMIFS('RMI-data'!Z:Z,'RMI-data'!$J:$J,$J24,'RMI-data'!$I:$I,$I24),0)</f>
        <v>0</v>
      </c>
      <c r="AA24" s="104">
        <f>IFERROR('RMI-data'!AA20/SUMIFS('RMI-data'!AA:AA,'RMI-data'!$J:$J,$J24,'RMI-data'!$I:$I,$I24),0)</f>
        <v>0</v>
      </c>
      <c r="AB24" s="104">
        <f>IFERROR('RMI-data'!AB20/SUMIFS('RMI-data'!AB:AB,'RMI-data'!$J:$J,$J24,'RMI-data'!$I:$I,$I24),0)</f>
        <v>0</v>
      </c>
      <c r="AC24" s="104">
        <f>IFERROR('RMI-data'!AC20/SUMIFS('RMI-data'!AC:AC,'RMI-data'!$J:$J,$J24,'RMI-data'!$I:$I,$I24),0)</f>
        <v>0</v>
      </c>
      <c r="AD24" s="104">
        <f>IFERROR('RMI-data'!AD20/SUMIFS('RMI-data'!AD:AD,'RMI-data'!$J:$J,$J24,'RMI-data'!$I:$I,$I24),0)</f>
        <v>0</v>
      </c>
      <c r="AE24" s="104">
        <f>IFERROR('RMI-data'!AE20/SUMIFS('RMI-data'!AE:AE,'RMI-data'!$J:$J,$J24,'RMI-data'!$I:$I,$I24),0)</f>
        <v>0</v>
      </c>
      <c r="AF24" s="104">
        <f>IFERROR('RMI-data'!AF20/SUMIFS('RMI-data'!AF:AF,'RMI-data'!$J:$J,$J24,'RMI-data'!$I:$I,$I24),0)</f>
        <v>0</v>
      </c>
      <c r="AG24" s="104">
        <f>IFERROR('RMI-data'!AG20/SUMIFS('RMI-data'!AG:AG,'RMI-data'!$J:$J,$J24,'RMI-data'!$I:$I,$I24),0)</f>
        <v>0</v>
      </c>
      <c r="AH24" s="104">
        <f>IFERROR('RMI-data'!AH20/SUMIFS('RMI-data'!AH:AH,'RMI-data'!$J:$J,$J24,'RMI-data'!$I:$I,$I24),0)</f>
        <v>0</v>
      </c>
      <c r="AI24" s="104">
        <f>IFERROR('RMI-data'!AI20/SUMIFS('RMI-data'!AI:AI,'RMI-data'!$J:$J,$J24,'RMI-data'!$I:$I,$I24),0)</f>
        <v>0</v>
      </c>
      <c r="AJ24" s="104">
        <f>IFERROR('RMI-data'!AJ20/SUMIFS('RMI-data'!AJ:AJ,'RMI-data'!$J:$J,$J24,'RMI-data'!$I:$I,$I24),0)</f>
        <v>0</v>
      </c>
      <c r="AK24" s="104">
        <f>IFERROR('RMI-data'!AK20/SUMIFS('RMI-data'!AK:AK,'RMI-data'!$J:$J,$J24,'RMI-data'!$I:$I,$I24),0)</f>
        <v>0</v>
      </c>
      <c r="AL24" s="104">
        <f>IFERROR('RMI-data'!AL20/SUMIFS('RMI-data'!AL:AL,'RMI-data'!$J:$J,$J24,'RMI-data'!$I:$I,$I24),0)</f>
        <v>0</v>
      </c>
      <c r="AM24" s="104">
        <f>IFERROR('RMI-data'!AM20/SUMIFS('RMI-data'!AM:AM,'RMI-data'!$J:$J,$J24,'RMI-data'!$I:$I,$I24),0)</f>
        <v>0</v>
      </c>
      <c r="AN24" s="104">
        <f>IFERROR('RMI-data'!AN20/SUMIFS('RMI-data'!AN:AN,'RMI-data'!$J:$J,$J24,'RMI-data'!$I:$I,$I24),0)</f>
        <v>0</v>
      </c>
      <c r="AO24" s="104">
        <f>IFERROR('RMI-data'!AO20/SUMIFS('RMI-data'!AO:AO,'RMI-data'!$J:$J,$J24,'RMI-data'!$I:$I,$I24),0)</f>
        <v>0</v>
      </c>
      <c r="AP24" s="104">
        <f>IFERROR('RMI-data'!AP20/SUMIFS('RMI-data'!AP:AP,'RMI-data'!$J:$J,$J24,'RMI-data'!$I:$I,$I24),0)</f>
        <v>0</v>
      </c>
    </row>
    <row r="25" spans="1:42" ht="15.75" customHeight="1" x14ac:dyDescent="0.35">
      <c r="A25" s="51"/>
      <c r="B25" s="51"/>
      <c r="C25" s="51"/>
      <c r="D25" s="51"/>
      <c r="E25" s="51"/>
      <c r="F25" s="51"/>
      <c r="G25" s="51"/>
      <c r="H25" s="52" t="str">
        <f t="shared" si="1"/>
        <v>BCEU-urban-residential-cooling</v>
      </c>
      <c r="I25" s="63" t="s">
        <v>539</v>
      </c>
      <c r="J25" s="18" t="s">
        <v>7</v>
      </c>
      <c r="K25" s="104">
        <f>IFERROR('RMI-data'!K21/SUMIFS('RMI-data'!K:K,'RMI-data'!$J:$J,$J25,'RMI-data'!$I:$I,$I25),0)</f>
        <v>0</v>
      </c>
      <c r="L25" s="104">
        <f>IFERROR('RMI-data'!L21/SUMIFS('RMI-data'!L:L,'RMI-data'!$J:$J,$J25,'RMI-data'!$I:$I,$I25),0)</f>
        <v>0</v>
      </c>
      <c r="M25" s="104">
        <f>IFERROR('RMI-data'!M21/SUMIFS('RMI-data'!M:M,'RMI-data'!$J:$J,$J25,'RMI-data'!$I:$I,$I25),0)</f>
        <v>0</v>
      </c>
      <c r="N25" s="104">
        <f>IFERROR('RMI-data'!N21/SUMIFS('RMI-data'!N:N,'RMI-data'!$J:$J,$J25,'RMI-data'!$I:$I,$I25),0)</f>
        <v>0</v>
      </c>
      <c r="O25" s="104">
        <f>IFERROR('RMI-data'!O21/SUMIFS('RMI-data'!O:O,'RMI-data'!$J:$J,$J25,'RMI-data'!$I:$I,$I25),0)</f>
        <v>0</v>
      </c>
      <c r="P25" s="104">
        <f>IFERROR('RMI-data'!P21/SUMIFS('RMI-data'!P:P,'RMI-data'!$J:$J,$J25,'RMI-data'!$I:$I,$I25),0)</f>
        <v>0</v>
      </c>
      <c r="Q25" s="104">
        <f>IFERROR('RMI-data'!Q21/SUMIFS('RMI-data'!Q:Q,'RMI-data'!$J:$J,$J25,'RMI-data'!$I:$I,$I25),0)</f>
        <v>0</v>
      </c>
      <c r="R25" s="104">
        <f>IFERROR('RMI-data'!R21/SUMIFS('RMI-data'!R:R,'RMI-data'!$J:$J,$J25,'RMI-data'!$I:$I,$I25),0)</f>
        <v>0</v>
      </c>
      <c r="S25" s="104">
        <f>IFERROR('RMI-data'!S21/SUMIFS('RMI-data'!S:S,'RMI-data'!$J:$J,$J25,'RMI-data'!$I:$I,$I25),0)</f>
        <v>0</v>
      </c>
      <c r="T25" s="104">
        <f>IFERROR('RMI-data'!T21/SUMIFS('RMI-data'!T:T,'RMI-data'!$J:$J,$J25,'RMI-data'!$I:$I,$I25),0)</f>
        <v>0</v>
      </c>
      <c r="U25" s="104">
        <f>IFERROR('RMI-data'!U21/SUMIFS('RMI-data'!U:U,'RMI-data'!$J:$J,$J25,'RMI-data'!$I:$I,$I25),0)</f>
        <v>0</v>
      </c>
      <c r="V25" s="104">
        <f>IFERROR('RMI-data'!V21/SUMIFS('RMI-data'!V:V,'RMI-data'!$J:$J,$J25,'RMI-data'!$I:$I,$I25),0)</f>
        <v>0</v>
      </c>
      <c r="W25" s="104">
        <f>IFERROR('RMI-data'!W21/SUMIFS('RMI-data'!W:W,'RMI-data'!$J:$J,$J25,'RMI-data'!$I:$I,$I25),0)</f>
        <v>0</v>
      </c>
      <c r="X25" s="104">
        <f>IFERROR('RMI-data'!X21/SUMIFS('RMI-data'!X:X,'RMI-data'!$J:$J,$J25,'RMI-data'!$I:$I,$I25),0)</f>
        <v>0</v>
      </c>
      <c r="Y25" s="104">
        <f>IFERROR('RMI-data'!Y21/SUMIFS('RMI-data'!Y:Y,'RMI-data'!$J:$J,$J25,'RMI-data'!$I:$I,$I25),0)</f>
        <v>0</v>
      </c>
      <c r="Z25" s="104">
        <f>IFERROR('RMI-data'!Z21/SUMIFS('RMI-data'!Z:Z,'RMI-data'!$J:$J,$J25,'RMI-data'!$I:$I,$I25),0)</f>
        <v>0</v>
      </c>
      <c r="AA25" s="104">
        <f>IFERROR('RMI-data'!AA21/SUMIFS('RMI-data'!AA:AA,'RMI-data'!$J:$J,$J25,'RMI-data'!$I:$I,$I25),0)</f>
        <v>0</v>
      </c>
      <c r="AB25" s="104">
        <f>IFERROR('RMI-data'!AB21/SUMIFS('RMI-data'!AB:AB,'RMI-data'!$J:$J,$J25,'RMI-data'!$I:$I,$I25),0)</f>
        <v>0</v>
      </c>
      <c r="AC25" s="104">
        <f>IFERROR('RMI-data'!AC21/SUMIFS('RMI-data'!AC:AC,'RMI-data'!$J:$J,$J25,'RMI-data'!$I:$I,$I25),0)</f>
        <v>0</v>
      </c>
      <c r="AD25" s="104">
        <f>IFERROR('RMI-data'!AD21/SUMIFS('RMI-data'!AD:AD,'RMI-data'!$J:$J,$J25,'RMI-data'!$I:$I,$I25),0)</f>
        <v>0</v>
      </c>
      <c r="AE25" s="104">
        <f>IFERROR('RMI-data'!AE21/SUMIFS('RMI-data'!AE:AE,'RMI-data'!$J:$J,$J25,'RMI-data'!$I:$I,$I25),0)</f>
        <v>0</v>
      </c>
      <c r="AF25" s="104">
        <f>IFERROR('RMI-data'!AF21/SUMIFS('RMI-data'!AF:AF,'RMI-data'!$J:$J,$J25,'RMI-data'!$I:$I,$I25),0)</f>
        <v>0</v>
      </c>
      <c r="AG25" s="104">
        <f>IFERROR('RMI-data'!AG21/SUMIFS('RMI-data'!AG:AG,'RMI-data'!$J:$J,$J25,'RMI-data'!$I:$I,$I25),0)</f>
        <v>0</v>
      </c>
      <c r="AH25" s="104">
        <f>IFERROR('RMI-data'!AH21/SUMIFS('RMI-data'!AH:AH,'RMI-data'!$J:$J,$J25,'RMI-data'!$I:$I,$I25),0)</f>
        <v>0</v>
      </c>
      <c r="AI25" s="104">
        <f>IFERROR('RMI-data'!AI21/SUMIFS('RMI-data'!AI:AI,'RMI-data'!$J:$J,$J25,'RMI-data'!$I:$I,$I25),0)</f>
        <v>0</v>
      </c>
      <c r="AJ25" s="104">
        <f>IFERROR('RMI-data'!AJ21/SUMIFS('RMI-data'!AJ:AJ,'RMI-data'!$J:$J,$J25,'RMI-data'!$I:$I,$I25),0)</f>
        <v>0</v>
      </c>
      <c r="AK25" s="104">
        <f>IFERROR('RMI-data'!AK21/SUMIFS('RMI-data'!AK:AK,'RMI-data'!$J:$J,$J25,'RMI-data'!$I:$I,$I25),0)</f>
        <v>0</v>
      </c>
      <c r="AL25" s="104">
        <f>IFERROR('RMI-data'!AL21/SUMIFS('RMI-data'!AL:AL,'RMI-data'!$J:$J,$J25,'RMI-data'!$I:$I,$I25),0)</f>
        <v>0</v>
      </c>
      <c r="AM25" s="104">
        <f>IFERROR('RMI-data'!AM21/SUMIFS('RMI-data'!AM:AM,'RMI-data'!$J:$J,$J25,'RMI-data'!$I:$I,$I25),0)</f>
        <v>0</v>
      </c>
      <c r="AN25" s="104">
        <f>IFERROR('RMI-data'!AN21/SUMIFS('RMI-data'!AN:AN,'RMI-data'!$J:$J,$J25,'RMI-data'!$I:$I,$I25),0)</f>
        <v>0</v>
      </c>
      <c r="AO25" s="104">
        <f>IFERROR('RMI-data'!AO21/SUMIFS('RMI-data'!AO:AO,'RMI-data'!$J:$J,$J25,'RMI-data'!$I:$I,$I25),0)</f>
        <v>0</v>
      </c>
      <c r="AP25" s="104">
        <f>IFERROR('RMI-data'!AP21/SUMIFS('RMI-data'!AP:AP,'RMI-data'!$J:$J,$J25,'RMI-data'!$I:$I,$I25),0)</f>
        <v>0</v>
      </c>
    </row>
    <row r="26" spans="1:42" ht="15.75" customHeight="1" x14ac:dyDescent="0.35">
      <c r="A26" s="51"/>
      <c r="B26" s="51"/>
      <c r="C26" s="51"/>
      <c r="D26" s="51"/>
      <c r="E26" s="51"/>
      <c r="F26" s="51"/>
      <c r="G26" s="51"/>
      <c r="H26" s="52" t="str">
        <f t="shared" si="1"/>
        <v>BCEU-urban-residential-cooling</v>
      </c>
      <c r="I26" s="63" t="s">
        <v>539</v>
      </c>
      <c r="J26" s="18" t="s">
        <v>8</v>
      </c>
      <c r="K26" s="104">
        <f>IFERROR('RMI-data'!K22/SUMIFS('RMI-data'!K:K,'RMI-data'!$J:$J,$J26,'RMI-data'!$I:$I,$I26),0)</f>
        <v>0</v>
      </c>
      <c r="L26" s="104">
        <f>IFERROR('RMI-data'!L22/SUMIFS('RMI-data'!L:L,'RMI-data'!$J:$J,$J26,'RMI-data'!$I:$I,$I26),0)</f>
        <v>0</v>
      </c>
      <c r="M26" s="104">
        <f>IFERROR('RMI-data'!M22/SUMIFS('RMI-data'!M:M,'RMI-data'!$J:$J,$J26,'RMI-data'!$I:$I,$I26),0)</f>
        <v>0</v>
      </c>
      <c r="N26" s="104">
        <f>IFERROR('RMI-data'!N22/SUMIFS('RMI-data'!N:N,'RMI-data'!$J:$J,$J26,'RMI-data'!$I:$I,$I26),0)</f>
        <v>0</v>
      </c>
      <c r="O26" s="104">
        <f>IFERROR('RMI-data'!O22/SUMIFS('RMI-data'!O:O,'RMI-data'!$J:$J,$J26,'RMI-data'!$I:$I,$I26),0)</f>
        <v>0</v>
      </c>
      <c r="P26" s="104">
        <f>IFERROR('RMI-data'!P22/SUMIFS('RMI-data'!P:P,'RMI-data'!$J:$J,$J26,'RMI-data'!$I:$I,$I26),0)</f>
        <v>0</v>
      </c>
      <c r="Q26" s="104">
        <f>IFERROR('RMI-data'!Q22/SUMIFS('RMI-data'!Q:Q,'RMI-data'!$J:$J,$J26,'RMI-data'!$I:$I,$I26),0)</f>
        <v>0</v>
      </c>
      <c r="R26" s="104">
        <f>IFERROR('RMI-data'!R22/SUMIFS('RMI-data'!R:R,'RMI-data'!$J:$J,$J26,'RMI-data'!$I:$I,$I26),0)</f>
        <v>0</v>
      </c>
      <c r="S26" s="104">
        <f>IFERROR('RMI-data'!S22/SUMIFS('RMI-data'!S:S,'RMI-data'!$J:$J,$J26,'RMI-data'!$I:$I,$I26),0)</f>
        <v>0</v>
      </c>
      <c r="T26" s="104">
        <f>IFERROR('RMI-data'!T22/SUMIFS('RMI-data'!T:T,'RMI-data'!$J:$J,$J26,'RMI-data'!$I:$I,$I26),0)</f>
        <v>0</v>
      </c>
      <c r="U26" s="104">
        <f>IFERROR('RMI-data'!U22/SUMIFS('RMI-data'!U:U,'RMI-data'!$J:$J,$J26,'RMI-data'!$I:$I,$I26),0)</f>
        <v>0</v>
      </c>
      <c r="V26" s="104">
        <f>IFERROR('RMI-data'!V22/SUMIFS('RMI-data'!V:V,'RMI-data'!$J:$J,$J26,'RMI-data'!$I:$I,$I26),0)</f>
        <v>0</v>
      </c>
      <c r="W26" s="104">
        <f>IFERROR('RMI-data'!W22/SUMIFS('RMI-data'!W:W,'RMI-data'!$J:$J,$J26,'RMI-data'!$I:$I,$I26),0)</f>
        <v>0</v>
      </c>
      <c r="X26" s="104">
        <f>IFERROR('RMI-data'!X22/SUMIFS('RMI-data'!X:X,'RMI-data'!$J:$J,$J26,'RMI-data'!$I:$I,$I26),0)</f>
        <v>0</v>
      </c>
      <c r="Y26" s="104">
        <f>IFERROR('RMI-data'!Y22/SUMIFS('RMI-data'!Y:Y,'RMI-data'!$J:$J,$J26,'RMI-data'!$I:$I,$I26),0)</f>
        <v>0</v>
      </c>
      <c r="Z26" s="104">
        <f>IFERROR('RMI-data'!Z22/SUMIFS('RMI-data'!Z:Z,'RMI-data'!$J:$J,$J26,'RMI-data'!$I:$I,$I26),0)</f>
        <v>0</v>
      </c>
      <c r="AA26" s="104">
        <f>IFERROR('RMI-data'!AA22/SUMIFS('RMI-data'!AA:AA,'RMI-data'!$J:$J,$J26,'RMI-data'!$I:$I,$I26),0)</f>
        <v>0</v>
      </c>
      <c r="AB26" s="104">
        <f>IFERROR('RMI-data'!AB22/SUMIFS('RMI-data'!AB:AB,'RMI-data'!$J:$J,$J26,'RMI-data'!$I:$I,$I26),0)</f>
        <v>0</v>
      </c>
      <c r="AC26" s="104">
        <f>IFERROR('RMI-data'!AC22/SUMIFS('RMI-data'!AC:AC,'RMI-data'!$J:$J,$J26,'RMI-data'!$I:$I,$I26),0)</f>
        <v>0</v>
      </c>
      <c r="AD26" s="104">
        <f>IFERROR('RMI-data'!AD22/SUMIFS('RMI-data'!AD:AD,'RMI-data'!$J:$J,$J26,'RMI-data'!$I:$I,$I26),0)</f>
        <v>0</v>
      </c>
      <c r="AE26" s="104">
        <f>IFERROR('RMI-data'!AE22/SUMIFS('RMI-data'!AE:AE,'RMI-data'!$J:$J,$J26,'RMI-data'!$I:$I,$I26),0)</f>
        <v>0</v>
      </c>
      <c r="AF26" s="104">
        <f>IFERROR('RMI-data'!AF22/SUMIFS('RMI-data'!AF:AF,'RMI-data'!$J:$J,$J26,'RMI-data'!$I:$I,$I26),0)</f>
        <v>0</v>
      </c>
      <c r="AG26" s="104">
        <f>IFERROR('RMI-data'!AG22/SUMIFS('RMI-data'!AG:AG,'RMI-data'!$J:$J,$J26,'RMI-data'!$I:$I,$I26),0)</f>
        <v>0</v>
      </c>
      <c r="AH26" s="104">
        <f>IFERROR('RMI-data'!AH22/SUMIFS('RMI-data'!AH:AH,'RMI-data'!$J:$J,$J26,'RMI-data'!$I:$I,$I26),0)</f>
        <v>0</v>
      </c>
      <c r="AI26" s="104">
        <f>IFERROR('RMI-data'!AI22/SUMIFS('RMI-data'!AI:AI,'RMI-data'!$J:$J,$J26,'RMI-data'!$I:$I,$I26),0)</f>
        <v>0</v>
      </c>
      <c r="AJ26" s="104">
        <f>IFERROR('RMI-data'!AJ22/SUMIFS('RMI-data'!AJ:AJ,'RMI-data'!$J:$J,$J26,'RMI-data'!$I:$I,$I26),0)</f>
        <v>0</v>
      </c>
      <c r="AK26" s="104">
        <f>IFERROR('RMI-data'!AK22/SUMIFS('RMI-data'!AK:AK,'RMI-data'!$J:$J,$J26,'RMI-data'!$I:$I,$I26),0)</f>
        <v>0</v>
      </c>
      <c r="AL26" s="104">
        <f>IFERROR('RMI-data'!AL22/SUMIFS('RMI-data'!AL:AL,'RMI-data'!$J:$J,$J26,'RMI-data'!$I:$I,$I26),0)</f>
        <v>0</v>
      </c>
      <c r="AM26" s="104">
        <f>IFERROR('RMI-data'!AM22/SUMIFS('RMI-data'!AM:AM,'RMI-data'!$J:$J,$J26,'RMI-data'!$I:$I,$I26),0)</f>
        <v>0</v>
      </c>
      <c r="AN26" s="104">
        <f>IFERROR('RMI-data'!AN22/SUMIFS('RMI-data'!AN:AN,'RMI-data'!$J:$J,$J26,'RMI-data'!$I:$I,$I26),0)</f>
        <v>0</v>
      </c>
      <c r="AO26" s="104">
        <f>IFERROR('RMI-data'!AO22/SUMIFS('RMI-data'!AO:AO,'RMI-data'!$J:$J,$J26,'RMI-data'!$I:$I,$I26),0)</f>
        <v>0</v>
      </c>
      <c r="AP26" s="104">
        <f>IFERROR('RMI-data'!AP22/SUMIFS('RMI-data'!AP:AP,'RMI-data'!$J:$J,$J26,'RMI-data'!$I:$I,$I26),0)</f>
        <v>0</v>
      </c>
    </row>
    <row r="27" spans="1:42" ht="15.75" customHeight="1" x14ac:dyDescent="0.35">
      <c r="A27" s="51"/>
      <c r="B27" s="51"/>
      <c r="C27" s="51"/>
      <c r="D27" s="51"/>
      <c r="E27" s="51"/>
      <c r="F27" s="51"/>
      <c r="G27" s="51"/>
      <c r="H27" s="52" t="str">
        <f t="shared" si="1"/>
        <v>BCEU-urban-residential-cooling</v>
      </c>
      <c r="I27" s="63" t="s">
        <v>539</v>
      </c>
      <c r="J27" s="18" t="s">
        <v>93</v>
      </c>
      <c r="K27" s="104">
        <f>IFERROR('RMI-data'!K23/SUMIFS('RMI-data'!K:K,'RMI-data'!$J:$J,$J27,'RMI-data'!$I:$I,$I27),0)</f>
        <v>0</v>
      </c>
      <c r="L27" s="104">
        <f>IFERROR('RMI-data'!L23/SUMIFS('RMI-data'!L:L,'RMI-data'!$J:$J,$J27,'RMI-data'!$I:$I,$I27),0)</f>
        <v>0</v>
      </c>
      <c r="M27" s="104">
        <f>IFERROR('RMI-data'!M23/SUMIFS('RMI-data'!M:M,'RMI-data'!$J:$J,$J27,'RMI-data'!$I:$I,$I27),0)</f>
        <v>0</v>
      </c>
      <c r="N27" s="104">
        <f>IFERROR('RMI-data'!N23/SUMIFS('RMI-data'!N:N,'RMI-data'!$J:$J,$J27,'RMI-data'!$I:$I,$I27),0)</f>
        <v>0</v>
      </c>
      <c r="O27" s="104">
        <f>IFERROR('RMI-data'!O23/SUMIFS('RMI-data'!O:O,'RMI-data'!$J:$J,$J27,'RMI-data'!$I:$I,$I27),0)</f>
        <v>0</v>
      </c>
      <c r="P27" s="104">
        <f>IFERROR('RMI-data'!P23/SUMIFS('RMI-data'!P:P,'RMI-data'!$J:$J,$J27,'RMI-data'!$I:$I,$I27),0)</f>
        <v>0</v>
      </c>
      <c r="Q27" s="104">
        <f>IFERROR('RMI-data'!Q23/SUMIFS('RMI-data'!Q:Q,'RMI-data'!$J:$J,$J27,'RMI-data'!$I:$I,$I27),0)</f>
        <v>0</v>
      </c>
      <c r="R27" s="104">
        <f>IFERROR('RMI-data'!R23/SUMIFS('RMI-data'!R:R,'RMI-data'!$J:$J,$J27,'RMI-data'!$I:$I,$I27),0)</f>
        <v>0</v>
      </c>
      <c r="S27" s="104">
        <f>IFERROR('RMI-data'!S23/SUMIFS('RMI-data'!S:S,'RMI-data'!$J:$J,$J27,'RMI-data'!$I:$I,$I27),0)</f>
        <v>0</v>
      </c>
      <c r="T27" s="104">
        <f>IFERROR('RMI-data'!T23/SUMIFS('RMI-data'!T:T,'RMI-data'!$J:$J,$J27,'RMI-data'!$I:$I,$I27),0)</f>
        <v>0</v>
      </c>
      <c r="U27" s="104">
        <f>IFERROR('RMI-data'!U23/SUMIFS('RMI-data'!U:U,'RMI-data'!$J:$J,$J27,'RMI-data'!$I:$I,$I27),0)</f>
        <v>0</v>
      </c>
      <c r="V27" s="104">
        <f>IFERROR('RMI-data'!V23/SUMIFS('RMI-data'!V:V,'RMI-data'!$J:$J,$J27,'RMI-data'!$I:$I,$I27),0)</f>
        <v>0</v>
      </c>
      <c r="W27" s="104">
        <f>IFERROR('RMI-data'!W23/SUMIFS('RMI-data'!W:W,'RMI-data'!$J:$J,$J27,'RMI-data'!$I:$I,$I27),0)</f>
        <v>0</v>
      </c>
      <c r="X27" s="104">
        <f>IFERROR('RMI-data'!X23/SUMIFS('RMI-data'!X:X,'RMI-data'!$J:$J,$J27,'RMI-data'!$I:$I,$I27),0)</f>
        <v>0</v>
      </c>
      <c r="Y27" s="104">
        <f>IFERROR('RMI-data'!Y23/SUMIFS('RMI-data'!Y:Y,'RMI-data'!$J:$J,$J27,'RMI-data'!$I:$I,$I27),0)</f>
        <v>0</v>
      </c>
      <c r="Z27" s="104">
        <f>IFERROR('RMI-data'!Z23/SUMIFS('RMI-data'!Z:Z,'RMI-data'!$J:$J,$J27,'RMI-data'!$I:$I,$I27),0)</f>
        <v>0</v>
      </c>
      <c r="AA27" s="104">
        <f>IFERROR('RMI-data'!AA23/SUMIFS('RMI-data'!AA:AA,'RMI-data'!$J:$J,$J27,'RMI-data'!$I:$I,$I27),0)</f>
        <v>0</v>
      </c>
      <c r="AB27" s="104">
        <f>IFERROR('RMI-data'!AB23/SUMIFS('RMI-data'!AB:AB,'RMI-data'!$J:$J,$J27,'RMI-data'!$I:$I,$I27),0)</f>
        <v>0</v>
      </c>
      <c r="AC27" s="104">
        <f>IFERROR('RMI-data'!AC23/SUMIFS('RMI-data'!AC:AC,'RMI-data'!$J:$J,$J27,'RMI-data'!$I:$I,$I27),0)</f>
        <v>0</v>
      </c>
      <c r="AD27" s="104">
        <f>IFERROR('RMI-data'!AD23/SUMIFS('RMI-data'!AD:AD,'RMI-data'!$J:$J,$J27,'RMI-data'!$I:$I,$I27),0)</f>
        <v>0</v>
      </c>
      <c r="AE27" s="104">
        <f>IFERROR('RMI-data'!AE23/SUMIFS('RMI-data'!AE:AE,'RMI-data'!$J:$J,$J27,'RMI-data'!$I:$I,$I27),0)</f>
        <v>0</v>
      </c>
      <c r="AF27" s="104">
        <f>IFERROR('RMI-data'!AF23/SUMIFS('RMI-data'!AF:AF,'RMI-data'!$J:$J,$J27,'RMI-data'!$I:$I,$I27),0)</f>
        <v>0</v>
      </c>
      <c r="AG27" s="104">
        <f>IFERROR('RMI-data'!AG23/SUMIFS('RMI-data'!AG:AG,'RMI-data'!$J:$J,$J27,'RMI-data'!$I:$I,$I27),0)</f>
        <v>0</v>
      </c>
      <c r="AH27" s="104">
        <f>IFERROR('RMI-data'!AH23/SUMIFS('RMI-data'!AH:AH,'RMI-data'!$J:$J,$J27,'RMI-data'!$I:$I,$I27),0)</f>
        <v>0</v>
      </c>
      <c r="AI27" s="104">
        <f>IFERROR('RMI-data'!AI23/SUMIFS('RMI-data'!AI:AI,'RMI-data'!$J:$J,$J27,'RMI-data'!$I:$I,$I27),0)</f>
        <v>0</v>
      </c>
      <c r="AJ27" s="104">
        <f>IFERROR('RMI-data'!AJ23/SUMIFS('RMI-data'!AJ:AJ,'RMI-data'!$J:$J,$J27,'RMI-data'!$I:$I,$I27),0)</f>
        <v>0</v>
      </c>
      <c r="AK27" s="104">
        <f>IFERROR('RMI-data'!AK23/SUMIFS('RMI-data'!AK:AK,'RMI-data'!$J:$J,$J27,'RMI-data'!$I:$I,$I27),0)</f>
        <v>0</v>
      </c>
      <c r="AL27" s="104">
        <f>IFERROR('RMI-data'!AL23/SUMIFS('RMI-data'!AL:AL,'RMI-data'!$J:$J,$J27,'RMI-data'!$I:$I,$I27),0)</f>
        <v>0</v>
      </c>
      <c r="AM27" s="104">
        <f>IFERROR('RMI-data'!AM23/SUMIFS('RMI-data'!AM:AM,'RMI-data'!$J:$J,$J27,'RMI-data'!$I:$I,$I27),0)</f>
        <v>0</v>
      </c>
      <c r="AN27" s="104">
        <f>IFERROR('RMI-data'!AN23/SUMIFS('RMI-data'!AN:AN,'RMI-data'!$J:$J,$J27,'RMI-data'!$I:$I,$I27),0)</f>
        <v>0</v>
      </c>
      <c r="AO27" s="104">
        <f>IFERROR('RMI-data'!AO23/SUMIFS('RMI-data'!AO:AO,'RMI-data'!$J:$J,$J27,'RMI-data'!$I:$I,$I27),0)</f>
        <v>0</v>
      </c>
      <c r="AP27" s="104">
        <f>IFERROR('RMI-data'!AP23/SUMIFS('RMI-data'!AP:AP,'RMI-data'!$J:$J,$J27,'RMI-data'!$I:$I,$I27),0)</f>
        <v>0</v>
      </c>
    </row>
    <row r="28" spans="1:42" ht="15.75" customHeight="1" x14ac:dyDescent="0.35">
      <c r="A28" s="51"/>
      <c r="B28" s="51"/>
      <c r="C28" s="51"/>
      <c r="D28" s="51"/>
      <c r="E28" s="51"/>
      <c r="F28" s="51"/>
      <c r="G28" s="51"/>
      <c r="H28" s="52" t="str">
        <f t="shared" si="1"/>
        <v>BCEU-urban-residential-cooling</v>
      </c>
      <c r="I28" s="63" t="s">
        <v>539</v>
      </c>
      <c r="J28" s="18" t="s">
        <v>94</v>
      </c>
      <c r="K28" s="104">
        <f>IFERROR('RMI-data'!K24/SUMIFS('RMI-data'!K:K,'RMI-data'!$J:$J,$J28,'RMI-data'!$I:$I,$I28),0)</f>
        <v>0</v>
      </c>
      <c r="L28" s="104">
        <f>IFERROR('RMI-data'!L24/SUMIFS('RMI-data'!L:L,'RMI-data'!$J:$J,$J28,'RMI-data'!$I:$I,$I28),0)</f>
        <v>0</v>
      </c>
      <c r="M28" s="104">
        <f>IFERROR('RMI-data'!M24/SUMIFS('RMI-data'!M:M,'RMI-data'!$J:$J,$J28,'RMI-data'!$I:$I,$I28),0)</f>
        <v>0</v>
      </c>
      <c r="N28" s="104">
        <f>IFERROR('RMI-data'!N24/SUMIFS('RMI-data'!N:N,'RMI-data'!$J:$J,$J28,'RMI-data'!$I:$I,$I28),0)</f>
        <v>0</v>
      </c>
      <c r="O28" s="104">
        <f>IFERROR('RMI-data'!O24/SUMIFS('RMI-data'!O:O,'RMI-data'!$J:$J,$J28,'RMI-data'!$I:$I,$I28),0)</f>
        <v>0</v>
      </c>
      <c r="P28" s="104">
        <f>IFERROR('RMI-data'!P24/SUMIFS('RMI-data'!P:P,'RMI-data'!$J:$J,$J28,'RMI-data'!$I:$I,$I28),0)</f>
        <v>0</v>
      </c>
      <c r="Q28" s="104">
        <f>IFERROR('RMI-data'!Q24/SUMIFS('RMI-data'!Q:Q,'RMI-data'!$J:$J,$J28,'RMI-data'!$I:$I,$I28),0)</f>
        <v>0</v>
      </c>
      <c r="R28" s="104">
        <f>IFERROR('RMI-data'!R24/SUMIFS('RMI-data'!R:R,'RMI-data'!$J:$J,$J28,'RMI-data'!$I:$I,$I28),0)</f>
        <v>0</v>
      </c>
      <c r="S28" s="104">
        <f>IFERROR('RMI-data'!S24/SUMIFS('RMI-data'!S:S,'RMI-data'!$J:$J,$J28,'RMI-data'!$I:$I,$I28),0)</f>
        <v>0</v>
      </c>
      <c r="T28" s="104">
        <f>IFERROR('RMI-data'!T24/SUMIFS('RMI-data'!T:T,'RMI-data'!$J:$J,$J28,'RMI-data'!$I:$I,$I28),0)</f>
        <v>0</v>
      </c>
      <c r="U28" s="104">
        <f>IFERROR('RMI-data'!U24/SUMIFS('RMI-data'!U:U,'RMI-data'!$J:$J,$J28,'RMI-data'!$I:$I,$I28),0)</f>
        <v>0</v>
      </c>
      <c r="V28" s="104">
        <f>IFERROR('RMI-data'!V24/SUMIFS('RMI-data'!V:V,'RMI-data'!$J:$J,$J28,'RMI-data'!$I:$I,$I28),0)</f>
        <v>0</v>
      </c>
      <c r="W28" s="104">
        <f>IFERROR('RMI-data'!W24/SUMIFS('RMI-data'!W:W,'RMI-data'!$J:$J,$J28,'RMI-data'!$I:$I,$I28),0)</f>
        <v>0</v>
      </c>
      <c r="X28" s="104">
        <f>IFERROR('RMI-data'!X24/SUMIFS('RMI-data'!X:X,'RMI-data'!$J:$J,$J28,'RMI-data'!$I:$I,$I28),0)</f>
        <v>0</v>
      </c>
      <c r="Y28" s="104">
        <f>IFERROR('RMI-data'!Y24/SUMIFS('RMI-data'!Y:Y,'RMI-data'!$J:$J,$J28,'RMI-data'!$I:$I,$I28),0)</f>
        <v>0</v>
      </c>
      <c r="Z28" s="104">
        <f>IFERROR('RMI-data'!Z24/SUMIFS('RMI-data'!Z:Z,'RMI-data'!$J:$J,$J28,'RMI-data'!$I:$I,$I28),0)</f>
        <v>0</v>
      </c>
      <c r="AA28" s="104">
        <f>IFERROR('RMI-data'!AA24/SUMIFS('RMI-data'!AA:AA,'RMI-data'!$J:$J,$J28,'RMI-data'!$I:$I,$I28),0)</f>
        <v>0</v>
      </c>
      <c r="AB28" s="104">
        <f>IFERROR('RMI-data'!AB24/SUMIFS('RMI-data'!AB:AB,'RMI-data'!$J:$J,$J28,'RMI-data'!$I:$I,$I28),0)</f>
        <v>0</v>
      </c>
      <c r="AC28" s="104">
        <f>IFERROR('RMI-data'!AC24/SUMIFS('RMI-data'!AC:AC,'RMI-data'!$J:$J,$J28,'RMI-data'!$I:$I,$I28),0)</f>
        <v>0</v>
      </c>
      <c r="AD28" s="104">
        <f>IFERROR('RMI-data'!AD24/SUMIFS('RMI-data'!AD:AD,'RMI-data'!$J:$J,$J28,'RMI-data'!$I:$I,$I28),0)</f>
        <v>0</v>
      </c>
      <c r="AE28" s="104">
        <f>IFERROR('RMI-data'!AE24/SUMIFS('RMI-data'!AE:AE,'RMI-data'!$J:$J,$J28,'RMI-data'!$I:$I,$I28),0)</f>
        <v>0</v>
      </c>
      <c r="AF28" s="104">
        <f>IFERROR('RMI-data'!AF24/SUMIFS('RMI-data'!AF:AF,'RMI-data'!$J:$J,$J28,'RMI-data'!$I:$I,$I28),0)</f>
        <v>0</v>
      </c>
      <c r="AG28" s="104">
        <f>IFERROR('RMI-data'!AG24/SUMIFS('RMI-data'!AG:AG,'RMI-data'!$J:$J,$J28,'RMI-data'!$I:$I,$I28),0)</f>
        <v>0</v>
      </c>
      <c r="AH28" s="104">
        <f>IFERROR('RMI-data'!AH24/SUMIFS('RMI-data'!AH:AH,'RMI-data'!$J:$J,$J28,'RMI-data'!$I:$I,$I28),0)</f>
        <v>0</v>
      </c>
      <c r="AI28" s="104">
        <f>IFERROR('RMI-data'!AI24/SUMIFS('RMI-data'!AI:AI,'RMI-data'!$J:$J,$J28,'RMI-data'!$I:$I,$I28),0)</f>
        <v>0</v>
      </c>
      <c r="AJ28" s="104">
        <f>IFERROR('RMI-data'!AJ24/SUMIFS('RMI-data'!AJ:AJ,'RMI-data'!$J:$J,$J28,'RMI-data'!$I:$I,$I28),0)</f>
        <v>0</v>
      </c>
      <c r="AK28" s="104">
        <f>IFERROR('RMI-data'!AK24/SUMIFS('RMI-data'!AK:AK,'RMI-data'!$J:$J,$J28,'RMI-data'!$I:$I,$I28),0)</f>
        <v>0</v>
      </c>
      <c r="AL28" s="104">
        <f>IFERROR('RMI-data'!AL24/SUMIFS('RMI-data'!AL:AL,'RMI-data'!$J:$J,$J28,'RMI-data'!$I:$I,$I28),0)</f>
        <v>0</v>
      </c>
      <c r="AM28" s="104">
        <f>IFERROR('RMI-data'!AM24/SUMIFS('RMI-data'!AM:AM,'RMI-data'!$J:$J,$J28,'RMI-data'!$I:$I,$I28),0)</f>
        <v>0</v>
      </c>
      <c r="AN28" s="104">
        <f>IFERROR('RMI-data'!AN24/SUMIFS('RMI-data'!AN:AN,'RMI-data'!$J:$J,$J28,'RMI-data'!$I:$I,$I28),0)</f>
        <v>0</v>
      </c>
      <c r="AO28" s="104">
        <f>IFERROR('RMI-data'!AO24/SUMIFS('RMI-data'!AO:AO,'RMI-data'!$J:$J,$J28,'RMI-data'!$I:$I,$I28),0)</f>
        <v>0</v>
      </c>
      <c r="AP28" s="104">
        <f>IFERROR('RMI-data'!AP24/SUMIFS('RMI-data'!AP:AP,'RMI-data'!$J:$J,$J28,'RMI-data'!$I:$I,$I28),0)</f>
        <v>0</v>
      </c>
    </row>
    <row r="29" spans="1:42" ht="15.75" customHeight="1" x14ac:dyDescent="0.35">
      <c r="A29" s="51"/>
      <c r="B29" s="51"/>
      <c r="C29" s="51"/>
      <c r="D29" s="51"/>
      <c r="E29" s="51"/>
      <c r="F29" s="51"/>
      <c r="G29" s="51"/>
      <c r="H29" s="52" t="str">
        <f t="shared" si="1"/>
        <v>BCEU-urban-residential-cooling</v>
      </c>
      <c r="I29" s="63" t="s">
        <v>539</v>
      </c>
      <c r="J29" s="18" t="s">
        <v>95</v>
      </c>
      <c r="K29" s="104">
        <f>IFERROR('RMI-data'!K25/SUMIFS('RMI-data'!K:K,'RMI-data'!$J:$J,$J29,'RMI-data'!$I:$I,$I29),0)</f>
        <v>0</v>
      </c>
      <c r="L29" s="104">
        <f>IFERROR('RMI-data'!L25/SUMIFS('RMI-data'!L:L,'RMI-data'!$J:$J,$J29,'RMI-data'!$I:$I,$I29),0)</f>
        <v>0</v>
      </c>
      <c r="M29" s="104">
        <f>IFERROR('RMI-data'!M25/SUMIFS('RMI-data'!M:M,'RMI-data'!$J:$J,$J29,'RMI-data'!$I:$I,$I29),0)</f>
        <v>0</v>
      </c>
      <c r="N29" s="104">
        <f>IFERROR('RMI-data'!N25/SUMIFS('RMI-data'!N:N,'RMI-data'!$J:$J,$J29,'RMI-data'!$I:$I,$I29),0)</f>
        <v>0</v>
      </c>
      <c r="O29" s="104">
        <f>IFERROR('RMI-data'!O25/SUMIFS('RMI-data'!O:O,'RMI-data'!$J:$J,$J29,'RMI-data'!$I:$I,$I29),0)</f>
        <v>0</v>
      </c>
      <c r="P29" s="104">
        <f>IFERROR('RMI-data'!P25/SUMIFS('RMI-data'!P:P,'RMI-data'!$J:$J,$J29,'RMI-data'!$I:$I,$I29),0)</f>
        <v>0</v>
      </c>
      <c r="Q29" s="104">
        <f>IFERROR('RMI-data'!Q25/SUMIFS('RMI-data'!Q:Q,'RMI-data'!$J:$J,$J29,'RMI-data'!$I:$I,$I29),0)</f>
        <v>0</v>
      </c>
      <c r="R29" s="104">
        <f>IFERROR('RMI-data'!R25/SUMIFS('RMI-data'!R:R,'RMI-data'!$J:$J,$J29,'RMI-data'!$I:$I,$I29),0)</f>
        <v>0</v>
      </c>
      <c r="S29" s="104">
        <f>IFERROR('RMI-data'!S25/SUMIFS('RMI-data'!S:S,'RMI-data'!$J:$J,$J29,'RMI-data'!$I:$I,$I29),0)</f>
        <v>0</v>
      </c>
      <c r="T29" s="104">
        <f>IFERROR('RMI-data'!T25/SUMIFS('RMI-data'!T:T,'RMI-data'!$J:$J,$J29,'RMI-data'!$I:$I,$I29),0)</f>
        <v>0</v>
      </c>
      <c r="U29" s="104">
        <f>IFERROR('RMI-data'!U25/SUMIFS('RMI-data'!U:U,'RMI-data'!$J:$J,$J29,'RMI-data'!$I:$I,$I29),0)</f>
        <v>0</v>
      </c>
      <c r="V29" s="104">
        <f>IFERROR('RMI-data'!V25/SUMIFS('RMI-data'!V:V,'RMI-data'!$J:$J,$J29,'RMI-data'!$I:$I,$I29),0)</f>
        <v>0</v>
      </c>
      <c r="W29" s="104">
        <f>IFERROR('RMI-data'!W25/SUMIFS('RMI-data'!W:W,'RMI-data'!$J:$J,$J29,'RMI-data'!$I:$I,$I29),0)</f>
        <v>0</v>
      </c>
      <c r="X29" s="104">
        <f>IFERROR('RMI-data'!X25/SUMIFS('RMI-data'!X:X,'RMI-data'!$J:$J,$J29,'RMI-data'!$I:$I,$I29),0)</f>
        <v>0</v>
      </c>
      <c r="Y29" s="104">
        <f>IFERROR('RMI-data'!Y25/SUMIFS('RMI-data'!Y:Y,'RMI-data'!$J:$J,$J29,'RMI-data'!$I:$I,$I29),0)</f>
        <v>0</v>
      </c>
      <c r="Z29" s="104">
        <f>IFERROR('RMI-data'!Z25/SUMIFS('RMI-data'!Z:Z,'RMI-data'!$J:$J,$J29,'RMI-data'!$I:$I,$I29),0)</f>
        <v>0</v>
      </c>
      <c r="AA29" s="104">
        <f>IFERROR('RMI-data'!AA25/SUMIFS('RMI-data'!AA:AA,'RMI-data'!$J:$J,$J29,'RMI-data'!$I:$I,$I29),0)</f>
        <v>0</v>
      </c>
      <c r="AB29" s="104">
        <f>IFERROR('RMI-data'!AB25/SUMIFS('RMI-data'!AB:AB,'RMI-data'!$J:$J,$J29,'RMI-data'!$I:$I,$I29),0)</f>
        <v>0</v>
      </c>
      <c r="AC29" s="104">
        <f>IFERROR('RMI-data'!AC25/SUMIFS('RMI-data'!AC:AC,'RMI-data'!$J:$J,$J29,'RMI-data'!$I:$I,$I29),0)</f>
        <v>0</v>
      </c>
      <c r="AD29" s="104">
        <f>IFERROR('RMI-data'!AD25/SUMIFS('RMI-data'!AD:AD,'RMI-data'!$J:$J,$J29,'RMI-data'!$I:$I,$I29),0)</f>
        <v>0</v>
      </c>
      <c r="AE29" s="104">
        <f>IFERROR('RMI-data'!AE25/SUMIFS('RMI-data'!AE:AE,'RMI-data'!$J:$J,$J29,'RMI-data'!$I:$I,$I29),0)</f>
        <v>0</v>
      </c>
      <c r="AF29" s="104">
        <f>IFERROR('RMI-data'!AF25/SUMIFS('RMI-data'!AF:AF,'RMI-data'!$J:$J,$J29,'RMI-data'!$I:$I,$I29),0)</f>
        <v>0</v>
      </c>
      <c r="AG29" s="104">
        <f>IFERROR('RMI-data'!AG25/SUMIFS('RMI-data'!AG:AG,'RMI-data'!$J:$J,$J29,'RMI-data'!$I:$I,$I29),0)</f>
        <v>0</v>
      </c>
      <c r="AH29" s="104">
        <f>IFERROR('RMI-data'!AH25/SUMIFS('RMI-data'!AH:AH,'RMI-data'!$J:$J,$J29,'RMI-data'!$I:$I,$I29),0)</f>
        <v>0</v>
      </c>
      <c r="AI29" s="104">
        <f>IFERROR('RMI-data'!AI25/SUMIFS('RMI-data'!AI:AI,'RMI-data'!$J:$J,$J29,'RMI-data'!$I:$I,$I29),0)</f>
        <v>0</v>
      </c>
      <c r="AJ29" s="104">
        <f>IFERROR('RMI-data'!AJ25/SUMIFS('RMI-data'!AJ:AJ,'RMI-data'!$J:$J,$J29,'RMI-data'!$I:$I,$I29),0)</f>
        <v>0</v>
      </c>
      <c r="AK29" s="104">
        <f>IFERROR('RMI-data'!AK25/SUMIFS('RMI-data'!AK:AK,'RMI-data'!$J:$J,$J29,'RMI-data'!$I:$I,$I29),0)</f>
        <v>0</v>
      </c>
      <c r="AL29" s="104">
        <f>IFERROR('RMI-data'!AL25/SUMIFS('RMI-data'!AL:AL,'RMI-data'!$J:$J,$J29,'RMI-data'!$I:$I,$I29),0)</f>
        <v>0</v>
      </c>
      <c r="AM29" s="104">
        <f>IFERROR('RMI-data'!AM25/SUMIFS('RMI-data'!AM:AM,'RMI-data'!$J:$J,$J29,'RMI-data'!$I:$I,$I29),0)</f>
        <v>0</v>
      </c>
      <c r="AN29" s="104">
        <f>IFERROR('RMI-data'!AN25/SUMIFS('RMI-data'!AN:AN,'RMI-data'!$J:$J,$J29,'RMI-data'!$I:$I,$I29),0)</f>
        <v>0</v>
      </c>
      <c r="AO29" s="104">
        <f>IFERROR('RMI-data'!AO25/SUMIFS('RMI-data'!AO:AO,'RMI-data'!$J:$J,$J29,'RMI-data'!$I:$I,$I29),0)</f>
        <v>0</v>
      </c>
      <c r="AP29" s="104">
        <f>IFERROR('RMI-data'!AP25/SUMIFS('RMI-data'!AP:AP,'RMI-data'!$J:$J,$J29,'RMI-data'!$I:$I,$I29),0)</f>
        <v>0</v>
      </c>
    </row>
    <row r="30" spans="1:42" ht="15.75" customHeight="1" x14ac:dyDescent="0.35">
      <c r="A30" s="51"/>
      <c r="B30" s="51"/>
      <c r="C30" s="51"/>
      <c r="D30" s="51"/>
      <c r="E30" s="51"/>
      <c r="F30" s="51"/>
      <c r="G30" s="51"/>
      <c r="H30" s="52" t="str">
        <f t="shared" si="1"/>
        <v>BCEU-urban-residential-cooling</v>
      </c>
      <c r="I30" s="63" t="s">
        <v>539</v>
      </c>
      <c r="J30" s="18" t="s">
        <v>96</v>
      </c>
      <c r="K30" s="104">
        <f>IFERROR('RMI-data'!K26/SUMIFS('RMI-data'!K:K,'RMI-data'!$J:$J,$J30,'RMI-data'!$I:$I,$I30),0)</f>
        <v>0</v>
      </c>
      <c r="L30" s="104">
        <f>IFERROR('RMI-data'!L26/SUMIFS('RMI-data'!L:L,'RMI-data'!$J:$J,$J30,'RMI-data'!$I:$I,$I30),0)</f>
        <v>0</v>
      </c>
      <c r="M30" s="104">
        <f>IFERROR('RMI-data'!M26/SUMIFS('RMI-data'!M:M,'RMI-data'!$J:$J,$J30,'RMI-data'!$I:$I,$I30),0)</f>
        <v>0</v>
      </c>
      <c r="N30" s="104">
        <f>IFERROR('RMI-data'!N26/SUMIFS('RMI-data'!N:N,'RMI-data'!$J:$J,$J30,'RMI-data'!$I:$I,$I30),0)</f>
        <v>0</v>
      </c>
      <c r="O30" s="104">
        <f>IFERROR('RMI-data'!O26/SUMIFS('RMI-data'!O:O,'RMI-data'!$J:$J,$J30,'RMI-data'!$I:$I,$I30),0)</f>
        <v>0</v>
      </c>
      <c r="P30" s="104">
        <f>IFERROR('RMI-data'!P26/SUMIFS('RMI-data'!P:P,'RMI-data'!$J:$J,$J30,'RMI-data'!$I:$I,$I30),0)</f>
        <v>0</v>
      </c>
      <c r="Q30" s="104">
        <f>IFERROR('RMI-data'!Q26/SUMIFS('RMI-data'!Q:Q,'RMI-data'!$J:$J,$J30,'RMI-data'!$I:$I,$I30),0)</f>
        <v>0</v>
      </c>
      <c r="R30" s="104">
        <f>IFERROR('RMI-data'!R26/SUMIFS('RMI-data'!R:R,'RMI-data'!$J:$J,$J30,'RMI-data'!$I:$I,$I30),0)</f>
        <v>0</v>
      </c>
      <c r="S30" s="104">
        <f>IFERROR('RMI-data'!S26/SUMIFS('RMI-data'!S:S,'RMI-data'!$J:$J,$J30,'RMI-data'!$I:$I,$I30),0)</f>
        <v>0</v>
      </c>
      <c r="T30" s="104">
        <f>IFERROR('RMI-data'!T26/SUMIFS('RMI-data'!T:T,'RMI-data'!$J:$J,$J30,'RMI-data'!$I:$I,$I30),0)</f>
        <v>0</v>
      </c>
      <c r="U30" s="104">
        <f>IFERROR('RMI-data'!U26/SUMIFS('RMI-data'!U:U,'RMI-data'!$J:$J,$J30,'RMI-data'!$I:$I,$I30),0)</f>
        <v>0</v>
      </c>
      <c r="V30" s="104">
        <f>IFERROR('RMI-data'!V26/SUMIFS('RMI-data'!V:V,'RMI-data'!$J:$J,$J30,'RMI-data'!$I:$I,$I30),0)</f>
        <v>0</v>
      </c>
      <c r="W30" s="104">
        <f>IFERROR('RMI-data'!W26/SUMIFS('RMI-data'!W:W,'RMI-data'!$J:$J,$J30,'RMI-data'!$I:$I,$I30),0)</f>
        <v>0</v>
      </c>
      <c r="X30" s="104">
        <f>IFERROR('RMI-data'!X26/SUMIFS('RMI-data'!X:X,'RMI-data'!$J:$J,$J30,'RMI-data'!$I:$I,$I30),0)</f>
        <v>0</v>
      </c>
      <c r="Y30" s="104">
        <f>IFERROR('RMI-data'!Y26/SUMIFS('RMI-data'!Y:Y,'RMI-data'!$J:$J,$J30,'RMI-data'!$I:$I,$I30),0)</f>
        <v>0</v>
      </c>
      <c r="Z30" s="104">
        <f>IFERROR('RMI-data'!Z26/SUMIFS('RMI-data'!Z:Z,'RMI-data'!$J:$J,$J30,'RMI-data'!$I:$I,$I30),0)</f>
        <v>0</v>
      </c>
      <c r="AA30" s="104">
        <f>IFERROR('RMI-data'!AA26/SUMIFS('RMI-data'!AA:AA,'RMI-data'!$J:$J,$J30,'RMI-data'!$I:$I,$I30),0)</f>
        <v>0</v>
      </c>
      <c r="AB30" s="104">
        <f>IFERROR('RMI-data'!AB26/SUMIFS('RMI-data'!AB:AB,'RMI-data'!$J:$J,$J30,'RMI-data'!$I:$I,$I30),0)</f>
        <v>0</v>
      </c>
      <c r="AC30" s="104">
        <f>IFERROR('RMI-data'!AC26/SUMIFS('RMI-data'!AC:AC,'RMI-data'!$J:$J,$J30,'RMI-data'!$I:$I,$I30),0)</f>
        <v>0</v>
      </c>
      <c r="AD30" s="104">
        <f>IFERROR('RMI-data'!AD26/SUMIFS('RMI-data'!AD:AD,'RMI-data'!$J:$J,$J30,'RMI-data'!$I:$I,$I30),0)</f>
        <v>0</v>
      </c>
      <c r="AE30" s="104">
        <f>IFERROR('RMI-data'!AE26/SUMIFS('RMI-data'!AE:AE,'RMI-data'!$J:$J,$J30,'RMI-data'!$I:$I,$I30),0)</f>
        <v>0</v>
      </c>
      <c r="AF30" s="104">
        <f>IFERROR('RMI-data'!AF26/SUMIFS('RMI-data'!AF:AF,'RMI-data'!$J:$J,$J30,'RMI-data'!$I:$I,$I30),0)</f>
        <v>0</v>
      </c>
      <c r="AG30" s="104">
        <f>IFERROR('RMI-data'!AG26/SUMIFS('RMI-data'!AG:AG,'RMI-data'!$J:$J,$J30,'RMI-data'!$I:$I,$I30),0)</f>
        <v>0</v>
      </c>
      <c r="AH30" s="104">
        <f>IFERROR('RMI-data'!AH26/SUMIFS('RMI-data'!AH:AH,'RMI-data'!$J:$J,$J30,'RMI-data'!$I:$I,$I30),0)</f>
        <v>0</v>
      </c>
      <c r="AI30" s="104">
        <f>IFERROR('RMI-data'!AI26/SUMIFS('RMI-data'!AI:AI,'RMI-data'!$J:$J,$J30,'RMI-data'!$I:$I,$I30),0)</f>
        <v>0</v>
      </c>
      <c r="AJ30" s="104">
        <f>IFERROR('RMI-data'!AJ26/SUMIFS('RMI-data'!AJ:AJ,'RMI-data'!$J:$J,$J30,'RMI-data'!$I:$I,$I30),0)</f>
        <v>0</v>
      </c>
      <c r="AK30" s="104">
        <f>IFERROR('RMI-data'!AK26/SUMIFS('RMI-data'!AK:AK,'RMI-data'!$J:$J,$J30,'RMI-data'!$I:$I,$I30),0)</f>
        <v>0</v>
      </c>
      <c r="AL30" s="104">
        <f>IFERROR('RMI-data'!AL26/SUMIFS('RMI-data'!AL:AL,'RMI-data'!$J:$J,$J30,'RMI-data'!$I:$I,$I30),0)</f>
        <v>0</v>
      </c>
      <c r="AM30" s="104">
        <f>IFERROR('RMI-data'!AM26/SUMIFS('RMI-data'!AM:AM,'RMI-data'!$J:$J,$J30,'RMI-data'!$I:$I,$I30),0)</f>
        <v>0</v>
      </c>
      <c r="AN30" s="104">
        <f>IFERROR('RMI-data'!AN26/SUMIFS('RMI-data'!AN:AN,'RMI-data'!$J:$J,$J30,'RMI-data'!$I:$I,$I30),0)</f>
        <v>0</v>
      </c>
      <c r="AO30" s="104">
        <f>IFERROR('RMI-data'!AO26/SUMIFS('RMI-data'!AO:AO,'RMI-data'!$J:$J,$J30,'RMI-data'!$I:$I,$I30),0)</f>
        <v>0</v>
      </c>
      <c r="AP30" s="104">
        <f>IFERROR('RMI-data'!AP26/SUMIFS('RMI-data'!AP:AP,'RMI-data'!$J:$J,$J30,'RMI-data'!$I:$I,$I30),0)</f>
        <v>0</v>
      </c>
    </row>
    <row r="31" spans="1:42" ht="15.75" customHeight="1" x14ac:dyDescent="0.35">
      <c r="A31" s="51"/>
      <c r="B31" s="51"/>
      <c r="C31" s="51"/>
      <c r="D31" s="51"/>
      <c r="E31" s="51"/>
      <c r="F31" s="51"/>
      <c r="G31" s="51"/>
      <c r="H31" s="52" t="str">
        <f t="shared" si="1"/>
        <v>BCEU-urban-residential-cooling</v>
      </c>
      <c r="I31" s="63" t="s">
        <v>539</v>
      </c>
      <c r="J31" s="51"/>
      <c r="K31" s="51"/>
      <c r="L31" s="51"/>
      <c r="M31" s="51"/>
      <c r="N31" s="51"/>
      <c r="AO31" s="51"/>
      <c r="AP31" s="51"/>
    </row>
    <row r="32" spans="1:42" ht="15.75" customHeight="1" x14ac:dyDescent="0.35">
      <c r="A32" s="51"/>
      <c r="B32" s="51"/>
      <c r="C32" s="51"/>
      <c r="D32" s="51"/>
      <c r="E32" s="51"/>
      <c r="F32" s="51"/>
      <c r="G32" s="51"/>
      <c r="H32" s="18" t="s">
        <v>483</v>
      </c>
      <c r="I32" s="63" t="s">
        <v>539</v>
      </c>
      <c r="J32" s="51"/>
      <c r="K32" s="51"/>
      <c r="L32" s="51"/>
      <c r="M32" s="51"/>
      <c r="N32" s="51"/>
      <c r="AO32" s="51"/>
      <c r="AP32" s="51"/>
    </row>
    <row r="33" spans="1:42" ht="15.75" customHeight="1" x14ac:dyDescent="0.35">
      <c r="A33" s="51"/>
      <c r="B33" s="51"/>
      <c r="C33" s="51"/>
      <c r="D33" s="51"/>
      <c r="E33" s="51"/>
      <c r="F33" s="51"/>
      <c r="G33" s="51"/>
      <c r="H33" s="51" t="str">
        <f>H32</f>
        <v>BCEU-urban-residential-lighting</v>
      </c>
      <c r="I33" s="63" t="s">
        <v>539</v>
      </c>
      <c r="J33" s="18" t="s">
        <v>1</v>
      </c>
      <c r="K33" s="18">
        <v>2019</v>
      </c>
      <c r="L33" s="18">
        <v>2020</v>
      </c>
      <c r="M33" s="18">
        <v>2021</v>
      </c>
      <c r="N33" s="18">
        <v>2022</v>
      </c>
      <c r="O33" s="18">
        <v>2023</v>
      </c>
      <c r="P33" s="18">
        <v>2024</v>
      </c>
      <c r="Q33" s="18">
        <v>2025</v>
      </c>
      <c r="R33" s="18">
        <v>2026</v>
      </c>
      <c r="S33" s="18">
        <v>2027</v>
      </c>
      <c r="T33" s="18">
        <v>2028</v>
      </c>
      <c r="U33" s="18">
        <v>2029</v>
      </c>
      <c r="V33" s="18">
        <v>2030</v>
      </c>
      <c r="W33" s="18">
        <v>2031</v>
      </c>
      <c r="X33" s="18">
        <v>2032</v>
      </c>
      <c r="Y33" s="18">
        <v>2033</v>
      </c>
      <c r="Z33" s="18">
        <v>2034</v>
      </c>
      <c r="AA33" s="18">
        <v>2035</v>
      </c>
      <c r="AB33" s="18">
        <v>2036</v>
      </c>
      <c r="AC33" s="18">
        <v>2037</v>
      </c>
      <c r="AD33" s="18">
        <v>2038</v>
      </c>
      <c r="AE33" s="18">
        <v>2039</v>
      </c>
      <c r="AF33" s="18">
        <v>2040</v>
      </c>
      <c r="AG33" s="18">
        <v>2041</v>
      </c>
      <c r="AH33" s="18">
        <v>2042</v>
      </c>
      <c r="AI33" s="18">
        <v>2043</v>
      </c>
      <c r="AJ33" s="18">
        <v>2044</v>
      </c>
      <c r="AK33" s="18">
        <v>2045</v>
      </c>
      <c r="AL33" s="18">
        <v>2046</v>
      </c>
      <c r="AM33" s="18">
        <v>2047</v>
      </c>
      <c r="AN33" s="18">
        <v>2048</v>
      </c>
      <c r="AO33" s="18">
        <v>2049</v>
      </c>
      <c r="AP33" s="18">
        <v>2050</v>
      </c>
    </row>
    <row r="34" spans="1:42" ht="15.75" customHeight="1" x14ac:dyDescent="0.35">
      <c r="A34" s="51"/>
      <c r="B34" s="51"/>
      <c r="C34" s="51"/>
      <c r="D34" s="51"/>
      <c r="E34" s="51"/>
      <c r="F34" s="51"/>
      <c r="G34" s="51"/>
      <c r="H34" s="52" t="str">
        <f>H33</f>
        <v>BCEU-urban-residential-lighting</v>
      </c>
      <c r="I34" s="63" t="s">
        <v>539</v>
      </c>
      <c r="J34" s="18" t="s">
        <v>2</v>
      </c>
      <c r="K34" s="104">
        <f>IFERROR('RMI-data'!K30/SUMIFS('RMI-data'!K:K,'RMI-data'!$J:$J,$J34,'RMI-data'!$I:$I,$I34),0)</f>
        <v>7.5052505969451525E-2</v>
      </c>
      <c r="L34" s="104">
        <f>IFERROR('RMI-data'!L30/SUMIFS('RMI-data'!L:L,'RMI-data'!$J:$J,$J34,'RMI-data'!$I:$I,$I34),0)</f>
        <v>7.2959404846161521E-2</v>
      </c>
      <c r="M34" s="104">
        <f>IFERROR('RMI-data'!M30/SUMIFS('RMI-data'!M:M,'RMI-data'!$J:$J,$J34,'RMI-data'!$I:$I,$I34),0)</f>
        <v>7.3027330452459654E-2</v>
      </c>
      <c r="N34" s="104">
        <f>IFERROR('RMI-data'!N30/SUMIFS('RMI-data'!N:N,'RMI-data'!$J:$J,$J34,'RMI-data'!$I:$I,$I34),0)</f>
        <v>7.3729375455806101E-2</v>
      </c>
      <c r="O34" s="104">
        <f>IFERROR('RMI-data'!O30/SUMIFS('RMI-data'!O:O,'RMI-data'!$J:$J,$J34,'RMI-data'!$I:$I,$I34),0)</f>
        <v>7.4749542820891662E-2</v>
      </c>
      <c r="P34" s="104">
        <f>IFERROR('RMI-data'!P30/SUMIFS('RMI-data'!P:P,'RMI-data'!$J:$J,$J34,'RMI-data'!$I:$I,$I34),0)</f>
        <v>7.5608209943060056E-2</v>
      </c>
      <c r="Q34" s="104">
        <f>IFERROR('RMI-data'!Q30/SUMIFS('RMI-data'!Q:Q,'RMI-data'!$J:$J,$J34,'RMI-data'!$I:$I,$I34),0)</f>
        <v>7.6795435532370379E-2</v>
      </c>
      <c r="R34" s="104">
        <f>IFERROR('RMI-data'!R30/SUMIFS('RMI-data'!R:R,'RMI-data'!$J:$J,$J34,'RMI-data'!$I:$I,$I34),0)</f>
        <v>7.8469579539664061E-2</v>
      </c>
      <c r="S34" s="104">
        <f>IFERROR('RMI-data'!S30/SUMIFS('RMI-data'!S:S,'RMI-data'!$J:$J,$J34,'RMI-data'!$I:$I,$I34),0)</f>
        <v>8.0139921529417776E-2</v>
      </c>
      <c r="T34" s="104">
        <f>IFERROR('RMI-data'!T30/SUMIFS('RMI-data'!T:T,'RMI-data'!$J:$J,$J34,'RMI-data'!$I:$I,$I34),0)</f>
        <v>8.1591747579221746E-2</v>
      </c>
      <c r="U34" s="104">
        <f>IFERROR('RMI-data'!U30/SUMIFS('RMI-data'!U:U,'RMI-data'!$J:$J,$J34,'RMI-data'!$I:$I,$I34),0)</f>
        <v>8.2927907663489647E-2</v>
      </c>
      <c r="V34" s="104">
        <f>IFERROR('RMI-data'!V30/SUMIFS('RMI-data'!V:V,'RMI-data'!$J:$J,$J34,'RMI-data'!$I:$I,$I34),0)</f>
        <v>8.4329402709324375E-2</v>
      </c>
      <c r="W34" s="104">
        <f>IFERROR('RMI-data'!W30/SUMIFS('RMI-data'!W:W,'RMI-data'!$J:$J,$J34,'RMI-data'!$I:$I,$I34),0)</f>
        <v>8.5903604680968249E-2</v>
      </c>
      <c r="X34" s="104">
        <f>IFERROR('RMI-data'!X30/SUMIFS('RMI-data'!X:X,'RMI-data'!$J:$J,$J34,'RMI-data'!$I:$I,$I34),0)</f>
        <v>8.7618052333427676E-2</v>
      </c>
      <c r="Y34" s="104">
        <f>IFERROR('RMI-data'!Y30/SUMIFS('RMI-data'!Y:Y,'RMI-data'!$J:$J,$J34,'RMI-data'!$I:$I,$I34),0)</f>
        <v>8.9336818815850177E-2</v>
      </c>
      <c r="Z34" s="104">
        <f>IFERROR('RMI-data'!Z30/SUMIFS('RMI-data'!Z:Z,'RMI-data'!$J:$J,$J34,'RMI-data'!$I:$I,$I34),0)</f>
        <v>9.0931995107104688E-2</v>
      </c>
      <c r="AA34" s="104">
        <f>IFERROR('RMI-data'!AA30/SUMIFS('RMI-data'!AA:AA,'RMI-data'!$J:$J,$J34,'RMI-data'!$I:$I,$I34),0)</f>
        <v>9.2423511009944406E-2</v>
      </c>
      <c r="AB34" s="104">
        <f>IFERROR('RMI-data'!AB30/SUMIFS('RMI-data'!AB:AB,'RMI-data'!$J:$J,$J34,'RMI-data'!$I:$I,$I34),0)</f>
        <v>9.3606099068137785E-2</v>
      </c>
      <c r="AC34" s="104">
        <f>IFERROR('RMI-data'!AC30/SUMIFS('RMI-data'!AC:AC,'RMI-data'!$J:$J,$J34,'RMI-data'!$I:$I,$I34),0)</f>
        <v>9.4675682957480689E-2</v>
      </c>
      <c r="AD34" s="104">
        <f>IFERROR('RMI-data'!AD30/SUMIFS('RMI-data'!AD:AD,'RMI-data'!$J:$J,$J34,'RMI-data'!$I:$I,$I34),0)</f>
        <v>9.5629431892458108E-2</v>
      </c>
      <c r="AE34" s="104">
        <f>IFERROR('RMI-data'!AE30/SUMIFS('RMI-data'!AE:AE,'RMI-data'!$J:$J,$J34,'RMI-data'!$I:$I,$I34),0)</f>
        <v>9.6585553734901103E-2</v>
      </c>
      <c r="AF34" s="104">
        <f>IFERROR('RMI-data'!AF30/SUMIFS('RMI-data'!AF:AF,'RMI-data'!$J:$J,$J34,'RMI-data'!$I:$I,$I34),0)</f>
        <v>9.759563920427633E-2</v>
      </c>
      <c r="AG34" s="104">
        <f>IFERROR('RMI-data'!AG30/SUMIFS('RMI-data'!AG:AG,'RMI-data'!$J:$J,$J34,'RMI-data'!$I:$I,$I34),0)</f>
        <v>9.8844666591658567E-2</v>
      </c>
      <c r="AH34" s="104">
        <f>IFERROR('RMI-data'!AH30/SUMIFS('RMI-data'!AH:AH,'RMI-data'!$J:$J,$J34,'RMI-data'!$I:$I,$I34),0)</f>
        <v>0.10017510350000325</v>
      </c>
      <c r="AI34" s="104">
        <f>IFERROR('RMI-data'!AI30/SUMIFS('RMI-data'!AI:AI,'RMI-data'!$J:$J,$J34,'RMI-data'!$I:$I,$I34),0)</f>
        <v>0.10158001973560002</v>
      </c>
      <c r="AJ34" s="104">
        <f>IFERROR('RMI-data'!AJ30/SUMIFS('RMI-data'!AJ:AJ,'RMI-data'!$J:$J,$J34,'RMI-data'!$I:$I,$I34),0)</f>
        <v>0.10305727122832409</v>
      </c>
      <c r="AK34" s="104">
        <f>IFERROR('RMI-data'!AK30/SUMIFS('RMI-data'!AK:AK,'RMI-data'!$J:$J,$J34,'RMI-data'!$I:$I,$I34),0)</f>
        <v>0.10461617921140984</v>
      </c>
      <c r="AL34" s="104">
        <f>IFERROR('RMI-data'!AL30/SUMIFS('RMI-data'!AL:AL,'RMI-data'!$J:$J,$J34,'RMI-data'!$I:$I,$I34),0)</f>
        <v>0.10628416183538679</v>
      </c>
      <c r="AM34" s="104">
        <f>IFERROR('RMI-data'!AM30/SUMIFS('RMI-data'!AM:AM,'RMI-data'!$J:$J,$J34,'RMI-data'!$I:$I,$I34),0)</f>
        <v>0.10804837117927014</v>
      </c>
      <c r="AN34" s="104">
        <f>IFERROR('RMI-data'!AN30/SUMIFS('RMI-data'!AN:AN,'RMI-data'!$J:$J,$J34,'RMI-data'!$I:$I,$I34),0)</f>
        <v>0.10858152322852299</v>
      </c>
      <c r="AO34" s="104">
        <f>IFERROR('RMI-data'!AO30/SUMIFS('RMI-data'!AO:AO,'RMI-data'!$J:$J,$J34,'RMI-data'!$I:$I,$I34),0)</f>
        <v>0.10894785729227155</v>
      </c>
      <c r="AP34" s="104">
        <f>IFERROR('RMI-data'!AP30/SUMIFS('RMI-data'!AP:AP,'RMI-data'!$J:$J,$J34,'RMI-data'!$I:$I,$I34),0)</f>
        <v>0.10935596708033059</v>
      </c>
    </row>
    <row r="35" spans="1:42" ht="15.75" customHeight="1" x14ac:dyDescent="0.35">
      <c r="A35" s="51"/>
      <c r="B35" s="51"/>
      <c r="C35" s="51"/>
      <c r="D35" s="51"/>
      <c r="E35" s="51"/>
      <c r="F35" s="51"/>
      <c r="G35" s="51"/>
      <c r="H35" s="52" t="str">
        <f t="shared" ref="H35:H44" si="2">H34</f>
        <v>BCEU-urban-residential-lighting</v>
      </c>
      <c r="I35" s="63" t="s">
        <v>539</v>
      </c>
      <c r="J35" s="18" t="s">
        <v>3</v>
      </c>
      <c r="K35" s="104">
        <f>IFERROR('RMI-data'!K31/SUMIFS('RMI-data'!K:K,'RMI-data'!$J:$J,$J35,'RMI-data'!$I:$I,$I35),0)</f>
        <v>0</v>
      </c>
      <c r="L35" s="104">
        <f>IFERROR('RMI-data'!L31/SUMIFS('RMI-data'!L:L,'RMI-data'!$J:$J,$J35,'RMI-data'!$I:$I,$I35),0)</f>
        <v>0</v>
      </c>
      <c r="M35" s="104">
        <f>IFERROR('RMI-data'!M31/SUMIFS('RMI-data'!M:M,'RMI-data'!$J:$J,$J35,'RMI-data'!$I:$I,$I35),0)</f>
        <v>0</v>
      </c>
      <c r="N35" s="104">
        <f>IFERROR('RMI-data'!N31/SUMIFS('RMI-data'!N:N,'RMI-data'!$J:$J,$J35,'RMI-data'!$I:$I,$I35),0)</f>
        <v>0</v>
      </c>
      <c r="O35" s="104">
        <f>IFERROR('RMI-data'!O31/SUMIFS('RMI-data'!O:O,'RMI-data'!$J:$J,$J35,'RMI-data'!$I:$I,$I35),0)</f>
        <v>0</v>
      </c>
      <c r="P35" s="104">
        <f>IFERROR('RMI-data'!P31/SUMIFS('RMI-data'!P:P,'RMI-data'!$J:$J,$J35,'RMI-data'!$I:$I,$I35),0)</f>
        <v>0</v>
      </c>
      <c r="Q35" s="104">
        <f>IFERROR('RMI-data'!Q31/SUMIFS('RMI-data'!Q:Q,'RMI-data'!$J:$J,$J35,'RMI-data'!$I:$I,$I35),0)</f>
        <v>0</v>
      </c>
      <c r="R35" s="104">
        <f>IFERROR('RMI-data'!R31/SUMIFS('RMI-data'!R:R,'RMI-data'!$J:$J,$J35,'RMI-data'!$I:$I,$I35),0)</f>
        <v>0</v>
      </c>
      <c r="S35" s="104">
        <f>IFERROR('RMI-data'!S31/SUMIFS('RMI-data'!S:S,'RMI-data'!$J:$J,$J35,'RMI-data'!$I:$I,$I35),0)</f>
        <v>0</v>
      </c>
      <c r="T35" s="104">
        <f>IFERROR('RMI-data'!T31/SUMIFS('RMI-data'!T:T,'RMI-data'!$J:$J,$J35,'RMI-data'!$I:$I,$I35),0)</f>
        <v>0</v>
      </c>
      <c r="U35" s="104">
        <f>IFERROR('RMI-data'!U31/SUMIFS('RMI-data'!U:U,'RMI-data'!$J:$J,$J35,'RMI-data'!$I:$I,$I35),0)</f>
        <v>0</v>
      </c>
      <c r="V35" s="104">
        <f>IFERROR('RMI-data'!V31/SUMIFS('RMI-data'!V:V,'RMI-data'!$J:$J,$J35,'RMI-data'!$I:$I,$I35),0)</f>
        <v>0</v>
      </c>
      <c r="W35" s="104">
        <f>IFERROR('RMI-data'!W31/SUMIFS('RMI-data'!W:W,'RMI-data'!$J:$J,$J35,'RMI-data'!$I:$I,$I35),0)</f>
        <v>0</v>
      </c>
      <c r="X35" s="104">
        <f>IFERROR('RMI-data'!X31/SUMIFS('RMI-data'!X:X,'RMI-data'!$J:$J,$J35,'RMI-data'!$I:$I,$I35),0)</f>
        <v>0</v>
      </c>
      <c r="Y35" s="104">
        <f>IFERROR('RMI-data'!Y31/SUMIFS('RMI-data'!Y:Y,'RMI-data'!$J:$J,$J35,'RMI-data'!$I:$I,$I35),0)</f>
        <v>0</v>
      </c>
      <c r="Z35" s="104">
        <f>IFERROR('RMI-data'!Z31/SUMIFS('RMI-data'!Z:Z,'RMI-data'!$J:$J,$J35,'RMI-data'!$I:$I,$I35),0)</f>
        <v>0</v>
      </c>
      <c r="AA35" s="104">
        <f>IFERROR('RMI-data'!AA31/SUMIFS('RMI-data'!AA:AA,'RMI-data'!$J:$J,$J35,'RMI-data'!$I:$I,$I35),0)</f>
        <v>0</v>
      </c>
      <c r="AB35" s="104">
        <f>IFERROR('RMI-data'!AB31/SUMIFS('RMI-data'!AB:AB,'RMI-data'!$J:$J,$J35,'RMI-data'!$I:$I,$I35),0)</f>
        <v>0</v>
      </c>
      <c r="AC35" s="104">
        <f>IFERROR('RMI-data'!AC31/SUMIFS('RMI-data'!AC:AC,'RMI-data'!$J:$J,$J35,'RMI-data'!$I:$I,$I35),0)</f>
        <v>0</v>
      </c>
      <c r="AD35" s="104">
        <f>IFERROR('RMI-data'!AD31/SUMIFS('RMI-data'!AD:AD,'RMI-data'!$J:$J,$J35,'RMI-data'!$I:$I,$I35),0)</f>
        <v>0</v>
      </c>
      <c r="AE35" s="104">
        <f>IFERROR('RMI-data'!AE31/SUMIFS('RMI-data'!AE:AE,'RMI-data'!$J:$J,$J35,'RMI-data'!$I:$I,$I35),0)</f>
        <v>0</v>
      </c>
      <c r="AF35" s="104">
        <f>IFERROR('RMI-data'!AF31/SUMIFS('RMI-data'!AF:AF,'RMI-data'!$J:$J,$J35,'RMI-data'!$I:$I,$I35),0)</f>
        <v>0</v>
      </c>
      <c r="AG35" s="104">
        <f>IFERROR('RMI-data'!AG31/SUMIFS('RMI-data'!AG:AG,'RMI-data'!$J:$J,$J35,'RMI-data'!$I:$I,$I35),0)</f>
        <v>0</v>
      </c>
      <c r="AH35" s="104">
        <f>IFERROR('RMI-data'!AH31/SUMIFS('RMI-data'!AH:AH,'RMI-data'!$J:$J,$J35,'RMI-data'!$I:$I,$I35),0)</f>
        <v>0</v>
      </c>
      <c r="AI35" s="104">
        <f>IFERROR('RMI-data'!AI31/SUMIFS('RMI-data'!AI:AI,'RMI-data'!$J:$J,$J35,'RMI-data'!$I:$I,$I35),0)</f>
        <v>0</v>
      </c>
      <c r="AJ35" s="104">
        <f>IFERROR('RMI-data'!AJ31/SUMIFS('RMI-data'!AJ:AJ,'RMI-data'!$J:$J,$J35,'RMI-data'!$I:$I,$I35),0)</f>
        <v>0</v>
      </c>
      <c r="AK35" s="104">
        <f>IFERROR('RMI-data'!AK31/SUMIFS('RMI-data'!AK:AK,'RMI-data'!$J:$J,$J35,'RMI-data'!$I:$I,$I35),0)</f>
        <v>0</v>
      </c>
      <c r="AL35" s="104">
        <f>IFERROR('RMI-data'!AL31/SUMIFS('RMI-data'!AL:AL,'RMI-data'!$J:$J,$J35,'RMI-data'!$I:$I,$I35),0)</f>
        <v>0</v>
      </c>
      <c r="AM35" s="104">
        <f>IFERROR('RMI-data'!AM31/SUMIFS('RMI-data'!AM:AM,'RMI-data'!$J:$J,$J35,'RMI-data'!$I:$I,$I35),0)</f>
        <v>0</v>
      </c>
      <c r="AN35" s="104">
        <f>IFERROR('RMI-data'!AN31/SUMIFS('RMI-data'!AN:AN,'RMI-data'!$J:$J,$J35,'RMI-data'!$I:$I,$I35),0)</f>
        <v>0</v>
      </c>
      <c r="AO35" s="104">
        <f>IFERROR('RMI-data'!AO31/SUMIFS('RMI-data'!AO:AO,'RMI-data'!$J:$J,$J35,'RMI-data'!$I:$I,$I35),0)</f>
        <v>0</v>
      </c>
      <c r="AP35" s="104">
        <f>IFERROR('RMI-data'!AP31/SUMIFS('RMI-data'!AP:AP,'RMI-data'!$J:$J,$J35,'RMI-data'!$I:$I,$I35),0)</f>
        <v>0</v>
      </c>
    </row>
    <row r="36" spans="1:42" ht="15.75" customHeight="1" x14ac:dyDescent="0.35">
      <c r="A36" s="51"/>
      <c r="B36" s="51"/>
      <c r="C36" s="51"/>
      <c r="D36" s="51"/>
      <c r="E36" s="51"/>
      <c r="F36" s="51"/>
      <c r="G36" s="51"/>
      <c r="H36" s="52" t="str">
        <f t="shared" si="2"/>
        <v>BCEU-urban-residential-lighting</v>
      </c>
      <c r="I36" s="63" t="s">
        <v>539</v>
      </c>
      <c r="J36" s="18" t="s">
        <v>4</v>
      </c>
      <c r="K36" s="104">
        <f>IFERROR('RMI-data'!K32/SUMIFS('RMI-data'!K:K,'RMI-data'!$J:$J,$J36,'RMI-data'!$I:$I,$I36),0)</f>
        <v>0</v>
      </c>
      <c r="L36" s="104">
        <f>IFERROR('RMI-data'!L32/SUMIFS('RMI-data'!L:L,'RMI-data'!$J:$J,$J36,'RMI-data'!$I:$I,$I36),0)</f>
        <v>0</v>
      </c>
      <c r="M36" s="104">
        <f>IFERROR('RMI-data'!M32/SUMIFS('RMI-data'!M:M,'RMI-data'!$J:$J,$J36,'RMI-data'!$I:$I,$I36),0)</f>
        <v>0</v>
      </c>
      <c r="N36" s="104">
        <f>IFERROR('RMI-data'!N32/SUMIFS('RMI-data'!N:N,'RMI-data'!$J:$J,$J36,'RMI-data'!$I:$I,$I36),0)</f>
        <v>0</v>
      </c>
      <c r="O36" s="104">
        <f>IFERROR('RMI-data'!O32/SUMIFS('RMI-data'!O:O,'RMI-data'!$J:$J,$J36,'RMI-data'!$I:$I,$I36),0)</f>
        <v>0</v>
      </c>
      <c r="P36" s="104">
        <f>IFERROR('RMI-data'!P32/SUMIFS('RMI-data'!P:P,'RMI-data'!$J:$J,$J36,'RMI-data'!$I:$I,$I36),0)</f>
        <v>0</v>
      </c>
      <c r="Q36" s="104">
        <f>IFERROR('RMI-data'!Q32/SUMIFS('RMI-data'!Q:Q,'RMI-data'!$J:$J,$J36,'RMI-data'!$I:$I,$I36),0)</f>
        <v>0</v>
      </c>
      <c r="R36" s="104">
        <f>IFERROR('RMI-data'!R32/SUMIFS('RMI-data'!R:R,'RMI-data'!$J:$J,$J36,'RMI-data'!$I:$I,$I36),0)</f>
        <v>0</v>
      </c>
      <c r="S36" s="104">
        <f>IFERROR('RMI-data'!S32/SUMIFS('RMI-data'!S:S,'RMI-data'!$J:$J,$J36,'RMI-data'!$I:$I,$I36),0)</f>
        <v>0</v>
      </c>
      <c r="T36" s="104">
        <f>IFERROR('RMI-data'!T32/SUMIFS('RMI-data'!T:T,'RMI-data'!$J:$J,$J36,'RMI-data'!$I:$I,$I36),0)</f>
        <v>0</v>
      </c>
      <c r="U36" s="104">
        <f>IFERROR('RMI-data'!U32/SUMIFS('RMI-data'!U:U,'RMI-data'!$J:$J,$J36,'RMI-data'!$I:$I,$I36),0)</f>
        <v>0</v>
      </c>
      <c r="V36" s="104">
        <f>IFERROR('RMI-data'!V32/SUMIFS('RMI-data'!V:V,'RMI-data'!$J:$J,$J36,'RMI-data'!$I:$I,$I36),0)</f>
        <v>0</v>
      </c>
      <c r="W36" s="104">
        <f>IFERROR('RMI-data'!W32/SUMIFS('RMI-data'!W:W,'RMI-data'!$J:$J,$J36,'RMI-data'!$I:$I,$I36),0)</f>
        <v>0</v>
      </c>
      <c r="X36" s="104">
        <f>IFERROR('RMI-data'!X32/SUMIFS('RMI-data'!X:X,'RMI-data'!$J:$J,$J36,'RMI-data'!$I:$I,$I36),0)</f>
        <v>0</v>
      </c>
      <c r="Y36" s="104">
        <f>IFERROR('RMI-data'!Y32/SUMIFS('RMI-data'!Y:Y,'RMI-data'!$J:$J,$J36,'RMI-data'!$I:$I,$I36),0)</f>
        <v>0</v>
      </c>
      <c r="Z36" s="104">
        <f>IFERROR('RMI-data'!Z32/SUMIFS('RMI-data'!Z:Z,'RMI-data'!$J:$J,$J36,'RMI-data'!$I:$I,$I36),0)</f>
        <v>0</v>
      </c>
      <c r="AA36" s="104">
        <f>IFERROR('RMI-data'!AA32/SUMIFS('RMI-data'!AA:AA,'RMI-data'!$J:$J,$J36,'RMI-data'!$I:$I,$I36),0)</f>
        <v>0</v>
      </c>
      <c r="AB36" s="104">
        <f>IFERROR('RMI-data'!AB32/SUMIFS('RMI-data'!AB:AB,'RMI-data'!$J:$J,$J36,'RMI-data'!$I:$I,$I36),0)</f>
        <v>0</v>
      </c>
      <c r="AC36" s="104">
        <f>IFERROR('RMI-data'!AC32/SUMIFS('RMI-data'!AC:AC,'RMI-data'!$J:$J,$J36,'RMI-data'!$I:$I,$I36),0)</f>
        <v>0</v>
      </c>
      <c r="AD36" s="104">
        <f>IFERROR('RMI-data'!AD32/SUMIFS('RMI-data'!AD:AD,'RMI-data'!$J:$J,$J36,'RMI-data'!$I:$I,$I36),0)</f>
        <v>0</v>
      </c>
      <c r="AE36" s="104">
        <f>IFERROR('RMI-data'!AE32/SUMIFS('RMI-data'!AE:AE,'RMI-data'!$J:$J,$J36,'RMI-data'!$I:$I,$I36),0)</f>
        <v>0</v>
      </c>
      <c r="AF36" s="104">
        <f>IFERROR('RMI-data'!AF32/SUMIFS('RMI-data'!AF:AF,'RMI-data'!$J:$J,$J36,'RMI-data'!$I:$I,$I36),0)</f>
        <v>0</v>
      </c>
      <c r="AG36" s="104">
        <f>IFERROR('RMI-data'!AG32/SUMIFS('RMI-data'!AG:AG,'RMI-data'!$J:$J,$J36,'RMI-data'!$I:$I,$I36),0)</f>
        <v>0</v>
      </c>
      <c r="AH36" s="104">
        <f>IFERROR('RMI-data'!AH32/SUMIFS('RMI-data'!AH:AH,'RMI-data'!$J:$J,$J36,'RMI-data'!$I:$I,$I36),0)</f>
        <v>0</v>
      </c>
      <c r="AI36" s="104">
        <f>IFERROR('RMI-data'!AI32/SUMIFS('RMI-data'!AI:AI,'RMI-data'!$J:$J,$J36,'RMI-data'!$I:$I,$I36),0)</f>
        <v>0</v>
      </c>
      <c r="AJ36" s="104">
        <f>IFERROR('RMI-data'!AJ32/SUMIFS('RMI-data'!AJ:AJ,'RMI-data'!$J:$J,$J36,'RMI-data'!$I:$I,$I36),0)</f>
        <v>0</v>
      </c>
      <c r="AK36" s="104">
        <f>IFERROR('RMI-data'!AK32/SUMIFS('RMI-data'!AK:AK,'RMI-data'!$J:$J,$J36,'RMI-data'!$I:$I,$I36),0)</f>
        <v>0</v>
      </c>
      <c r="AL36" s="104">
        <f>IFERROR('RMI-data'!AL32/SUMIFS('RMI-data'!AL:AL,'RMI-data'!$J:$J,$J36,'RMI-data'!$I:$I,$I36),0)</f>
        <v>0</v>
      </c>
      <c r="AM36" s="104">
        <f>IFERROR('RMI-data'!AM32/SUMIFS('RMI-data'!AM:AM,'RMI-data'!$J:$J,$J36,'RMI-data'!$I:$I,$I36),0)</f>
        <v>0</v>
      </c>
      <c r="AN36" s="104">
        <f>IFERROR('RMI-data'!AN32/SUMIFS('RMI-data'!AN:AN,'RMI-data'!$J:$J,$J36,'RMI-data'!$I:$I,$I36),0)</f>
        <v>0</v>
      </c>
      <c r="AO36" s="104">
        <f>IFERROR('RMI-data'!AO32/SUMIFS('RMI-data'!AO:AO,'RMI-data'!$J:$J,$J36,'RMI-data'!$I:$I,$I36),0)</f>
        <v>0</v>
      </c>
      <c r="AP36" s="104">
        <f>IFERROR('RMI-data'!AP32/SUMIFS('RMI-data'!AP:AP,'RMI-data'!$J:$J,$J36,'RMI-data'!$I:$I,$I36),0)</f>
        <v>0</v>
      </c>
    </row>
    <row r="37" spans="1:42" ht="15.75" customHeight="1" x14ac:dyDescent="0.35">
      <c r="A37" s="51"/>
      <c r="B37" s="51"/>
      <c r="C37" s="51"/>
      <c r="D37" s="51"/>
      <c r="E37" s="51"/>
      <c r="F37" s="51"/>
      <c r="G37" s="51"/>
      <c r="H37" s="52" t="str">
        <f t="shared" si="2"/>
        <v>BCEU-urban-residential-lighting</v>
      </c>
      <c r="I37" s="63" t="s">
        <v>539</v>
      </c>
      <c r="J37" s="18" t="s">
        <v>5</v>
      </c>
      <c r="K37" s="104">
        <f>IFERROR('RMI-data'!K33/SUMIFS('RMI-data'!K:K,'RMI-data'!$J:$J,$J37,'RMI-data'!$I:$I,$I37),0)</f>
        <v>0</v>
      </c>
      <c r="L37" s="104">
        <f>IFERROR('RMI-data'!L33/SUMIFS('RMI-data'!L:L,'RMI-data'!$J:$J,$J37,'RMI-data'!$I:$I,$I37),0)</f>
        <v>0</v>
      </c>
      <c r="M37" s="104">
        <f>IFERROR('RMI-data'!M33/SUMIFS('RMI-data'!M:M,'RMI-data'!$J:$J,$J37,'RMI-data'!$I:$I,$I37),0)</f>
        <v>0</v>
      </c>
      <c r="N37" s="104">
        <f>IFERROR('RMI-data'!N33/SUMIFS('RMI-data'!N:N,'RMI-data'!$J:$J,$J37,'RMI-data'!$I:$I,$I37),0)</f>
        <v>0</v>
      </c>
      <c r="O37" s="104">
        <f>IFERROR('RMI-data'!O33/SUMIFS('RMI-data'!O:O,'RMI-data'!$J:$J,$J37,'RMI-data'!$I:$I,$I37),0)</f>
        <v>0</v>
      </c>
      <c r="P37" s="104">
        <f>IFERROR('RMI-data'!P33/SUMIFS('RMI-data'!P:P,'RMI-data'!$J:$J,$J37,'RMI-data'!$I:$I,$I37),0)</f>
        <v>0</v>
      </c>
      <c r="Q37" s="104">
        <f>IFERROR('RMI-data'!Q33/SUMIFS('RMI-data'!Q:Q,'RMI-data'!$J:$J,$J37,'RMI-data'!$I:$I,$I37),0)</f>
        <v>0</v>
      </c>
      <c r="R37" s="104">
        <f>IFERROR('RMI-data'!R33/SUMIFS('RMI-data'!R:R,'RMI-data'!$J:$J,$J37,'RMI-data'!$I:$I,$I37),0)</f>
        <v>0</v>
      </c>
      <c r="S37" s="104">
        <f>IFERROR('RMI-data'!S33/SUMIFS('RMI-data'!S:S,'RMI-data'!$J:$J,$J37,'RMI-data'!$I:$I,$I37),0)</f>
        <v>0</v>
      </c>
      <c r="T37" s="104">
        <f>IFERROR('RMI-data'!T33/SUMIFS('RMI-data'!T:T,'RMI-data'!$J:$J,$J37,'RMI-data'!$I:$I,$I37),0)</f>
        <v>0</v>
      </c>
      <c r="U37" s="104">
        <f>IFERROR('RMI-data'!U33/SUMIFS('RMI-data'!U:U,'RMI-data'!$J:$J,$J37,'RMI-data'!$I:$I,$I37),0)</f>
        <v>0</v>
      </c>
      <c r="V37" s="104">
        <f>IFERROR('RMI-data'!V33/SUMIFS('RMI-data'!V:V,'RMI-data'!$J:$J,$J37,'RMI-data'!$I:$I,$I37),0)</f>
        <v>0</v>
      </c>
      <c r="W37" s="104">
        <f>IFERROR('RMI-data'!W33/SUMIFS('RMI-data'!W:W,'RMI-data'!$J:$J,$J37,'RMI-data'!$I:$I,$I37),0)</f>
        <v>0</v>
      </c>
      <c r="X37" s="104">
        <f>IFERROR('RMI-data'!X33/SUMIFS('RMI-data'!X:X,'RMI-data'!$J:$J,$J37,'RMI-data'!$I:$I,$I37),0)</f>
        <v>0</v>
      </c>
      <c r="Y37" s="104">
        <f>IFERROR('RMI-data'!Y33/SUMIFS('RMI-data'!Y:Y,'RMI-data'!$J:$J,$J37,'RMI-data'!$I:$I,$I37),0)</f>
        <v>0</v>
      </c>
      <c r="Z37" s="104">
        <f>IFERROR('RMI-data'!Z33/SUMIFS('RMI-data'!Z:Z,'RMI-data'!$J:$J,$J37,'RMI-data'!$I:$I,$I37),0)</f>
        <v>0</v>
      </c>
      <c r="AA37" s="104">
        <f>IFERROR('RMI-data'!AA33/SUMIFS('RMI-data'!AA:AA,'RMI-data'!$J:$J,$J37,'RMI-data'!$I:$I,$I37),0)</f>
        <v>0</v>
      </c>
      <c r="AB37" s="104">
        <f>IFERROR('RMI-data'!AB33/SUMIFS('RMI-data'!AB:AB,'RMI-data'!$J:$J,$J37,'RMI-data'!$I:$I,$I37),0)</f>
        <v>0</v>
      </c>
      <c r="AC37" s="104">
        <f>IFERROR('RMI-data'!AC33/SUMIFS('RMI-data'!AC:AC,'RMI-data'!$J:$J,$J37,'RMI-data'!$I:$I,$I37),0)</f>
        <v>0</v>
      </c>
      <c r="AD37" s="104">
        <f>IFERROR('RMI-data'!AD33/SUMIFS('RMI-data'!AD:AD,'RMI-data'!$J:$J,$J37,'RMI-data'!$I:$I,$I37),0)</f>
        <v>0</v>
      </c>
      <c r="AE37" s="104">
        <f>IFERROR('RMI-data'!AE33/SUMIFS('RMI-data'!AE:AE,'RMI-data'!$J:$J,$J37,'RMI-data'!$I:$I,$I37),0)</f>
        <v>0</v>
      </c>
      <c r="AF37" s="104">
        <f>IFERROR('RMI-data'!AF33/SUMIFS('RMI-data'!AF:AF,'RMI-data'!$J:$J,$J37,'RMI-data'!$I:$I,$I37),0)</f>
        <v>0</v>
      </c>
      <c r="AG37" s="104">
        <f>IFERROR('RMI-data'!AG33/SUMIFS('RMI-data'!AG:AG,'RMI-data'!$J:$J,$J37,'RMI-data'!$I:$I,$I37),0)</f>
        <v>0</v>
      </c>
      <c r="AH37" s="104">
        <f>IFERROR('RMI-data'!AH33/SUMIFS('RMI-data'!AH:AH,'RMI-data'!$J:$J,$J37,'RMI-data'!$I:$I,$I37),0)</f>
        <v>0</v>
      </c>
      <c r="AI37" s="104">
        <f>IFERROR('RMI-data'!AI33/SUMIFS('RMI-data'!AI:AI,'RMI-data'!$J:$J,$J37,'RMI-data'!$I:$I,$I37),0)</f>
        <v>0</v>
      </c>
      <c r="AJ37" s="104">
        <f>IFERROR('RMI-data'!AJ33/SUMIFS('RMI-data'!AJ:AJ,'RMI-data'!$J:$J,$J37,'RMI-data'!$I:$I,$I37),0)</f>
        <v>0</v>
      </c>
      <c r="AK37" s="104">
        <f>IFERROR('RMI-data'!AK33/SUMIFS('RMI-data'!AK:AK,'RMI-data'!$J:$J,$J37,'RMI-data'!$I:$I,$I37),0)</f>
        <v>0</v>
      </c>
      <c r="AL37" s="104">
        <f>IFERROR('RMI-data'!AL33/SUMIFS('RMI-data'!AL:AL,'RMI-data'!$J:$J,$J37,'RMI-data'!$I:$I,$I37),0)</f>
        <v>0</v>
      </c>
      <c r="AM37" s="104">
        <f>IFERROR('RMI-data'!AM33/SUMIFS('RMI-data'!AM:AM,'RMI-data'!$J:$J,$J37,'RMI-data'!$I:$I,$I37),0)</f>
        <v>0</v>
      </c>
      <c r="AN37" s="104">
        <f>IFERROR('RMI-data'!AN33/SUMIFS('RMI-data'!AN:AN,'RMI-data'!$J:$J,$J37,'RMI-data'!$I:$I,$I37),0)</f>
        <v>0</v>
      </c>
      <c r="AO37" s="104">
        <f>IFERROR('RMI-data'!AO33/SUMIFS('RMI-data'!AO:AO,'RMI-data'!$J:$J,$J37,'RMI-data'!$I:$I,$I37),0)</f>
        <v>0</v>
      </c>
      <c r="AP37" s="104">
        <f>IFERROR('RMI-data'!AP33/SUMIFS('RMI-data'!AP:AP,'RMI-data'!$J:$J,$J37,'RMI-data'!$I:$I,$I37),0)</f>
        <v>0</v>
      </c>
    </row>
    <row r="38" spans="1:42" ht="15.75" customHeight="1" x14ac:dyDescent="0.35">
      <c r="A38" s="51"/>
      <c r="B38" s="51"/>
      <c r="C38" s="51"/>
      <c r="D38" s="51"/>
      <c r="E38" s="51"/>
      <c r="F38" s="51"/>
      <c r="G38" s="51"/>
      <c r="H38" s="52" t="str">
        <f t="shared" si="2"/>
        <v>BCEU-urban-residential-lighting</v>
      </c>
      <c r="I38" s="63" t="s">
        <v>539</v>
      </c>
      <c r="J38" s="18" t="s">
        <v>7</v>
      </c>
      <c r="K38" s="104">
        <f>IFERROR('RMI-data'!K34/SUMIFS('RMI-data'!K:K,'RMI-data'!$J:$J,$J38,'RMI-data'!$I:$I,$I38),0)</f>
        <v>0</v>
      </c>
      <c r="L38" s="104">
        <f>IFERROR('RMI-data'!L34/SUMIFS('RMI-data'!L:L,'RMI-data'!$J:$J,$J38,'RMI-data'!$I:$I,$I38),0)</f>
        <v>0</v>
      </c>
      <c r="M38" s="104">
        <f>IFERROR('RMI-data'!M34/SUMIFS('RMI-data'!M:M,'RMI-data'!$J:$J,$J38,'RMI-data'!$I:$I,$I38),0)</f>
        <v>0</v>
      </c>
      <c r="N38" s="104">
        <f>IFERROR('RMI-data'!N34/SUMIFS('RMI-data'!N:N,'RMI-data'!$J:$J,$J38,'RMI-data'!$I:$I,$I38),0)</f>
        <v>0</v>
      </c>
      <c r="O38" s="104">
        <f>IFERROR('RMI-data'!O34/SUMIFS('RMI-data'!O:O,'RMI-data'!$J:$J,$J38,'RMI-data'!$I:$I,$I38),0)</f>
        <v>0</v>
      </c>
      <c r="P38" s="104">
        <f>IFERROR('RMI-data'!P34/SUMIFS('RMI-data'!P:P,'RMI-data'!$J:$J,$J38,'RMI-data'!$I:$I,$I38),0)</f>
        <v>0</v>
      </c>
      <c r="Q38" s="104">
        <f>IFERROR('RMI-data'!Q34/SUMIFS('RMI-data'!Q:Q,'RMI-data'!$J:$J,$J38,'RMI-data'!$I:$I,$I38),0)</f>
        <v>0</v>
      </c>
      <c r="R38" s="104">
        <f>IFERROR('RMI-data'!R34/SUMIFS('RMI-data'!R:R,'RMI-data'!$J:$J,$J38,'RMI-data'!$I:$I,$I38),0)</f>
        <v>0</v>
      </c>
      <c r="S38" s="104">
        <f>IFERROR('RMI-data'!S34/SUMIFS('RMI-data'!S:S,'RMI-data'!$J:$J,$J38,'RMI-data'!$I:$I,$I38),0)</f>
        <v>0</v>
      </c>
      <c r="T38" s="104">
        <f>IFERROR('RMI-data'!T34/SUMIFS('RMI-data'!T:T,'RMI-data'!$J:$J,$J38,'RMI-data'!$I:$I,$I38),0)</f>
        <v>0</v>
      </c>
      <c r="U38" s="104">
        <f>IFERROR('RMI-data'!U34/SUMIFS('RMI-data'!U:U,'RMI-data'!$J:$J,$J38,'RMI-data'!$I:$I,$I38),0)</f>
        <v>0</v>
      </c>
      <c r="V38" s="104">
        <f>IFERROR('RMI-data'!V34/SUMIFS('RMI-data'!V:V,'RMI-data'!$J:$J,$J38,'RMI-data'!$I:$I,$I38),0)</f>
        <v>0</v>
      </c>
      <c r="W38" s="104">
        <f>IFERROR('RMI-data'!W34/SUMIFS('RMI-data'!W:W,'RMI-data'!$J:$J,$J38,'RMI-data'!$I:$I,$I38),0)</f>
        <v>0</v>
      </c>
      <c r="X38" s="104">
        <f>IFERROR('RMI-data'!X34/SUMIFS('RMI-data'!X:X,'RMI-data'!$J:$J,$J38,'RMI-data'!$I:$I,$I38),0)</f>
        <v>0</v>
      </c>
      <c r="Y38" s="104">
        <f>IFERROR('RMI-data'!Y34/SUMIFS('RMI-data'!Y:Y,'RMI-data'!$J:$J,$J38,'RMI-data'!$I:$I,$I38),0)</f>
        <v>0</v>
      </c>
      <c r="Z38" s="104">
        <f>IFERROR('RMI-data'!Z34/SUMIFS('RMI-data'!Z:Z,'RMI-data'!$J:$J,$J38,'RMI-data'!$I:$I,$I38),0)</f>
        <v>0</v>
      </c>
      <c r="AA38" s="104">
        <f>IFERROR('RMI-data'!AA34/SUMIFS('RMI-data'!AA:AA,'RMI-data'!$J:$J,$J38,'RMI-data'!$I:$I,$I38),0)</f>
        <v>0</v>
      </c>
      <c r="AB38" s="104">
        <f>IFERROR('RMI-data'!AB34/SUMIFS('RMI-data'!AB:AB,'RMI-data'!$J:$J,$J38,'RMI-data'!$I:$I,$I38),0)</f>
        <v>0</v>
      </c>
      <c r="AC38" s="104">
        <f>IFERROR('RMI-data'!AC34/SUMIFS('RMI-data'!AC:AC,'RMI-data'!$J:$J,$J38,'RMI-data'!$I:$I,$I38),0)</f>
        <v>0</v>
      </c>
      <c r="AD38" s="104">
        <f>IFERROR('RMI-data'!AD34/SUMIFS('RMI-data'!AD:AD,'RMI-data'!$J:$J,$J38,'RMI-data'!$I:$I,$I38),0)</f>
        <v>0</v>
      </c>
      <c r="AE38" s="104">
        <f>IFERROR('RMI-data'!AE34/SUMIFS('RMI-data'!AE:AE,'RMI-data'!$J:$J,$J38,'RMI-data'!$I:$I,$I38),0)</f>
        <v>0</v>
      </c>
      <c r="AF38" s="104">
        <f>IFERROR('RMI-data'!AF34/SUMIFS('RMI-data'!AF:AF,'RMI-data'!$J:$J,$J38,'RMI-data'!$I:$I,$I38),0)</f>
        <v>0</v>
      </c>
      <c r="AG38" s="104">
        <f>IFERROR('RMI-data'!AG34/SUMIFS('RMI-data'!AG:AG,'RMI-data'!$J:$J,$J38,'RMI-data'!$I:$I,$I38),0)</f>
        <v>0</v>
      </c>
      <c r="AH38" s="104">
        <f>IFERROR('RMI-data'!AH34/SUMIFS('RMI-data'!AH:AH,'RMI-data'!$J:$J,$J38,'RMI-data'!$I:$I,$I38),0)</f>
        <v>0</v>
      </c>
      <c r="AI38" s="104">
        <f>IFERROR('RMI-data'!AI34/SUMIFS('RMI-data'!AI:AI,'RMI-data'!$J:$J,$J38,'RMI-data'!$I:$I,$I38),0)</f>
        <v>0</v>
      </c>
      <c r="AJ38" s="104">
        <f>IFERROR('RMI-data'!AJ34/SUMIFS('RMI-data'!AJ:AJ,'RMI-data'!$J:$J,$J38,'RMI-data'!$I:$I,$I38),0)</f>
        <v>0</v>
      </c>
      <c r="AK38" s="104">
        <f>IFERROR('RMI-data'!AK34/SUMIFS('RMI-data'!AK:AK,'RMI-data'!$J:$J,$J38,'RMI-data'!$I:$I,$I38),0)</f>
        <v>0</v>
      </c>
      <c r="AL38" s="104">
        <f>IFERROR('RMI-data'!AL34/SUMIFS('RMI-data'!AL:AL,'RMI-data'!$J:$J,$J38,'RMI-data'!$I:$I,$I38),0)</f>
        <v>0</v>
      </c>
      <c r="AM38" s="104">
        <f>IFERROR('RMI-data'!AM34/SUMIFS('RMI-data'!AM:AM,'RMI-data'!$J:$J,$J38,'RMI-data'!$I:$I,$I38),0)</f>
        <v>0</v>
      </c>
      <c r="AN38" s="104">
        <f>IFERROR('RMI-data'!AN34/SUMIFS('RMI-data'!AN:AN,'RMI-data'!$J:$J,$J38,'RMI-data'!$I:$I,$I38),0)</f>
        <v>0</v>
      </c>
      <c r="AO38" s="104">
        <f>IFERROR('RMI-data'!AO34/SUMIFS('RMI-data'!AO:AO,'RMI-data'!$J:$J,$J38,'RMI-data'!$I:$I,$I38),0)</f>
        <v>0</v>
      </c>
      <c r="AP38" s="104">
        <f>IFERROR('RMI-data'!AP34/SUMIFS('RMI-data'!AP:AP,'RMI-data'!$J:$J,$J38,'RMI-data'!$I:$I,$I38),0)</f>
        <v>0</v>
      </c>
    </row>
    <row r="39" spans="1:42" ht="15.75" customHeight="1" x14ac:dyDescent="0.35">
      <c r="A39" s="51"/>
      <c r="B39" s="51"/>
      <c r="C39" s="51"/>
      <c r="D39" s="51"/>
      <c r="E39" s="51"/>
      <c r="F39" s="51"/>
      <c r="G39" s="51"/>
      <c r="H39" s="52" t="str">
        <f t="shared" si="2"/>
        <v>BCEU-urban-residential-lighting</v>
      </c>
      <c r="I39" s="63" t="s">
        <v>539</v>
      </c>
      <c r="J39" s="18" t="s">
        <v>8</v>
      </c>
      <c r="K39" s="104">
        <f>IFERROR('RMI-data'!K35/SUMIFS('RMI-data'!K:K,'RMI-data'!$J:$J,$J39,'RMI-data'!$I:$I,$I39),0)</f>
        <v>0</v>
      </c>
      <c r="L39" s="104">
        <f>IFERROR('RMI-data'!L35/SUMIFS('RMI-data'!L:L,'RMI-data'!$J:$J,$J39,'RMI-data'!$I:$I,$I39),0)</f>
        <v>0</v>
      </c>
      <c r="M39" s="104">
        <f>IFERROR('RMI-data'!M35/SUMIFS('RMI-data'!M:M,'RMI-data'!$J:$J,$J39,'RMI-data'!$I:$I,$I39),0)</f>
        <v>0</v>
      </c>
      <c r="N39" s="104">
        <f>IFERROR('RMI-data'!N35/SUMIFS('RMI-data'!N:N,'RMI-data'!$J:$J,$J39,'RMI-data'!$I:$I,$I39),0)</f>
        <v>0</v>
      </c>
      <c r="O39" s="104">
        <f>IFERROR('RMI-data'!O35/SUMIFS('RMI-data'!O:O,'RMI-data'!$J:$J,$J39,'RMI-data'!$I:$I,$I39),0)</f>
        <v>0</v>
      </c>
      <c r="P39" s="104">
        <f>IFERROR('RMI-data'!P35/SUMIFS('RMI-data'!P:P,'RMI-data'!$J:$J,$J39,'RMI-data'!$I:$I,$I39),0)</f>
        <v>0</v>
      </c>
      <c r="Q39" s="104">
        <f>IFERROR('RMI-data'!Q35/SUMIFS('RMI-data'!Q:Q,'RMI-data'!$J:$J,$J39,'RMI-data'!$I:$I,$I39),0)</f>
        <v>0</v>
      </c>
      <c r="R39" s="104">
        <f>IFERROR('RMI-data'!R35/SUMIFS('RMI-data'!R:R,'RMI-data'!$J:$J,$J39,'RMI-data'!$I:$I,$I39),0)</f>
        <v>0</v>
      </c>
      <c r="S39" s="104">
        <f>IFERROR('RMI-data'!S35/SUMIFS('RMI-data'!S:S,'RMI-data'!$J:$J,$J39,'RMI-data'!$I:$I,$I39),0)</f>
        <v>0</v>
      </c>
      <c r="T39" s="104">
        <f>IFERROR('RMI-data'!T35/SUMIFS('RMI-data'!T:T,'RMI-data'!$J:$J,$J39,'RMI-data'!$I:$I,$I39),0)</f>
        <v>0</v>
      </c>
      <c r="U39" s="104">
        <f>IFERROR('RMI-data'!U35/SUMIFS('RMI-data'!U:U,'RMI-data'!$J:$J,$J39,'RMI-data'!$I:$I,$I39),0)</f>
        <v>0</v>
      </c>
      <c r="V39" s="104">
        <f>IFERROR('RMI-data'!V35/SUMIFS('RMI-data'!V:V,'RMI-data'!$J:$J,$J39,'RMI-data'!$I:$I,$I39),0)</f>
        <v>0</v>
      </c>
      <c r="W39" s="104">
        <f>IFERROR('RMI-data'!W35/SUMIFS('RMI-data'!W:W,'RMI-data'!$J:$J,$J39,'RMI-data'!$I:$I,$I39),0)</f>
        <v>0</v>
      </c>
      <c r="X39" s="104">
        <f>IFERROR('RMI-data'!X35/SUMIFS('RMI-data'!X:X,'RMI-data'!$J:$J,$J39,'RMI-data'!$I:$I,$I39),0)</f>
        <v>0</v>
      </c>
      <c r="Y39" s="104">
        <f>IFERROR('RMI-data'!Y35/SUMIFS('RMI-data'!Y:Y,'RMI-data'!$J:$J,$J39,'RMI-data'!$I:$I,$I39),0)</f>
        <v>0</v>
      </c>
      <c r="Z39" s="104">
        <f>IFERROR('RMI-data'!Z35/SUMIFS('RMI-data'!Z:Z,'RMI-data'!$J:$J,$J39,'RMI-data'!$I:$I,$I39),0)</f>
        <v>0</v>
      </c>
      <c r="AA39" s="104">
        <f>IFERROR('RMI-data'!AA35/SUMIFS('RMI-data'!AA:AA,'RMI-data'!$J:$J,$J39,'RMI-data'!$I:$I,$I39),0)</f>
        <v>0</v>
      </c>
      <c r="AB39" s="104">
        <f>IFERROR('RMI-data'!AB35/SUMIFS('RMI-data'!AB:AB,'RMI-data'!$J:$J,$J39,'RMI-data'!$I:$I,$I39),0)</f>
        <v>0</v>
      </c>
      <c r="AC39" s="104">
        <f>IFERROR('RMI-data'!AC35/SUMIFS('RMI-data'!AC:AC,'RMI-data'!$J:$J,$J39,'RMI-data'!$I:$I,$I39),0)</f>
        <v>0</v>
      </c>
      <c r="AD39" s="104">
        <f>IFERROR('RMI-data'!AD35/SUMIFS('RMI-data'!AD:AD,'RMI-data'!$J:$J,$J39,'RMI-data'!$I:$I,$I39),0)</f>
        <v>0</v>
      </c>
      <c r="AE39" s="104">
        <f>IFERROR('RMI-data'!AE35/SUMIFS('RMI-data'!AE:AE,'RMI-data'!$J:$J,$J39,'RMI-data'!$I:$I,$I39),0)</f>
        <v>0</v>
      </c>
      <c r="AF39" s="104">
        <f>IFERROR('RMI-data'!AF35/SUMIFS('RMI-data'!AF:AF,'RMI-data'!$J:$J,$J39,'RMI-data'!$I:$I,$I39),0)</f>
        <v>0</v>
      </c>
      <c r="AG39" s="104">
        <f>IFERROR('RMI-data'!AG35/SUMIFS('RMI-data'!AG:AG,'RMI-data'!$J:$J,$J39,'RMI-data'!$I:$I,$I39),0)</f>
        <v>0</v>
      </c>
      <c r="AH39" s="104">
        <f>IFERROR('RMI-data'!AH35/SUMIFS('RMI-data'!AH:AH,'RMI-data'!$J:$J,$J39,'RMI-data'!$I:$I,$I39),0)</f>
        <v>0</v>
      </c>
      <c r="AI39" s="104">
        <f>IFERROR('RMI-data'!AI35/SUMIFS('RMI-data'!AI:AI,'RMI-data'!$J:$J,$J39,'RMI-data'!$I:$I,$I39),0)</f>
        <v>0</v>
      </c>
      <c r="AJ39" s="104">
        <f>IFERROR('RMI-data'!AJ35/SUMIFS('RMI-data'!AJ:AJ,'RMI-data'!$J:$J,$J39,'RMI-data'!$I:$I,$I39),0)</f>
        <v>0</v>
      </c>
      <c r="AK39" s="104">
        <f>IFERROR('RMI-data'!AK35/SUMIFS('RMI-data'!AK:AK,'RMI-data'!$J:$J,$J39,'RMI-data'!$I:$I,$I39),0)</f>
        <v>0</v>
      </c>
      <c r="AL39" s="104">
        <f>IFERROR('RMI-data'!AL35/SUMIFS('RMI-data'!AL:AL,'RMI-data'!$J:$J,$J39,'RMI-data'!$I:$I,$I39),0)</f>
        <v>0</v>
      </c>
      <c r="AM39" s="104">
        <f>IFERROR('RMI-data'!AM35/SUMIFS('RMI-data'!AM:AM,'RMI-data'!$J:$J,$J39,'RMI-data'!$I:$I,$I39),0)</f>
        <v>0</v>
      </c>
      <c r="AN39" s="104">
        <f>IFERROR('RMI-data'!AN35/SUMIFS('RMI-data'!AN:AN,'RMI-data'!$J:$J,$J39,'RMI-data'!$I:$I,$I39),0)</f>
        <v>0</v>
      </c>
      <c r="AO39" s="104">
        <f>IFERROR('RMI-data'!AO35/SUMIFS('RMI-data'!AO:AO,'RMI-data'!$J:$J,$J39,'RMI-data'!$I:$I,$I39),0)</f>
        <v>0</v>
      </c>
      <c r="AP39" s="104">
        <f>IFERROR('RMI-data'!AP35/SUMIFS('RMI-data'!AP:AP,'RMI-data'!$J:$J,$J39,'RMI-data'!$I:$I,$I39),0)</f>
        <v>0</v>
      </c>
    </row>
    <row r="40" spans="1:42" ht="15.75" customHeight="1" x14ac:dyDescent="0.35">
      <c r="A40" s="51"/>
      <c r="B40" s="51"/>
      <c r="C40" s="51"/>
      <c r="D40" s="51"/>
      <c r="E40" s="51"/>
      <c r="F40" s="51"/>
      <c r="G40" s="51"/>
      <c r="H40" s="52" t="str">
        <f t="shared" si="2"/>
        <v>BCEU-urban-residential-lighting</v>
      </c>
      <c r="I40" s="63" t="s">
        <v>539</v>
      </c>
      <c r="J40" s="18" t="s">
        <v>93</v>
      </c>
      <c r="K40" s="104">
        <f>IFERROR('RMI-data'!K36/SUMIFS('RMI-data'!K:K,'RMI-data'!$J:$J,$J40,'RMI-data'!$I:$I,$I40),0)</f>
        <v>0</v>
      </c>
      <c r="L40" s="104">
        <f>IFERROR('RMI-data'!L36/SUMIFS('RMI-data'!L:L,'RMI-data'!$J:$J,$J40,'RMI-data'!$I:$I,$I40),0)</f>
        <v>0</v>
      </c>
      <c r="M40" s="104">
        <f>IFERROR('RMI-data'!M36/SUMIFS('RMI-data'!M:M,'RMI-data'!$J:$J,$J40,'RMI-data'!$I:$I,$I40),0)</f>
        <v>0</v>
      </c>
      <c r="N40" s="104">
        <f>IFERROR('RMI-data'!N36/SUMIFS('RMI-data'!N:N,'RMI-data'!$J:$J,$J40,'RMI-data'!$I:$I,$I40),0)</f>
        <v>0</v>
      </c>
      <c r="O40" s="104">
        <f>IFERROR('RMI-data'!O36/SUMIFS('RMI-data'!O:O,'RMI-data'!$J:$J,$J40,'RMI-data'!$I:$I,$I40),0)</f>
        <v>0</v>
      </c>
      <c r="P40" s="104">
        <f>IFERROR('RMI-data'!P36/SUMIFS('RMI-data'!P:P,'RMI-data'!$J:$J,$J40,'RMI-data'!$I:$I,$I40),0)</f>
        <v>0</v>
      </c>
      <c r="Q40" s="104">
        <f>IFERROR('RMI-data'!Q36/SUMIFS('RMI-data'!Q:Q,'RMI-data'!$J:$J,$J40,'RMI-data'!$I:$I,$I40),0)</f>
        <v>0</v>
      </c>
      <c r="R40" s="104">
        <f>IFERROR('RMI-data'!R36/SUMIFS('RMI-data'!R:R,'RMI-data'!$J:$J,$J40,'RMI-data'!$I:$I,$I40),0)</f>
        <v>0</v>
      </c>
      <c r="S40" s="104">
        <f>IFERROR('RMI-data'!S36/SUMIFS('RMI-data'!S:S,'RMI-data'!$J:$J,$J40,'RMI-data'!$I:$I,$I40),0)</f>
        <v>0</v>
      </c>
      <c r="T40" s="104">
        <f>IFERROR('RMI-data'!T36/SUMIFS('RMI-data'!T:T,'RMI-data'!$J:$J,$J40,'RMI-data'!$I:$I,$I40),0)</f>
        <v>0</v>
      </c>
      <c r="U40" s="104">
        <f>IFERROR('RMI-data'!U36/SUMIFS('RMI-data'!U:U,'RMI-data'!$J:$J,$J40,'RMI-data'!$I:$I,$I40),0)</f>
        <v>0</v>
      </c>
      <c r="V40" s="104">
        <f>IFERROR('RMI-data'!V36/SUMIFS('RMI-data'!V:V,'RMI-data'!$J:$J,$J40,'RMI-data'!$I:$I,$I40),0)</f>
        <v>0</v>
      </c>
      <c r="W40" s="104">
        <f>IFERROR('RMI-data'!W36/SUMIFS('RMI-data'!W:W,'RMI-data'!$J:$J,$J40,'RMI-data'!$I:$I,$I40),0)</f>
        <v>0</v>
      </c>
      <c r="X40" s="104">
        <f>IFERROR('RMI-data'!X36/SUMIFS('RMI-data'!X:X,'RMI-data'!$J:$J,$J40,'RMI-data'!$I:$I,$I40),0)</f>
        <v>0</v>
      </c>
      <c r="Y40" s="104">
        <f>IFERROR('RMI-data'!Y36/SUMIFS('RMI-data'!Y:Y,'RMI-data'!$J:$J,$J40,'RMI-data'!$I:$I,$I40),0)</f>
        <v>0</v>
      </c>
      <c r="Z40" s="104">
        <f>IFERROR('RMI-data'!Z36/SUMIFS('RMI-data'!Z:Z,'RMI-data'!$J:$J,$J40,'RMI-data'!$I:$I,$I40),0)</f>
        <v>0</v>
      </c>
      <c r="AA40" s="104">
        <f>IFERROR('RMI-data'!AA36/SUMIFS('RMI-data'!AA:AA,'RMI-data'!$J:$J,$J40,'RMI-data'!$I:$I,$I40),0)</f>
        <v>0</v>
      </c>
      <c r="AB40" s="104">
        <f>IFERROR('RMI-data'!AB36/SUMIFS('RMI-data'!AB:AB,'RMI-data'!$J:$J,$J40,'RMI-data'!$I:$I,$I40),0)</f>
        <v>0</v>
      </c>
      <c r="AC40" s="104">
        <f>IFERROR('RMI-data'!AC36/SUMIFS('RMI-data'!AC:AC,'RMI-data'!$J:$J,$J40,'RMI-data'!$I:$I,$I40),0)</f>
        <v>0</v>
      </c>
      <c r="AD40" s="104">
        <f>IFERROR('RMI-data'!AD36/SUMIFS('RMI-data'!AD:AD,'RMI-data'!$J:$J,$J40,'RMI-data'!$I:$I,$I40),0)</f>
        <v>0</v>
      </c>
      <c r="AE40" s="104">
        <f>IFERROR('RMI-data'!AE36/SUMIFS('RMI-data'!AE:AE,'RMI-data'!$J:$J,$J40,'RMI-data'!$I:$I,$I40),0)</f>
        <v>0</v>
      </c>
      <c r="AF40" s="104">
        <f>IFERROR('RMI-data'!AF36/SUMIFS('RMI-data'!AF:AF,'RMI-data'!$J:$J,$J40,'RMI-data'!$I:$I,$I40),0)</f>
        <v>0</v>
      </c>
      <c r="AG40" s="104">
        <f>IFERROR('RMI-data'!AG36/SUMIFS('RMI-data'!AG:AG,'RMI-data'!$J:$J,$J40,'RMI-data'!$I:$I,$I40),0)</f>
        <v>0</v>
      </c>
      <c r="AH40" s="104">
        <f>IFERROR('RMI-data'!AH36/SUMIFS('RMI-data'!AH:AH,'RMI-data'!$J:$J,$J40,'RMI-data'!$I:$I,$I40),0)</f>
        <v>0</v>
      </c>
      <c r="AI40" s="104">
        <f>IFERROR('RMI-data'!AI36/SUMIFS('RMI-data'!AI:AI,'RMI-data'!$J:$J,$J40,'RMI-data'!$I:$I,$I40),0)</f>
        <v>0</v>
      </c>
      <c r="AJ40" s="104">
        <f>IFERROR('RMI-data'!AJ36/SUMIFS('RMI-data'!AJ:AJ,'RMI-data'!$J:$J,$J40,'RMI-data'!$I:$I,$I40),0)</f>
        <v>0</v>
      </c>
      <c r="AK40" s="104">
        <f>IFERROR('RMI-data'!AK36/SUMIFS('RMI-data'!AK:AK,'RMI-data'!$J:$J,$J40,'RMI-data'!$I:$I,$I40),0)</f>
        <v>0</v>
      </c>
      <c r="AL40" s="104">
        <f>IFERROR('RMI-data'!AL36/SUMIFS('RMI-data'!AL:AL,'RMI-data'!$J:$J,$J40,'RMI-data'!$I:$I,$I40),0)</f>
        <v>0</v>
      </c>
      <c r="AM40" s="104">
        <f>IFERROR('RMI-data'!AM36/SUMIFS('RMI-data'!AM:AM,'RMI-data'!$J:$J,$J40,'RMI-data'!$I:$I,$I40),0)</f>
        <v>0</v>
      </c>
      <c r="AN40" s="104">
        <f>IFERROR('RMI-data'!AN36/SUMIFS('RMI-data'!AN:AN,'RMI-data'!$J:$J,$J40,'RMI-data'!$I:$I,$I40),0)</f>
        <v>0</v>
      </c>
      <c r="AO40" s="104">
        <f>IFERROR('RMI-data'!AO36/SUMIFS('RMI-data'!AO:AO,'RMI-data'!$J:$J,$J40,'RMI-data'!$I:$I,$I40),0)</f>
        <v>0</v>
      </c>
      <c r="AP40" s="104">
        <f>IFERROR('RMI-data'!AP36/SUMIFS('RMI-data'!AP:AP,'RMI-data'!$J:$J,$J40,'RMI-data'!$I:$I,$I40),0)</f>
        <v>0</v>
      </c>
    </row>
    <row r="41" spans="1:42" ht="15.75" customHeight="1" x14ac:dyDescent="0.35">
      <c r="A41" s="51"/>
      <c r="B41" s="51"/>
      <c r="C41" s="51"/>
      <c r="D41" s="51"/>
      <c r="E41" s="51"/>
      <c r="F41" s="51"/>
      <c r="G41" s="51"/>
      <c r="H41" s="52" t="str">
        <f t="shared" si="2"/>
        <v>BCEU-urban-residential-lighting</v>
      </c>
      <c r="I41" s="63" t="s">
        <v>539</v>
      </c>
      <c r="J41" s="18" t="s">
        <v>94</v>
      </c>
      <c r="K41" s="104">
        <f>IFERROR('RMI-data'!K37/SUMIFS('RMI-data'!K:K,'RMI-data'!$J:$J,$J41,'RMI-data'!$I:$I,$I41),0)</f>
        <v>0</v>
      </c>
      <c r="L41" s="104">
        <f>IFERROR('RMI-data'!L37/SUMIFS('RMI-data'!L:L,'RMI-data'!$J:$J,$J41,'RMI-data'!$I:$I,$I41),0)</f>
        <v>0</v>
      </c>
      <c r="M41" s="104">
        <f>IFERROR('RMI-data'!M37/SUMIFS('RMI-data'!M:M,'RMI-data'!$J:$J,$J41,'RMI-data'!$I:$I,$I41),0)</f>
        <v>0</v>
      </c>
      <c r="N41" s="104">
        <f>IFERROR('RMI-data'!N37/SUMIFS('RMI-data'!N:N,'RMI-data'!$J:$J,$J41,'RMI-data'!$I:$I,$I41),0)</f>
        <v>0</v>
      </c>
      <c r="O41" s="104">
        <f>IFERROR('RMI-data'!O37/SUMIFS('RMI-data'!O:O,'RMI-data'!$J:$J,$J41,'RMI-data'!$I:$I,$I41),0)</f>
        <v>0</v>
      </c>
      <c r="P41" s="104">
        <f>IFERROR('RMI-data'!P37/SUMIFS('RMI-data'!P:P,'RMI-data'!$J:$J,$J41,'RMI-data'!$I:$I,$I41),0)</f>
        <v>0</v>
      </c>
      <c r="Q41" s="104">
        <f>IFERROR('RMI-data'!Q37/SUMIFS('RMI-data'!Q:Q,'RMI-data'!$J:$J,$J41,'RMI-data'!$I:$I,$I41),0)</f>
        <v>0</v>
      </c>
      <c r="R41" s="104">
        <f>IFERROR('RMI-data'!R37/SUMIFS('RMI-data'!R:R,'RMI-data'!$J:$J,$J41,'RMI-data'!$I:$I,$I41),0)</f>
        <v>0</v>
      </c>
      <c r="S41" s="104">
        <f>IFERROR('RMI-data'!S37/SUMIFS('RMI-data'!S:S,'RMI-data'!$J:$J,$J41,'RMI-data'!$I:$I,$I41),0)</f>
        <v>0</v>
      </c>
      <c r="T41" s="104">
        <f>IFERROR('RMI-data'!T37/SUMIFS('RMI-data'!T:T,'RMI-data'!$J:$J,$J41,'RMI-data'!$I:$I,$I41),0)</f>
        <v>0</v>
      </c>
      <c r="U41" s="104">
        <f>IFERROR('RMI-data'!U37/SUMIFS('RMI-data'!U:U,'RMI-data'!$J:$J,$J41,'RMI-data'!$I:$I,$I41),0)</f>
        <v>0</v>
      </c>
      <c r="V41" s="104">
        <f>IFERROR('RMI-data'!V37/SUMIFS('RMI-data'!V:V,'RMI-data'!$J:$J,$J41,'RMI-data'!$I:$I,$I41),0)</f>
        <v>0</v>
      </c>
      <c r="W41" s="104">
        <f>IFERROR('RMI-data'!W37/SUMIFS('RMI-data'!W:W,'RMI-data'!$J:$J,$J41,'RMI-data'!$I:$I,$I41),0)</f>
        <v>0</v>
      </c>
      <c r="X41" s="104">
        <f>IFERROR('RMI-data'!X37/SUMIFS('RMI-data'!X:X,'RMI-data'!$J:$J,$J41,'RMI-data'!$I:$I,$I41),0)</f>
        <v>0</v>
      </c>
      <c r="Y41" s="104">
        <f>IFERROR('RMI-data'!Y37/SUMIFS('RMI-data'!Y:Y,'RMI-data'!$J:$J,$J41,'RMI-data'!$I:$I,$I41),0)</f>
        <v>0</v>
      </c>
      <c r="Z41" s="104">
        <f>IFERROR('RMI-data'!Z37/SUMIFS('RMI-data'!Z:Z,'RMI-data'!$J:$J,$J41,'RMI-data'!$I:$I,$I41),0)</f>
        <v>0</v>
      </c>
      <c r="AA41" s="104">
        <f>IFERROR('RMI-data'!AA37/SUMIFS('RMI-data'!AA:AA,'RMI-data'!$J:$J,$J41,'RMI-data'!$I:$I,$I41),0)</f>
        <v>0</v>
      </c>
      <c r="AB41" s="104">
        <f>IFERROR('RMI-data'!AB37/SUMIFS('RMI-data'!AB:AB,'RMI-data'!$J:$J,$J41,'RMI-data'!$I:$I,$I41),0)</f>
        <v>0</v>
      </c>
      <c r="AC41" s="104">
        <f>IFERROR('RMI-data'!AC37/SUMIFS('RMI-data'!AC:AC,'RMI-data'!$J:$J,$J41,'RMI-data'!$I:$I,$I41),0)</f>
        <v>0</v>
      </c>
      <c r="AD41" s="104">
        <f>IFERROR('RMI-data'!AD37/SUMIFS('RMI-data'!AD:AD,'RMI-data'!$J:$J,$J41,'RMI-data'!$I:$I,$I41),0)</f>
        <v>0</v>
      </c>
      <c r="AE41" s="104">
        <f>IFERROR('RMI-data'!AE37/SUMIFS('RMI-data'!AE:AE,'RMI-data'!$J:$J,$J41,'RMI-data'!$I:$I,$I41),0)</f>
        <v>0</v>
      </c>
      <c r="AF41" s="104">
        <f>IFERROR('RMI-data'!AF37/SUMIFS('RMI-data'!AF:AF,'RMI-data'!$J:$J,$J41,'RMI-data'!$I:$I,$I41),0)</f>
        <v>0</v>
      </c>
      <c r="AG41" s="104">
        <f>IFERROR('RMI-data'!AG37/SUMIFS('RMI-data'!AG:AG,'RMI-data'!$J:$J,$J41,'RMI-data'!$I:$I,$I41),0)</f>
        <v>0</v>
      </c>
      <c r="AH41" s="104">
        <f>IFERROR('RMI-data'!AH37/SUMIFS('RMI-data'!AH:AH,'RMI-data'!$J:$J,$J41,'RMI-data'!$I:$I,$I41),0)</f>
        <v>0</v>
      </c>
      <c r="AI41" s="104">
        <f>IFERROR('RMI-data'!AI37/SUMIFS('RMI-data'!AI:AI,'RMI-data'!$J:$J,$J41,'RMI-data'!$I:$I,$I41),0)</f>
        <v>0</v>
      </c>
      <c r="AJ41" s="104">
        <f>IFERROR('RMI-data'!AJ37/SUMIFS('RMI-data'!AJ:AJ,'RMI-data'!$J:$J,$J41,'RMI-data'!$I:$I,$I41),0)</f>
        <v>0</v>
      </c>
      <c r="AK41" s="104">
        <f>IFERROR('RMI-data'!AK37/SUMIFS('RMI-data'!AK:AK,'RMI-data'!$J:$J,$J41,'RMI-data'!$I:$I,$I41),0)</f>
        <v>0</v>
      </c>
      <c r="AL41" s="104">
        <f>IFERROR('RMI-data'!AL37/SUMIFS('RMI-data'!AL:AL,'RMI-data'!$J:$J,$J41,'RMI-data'!$I:$I,$I41),0)</f>
        <v>0</v>
      </c>
      <c r="AM41" s="104">
        <f>IFERROR('RMI-data'!AM37/SUMIFS('RMI-data'!AM:AM,'RMI-data'!$J:$J,$J41,'RMI-data'!$I:$I,$I41),0)</f>
        <v>0</v>
      </c>
      <c r="AN41" s="104">
        <f>IFERROR('RMI-data'!AN37/SUMIFS('RMI-data'!AN:AN,'RMI-data'!$J:$J,$J41,'RMI-data'!$I:$I,$I41),0)</f>
        <v>0</v>
      </c>
      <c r="AO41" s="104">
        <f>IFERROR('RMI-data'!AO37/SUMIFS('RMI-data'!AO:AO,'RMI-data'!$J:$J,$J41,'RMI-data'!$I:$I,$I41),0)</f>
        <v>0</v>
      </c>
      <c r="AP41" s="104">
        <f>IFERROR('RMI-data'!AP37/SUMIFS('RMI-data'!AP:AP,'RMI-data'!$J:$J,$J41,'RMI-data'!$I:$I,$I41),0)</f>
        <v>0</v>
      </c>
    </row>
    <row r="42" spans="1:42" ht="15.75" customHeight="1" x14ac:dyDescent="0.35">
      <c r="A42" s="51"/>
      <c r="B42" s="51"/>
      <c r="C42" s="51"/>
      <c r="D42" s="51"/>
      <c r="E42" s="51"/>
      <c r="F42" s="51"/>
      <c r="G42" s="51"/>
      <c r="H42" s="52" t="str">
        <f t="shared" si="2"/>
        <v>BCEU-urban-residential-lighting</v>
      </c>
      <c r="I42" s="63" t="s">
        <v>539</v>
      </c>
      <c r="J42" s="18" t="s">
        <v>95</v>
      </c>
      <c r="K42" s="104">
        <f>IFERROR('RMI-data'!K38/SUMIFS('RMI-data'!K:K,'RMI-data'!$J:$J,$J42,'RMI-data'!$I:$I,$I42),0)</f>
        <v>0</v>
      </c>
      <c r="L42" s="104">
        <f>IFERROR('RMI-data'!L38/SUMIFS('RMI-data'!L:L,'RMI-data'!$J:$J,$J42,'RMI-data'!$I:$I,$I42),0)</f>
        <v>0</v>
      </c>
      <c r="M42" s="104">
        <f>IFERROR('RMI-data'!M38/SUMIFS('RMI-data'!M:M,'RMI-data'!$J:$J,$J42,'RMI-data'!$I:$I,$I42),0)</f>
        <v>0</v>
      </c>
      <c r="N42" s="104">
        <f>IFERROR('RMI-data'!N38/SUMIFS('RMI-data'!N:N,'RMI-data'!$J:$J,$J42,'RMI-data'!$I:$I,$I42),0)</f>
        <v>0</v>
      </c>
      <c r="O42" s="104">
        <f>IFERROR('RMI-data'!O38/SUMIFS('RMI-data'!O:O,'RMI-data'!$J:$J,$J42,'RMI-data'!$I:$I,$I42),0)</f>
        <v>0</v>
      </c>
      <c r="P42" s="104">
        <f>IFERROR('RMI-data'!P38/SUMIFS('RMI-data'!P:P,'RMI-data'!$J:$J,$J42,'RMI-data'!$I:$I,$I42),0)</f>
        <v>0</v>
      </c>
      <c r="Q42" s="104">
        <f>IFERROR('RMI-data'!Q38/SUMIFS('RMI-data'!Q:Q,'RMI-data'!$J:$J,$J42,'RMI-data'!$I:$I,$I42),0)</f>
        <v>0</v>
      </c>
      <c r="R42" s="104">
        <f>IFERROR('RMI-data'!R38/SUMIFS('RMI-data'!R:R,'RMI-data'!$J:$J,$J42,'RMI-data'!$I:$I,$I42),0)</f>
        <v>0</v>
      </c>
      <c r="S42" s="104">
        <f>IFERROR('RMI-data'!S38/SUMIFS('RMI-data'!S:S,'RMI-data'!$J:$J,$J42,'RMI-data'!$I:$I,$I42),0)</f>
        <v>0</v>
      </c>
      <c r="T42" s="104">
        <f>IFERROR('RMI-data'!T38/SUMIFS('RMI-data'!T:T,'RMI-data'!$J:$J,$J42,'RMI-data'!$I:$I,$I42),0)</f>
        <v>0</v>
      </c>
      <c r="U42" s="104">
        <f>IFERROR('RMI-data'!U38/SUMIFS('RMI-data'!U:U,'RMI-data'!$J:$J,$J42,'RMI-data'!$I:$I,$I42),0)</f>
        <v>0</v>
      </c>
      <c r="V42" s="104">
        <f>IFERROR('RMI-data'!V38/SUMIFS('RMI-data'!V:V,'RMI-data'!$J:$J,$J42,'RMI-data'!$I:$I,$I42),0)</f>
        <v>0</v>
      </c>
      <c r="W42" s="104">
        <f>IFERROR('RMI-data'!W38/SUMIFS('RMI-data'!W:W,'RMI-data'!$J:$J,$J42,'RMI-data'!$I:$I,$I42),0)</f>
        <v>0</v>
      </c>
      <c r="X42" s="104">
        <f>IFERROR('RMI-data'!X38/SUMIFS('RMI-data'!X:X,'RMI-data'!$J:$J,$J42,'RMI-data'!$I:$I,$I42),0)</f>
        <v>0</v>
      </c>
      <c r="Y42" s="104">
        <f>IFERROR('RMI-data'!Y38/SUMIFS('RMI-data'!Y:Y,'RMI-data'!$J:$J,$J42,'RMI-data'!$I:$I,$I42),0)</f>
        <v>0</v>
      </c>
      <c r="Z42" s="104">
        <f>IFERROR('RMI-data'!Z38/SUMIFS('RMI-data'!Z:Z,'RMI-data'!$J:$J,$J42,'RMI-data'!$I:$I,$I42),0)</f>
        <v>0</v>
      </c>
      <c r="AA42" s="104">
        <f>IFERROR('RMI-data'!AA38/SUMIFS('RMI-data'!AA:AA,'RMI-data'!$J:$J,$J42,'RMI-data'!$I:$I,$I42),0)</f>
        <v>0</v>
      </c>
      <c r="AB42" s="104">
        <f>IFERROR('RMI-data'!AB38/SUMIFS('RMI-data'!AB:AB,'RMI-data'!$J:$J,$J42,'RMI-data'!$I:$I,$I42),0)</f>
        <v>0</v>
      </c>
      <c r="AC42" s="104">
        <f>IFERROR('RMI-data'!AC38/SUMIFS('RMI-data'!AC:AC,'RMI-data'!$J:$J,$J42,'RMI-data'!$I:$I,$I42),0)</f>
        <v>0</v>
      </c>
      <c r="AD42" s="104">
        <f>IFERROR('RMI-data'!AD38/SUMIFS('RMI-data'!AD:AD,'RMI-data'!$J:$J,$J42,'RMI-data'!$I:$I,$I42),0)</f>
        <v>0</v>
      </c>
      <c r="AE42" s="104">
        <f>IFERROR('RMI-data'!AE38/SUMIFS('RMI-data'!AE:AE,'RMI-data'!$J:$J,$J42,'RMI-data'!$I:$I,$I42),0)</f>
        <v>0</v>
      </c>
      <c r="AF42" s="104">
        <f>IFERROR('RMI-data'!AF38/SUMIFS('RMI-data'!AF:AF,'RMI-data'!$J:$J,$J42,'RMI-data'!$I:$I,$I42),0)</f>
        <v>0</v>
      </c>
      <c r="AG42" s="104">
        <f>IFERROR('RMI-data'!AG38/SUMIFS('RMI-data'!AG:AG,'RMI-data'!$J:$J,$J42,'RMI-data'!$I:$I,$I42),0)</f>
        <v>0</v>
      </c>
      <c r="AH42" s="104">
        <f>IFERROR('RMI-data'!AH38/SUMIFS('RMI-data'!AH:AH,'RMI-data'!$J:$J,$J42,'RMI-data'!$I:$I,$I42),0)</f>
        <v>0</v>
      </c>
      <c r="AI42" s="104">
        <f>IFERROR('RMI-data'!AI38/SUMIFS('RMI-data'!AI:AI,'RMI-data'!$J:$J,$J42,'RMI-data'!$I:$I,$I42),0)</f>
        <v>0</v>
      </c>
      <c r="AJ42" s="104">
        <f>IFERROR('RMI-data'!AJ38/SUMIFS('RMI-data'!AJ:AJ,'RMI-data'!$J:$J,$J42,'RMI-data'!$I:$I,$I42),0)</f>
        <v>0</v>
      </c>
      <c r="AK42" s="104">
        <f>IFERROR('RMI-data'!AK38/SUMIFS('RMI-data'!AK:AK,'RMI-data'!$J:$J,$J42,'RMI-data'!$I:$I,$I42),0)</f>
        <v>0</v>
      </c>
      <c r="AL42" s="104">
        <f>IFERROR('RMI-data'!AL38/SUMIFS('RMI-data'!AL:AL,'RMI-data'!$J:$J,$J42,'RMI-data'!$I:$I,$I42),0)</f>
        <v>0</v>
      </c>
      <c r="AM42" s="104">
        <f>IFERROR('RMI-data'!AM38/SUMIFS('RMI-data'!AM:AM,'RMI-data'!$J:$J,$J42,'RMI-data'!$I:$I,$I42),0)</f>
        <v>0</v>
      </c>
      <c r="AN42" s="104">
        <f>IFERROR('RMI-data'!AN38/SUMIFS('RMI-data'!AN:AN,'RMI-data'!$J:$J,$J42,'RMI-data'!$I:$I,$I42),0)</f>
        <v>0</v>
      </c>
      <c r="AO42" s="104">
        <f>IFERROR('RMI-data'!AO38/SUMIFS('RMI-data'!AO:AO,'RMI-data'!$J:$J,$J42,'RMI-data'!$I:$I,$I42),0)</f>
        <v>0</v>
      </c>
      <c r="AP42" s="104">
        <f>IFERROR('RMI-data'!AP38/SUMIFS('RMI-data'!AP:AP,'RMI-data'!$J:$J,$J42,'RMI-data'!$I:$I,$I42),0)</f>
        <v>0</v>
      </c>
    </row>
    <row r="43" spans="1:42" ht="15.75" customHeight="1" x14ac:dyDescent="0.35">
      <c r="A43" s="51"/>
      <c r="B43" s="51"/>
      <c r="C43" s="51"/>
      <c r="D43" s="51"/>
      <c r="E43" s="51"/>
      <c r="F43" s="51"/>
      <c r="G43" s="51"/>
      <c r="H43" s="52" t="str">
        <f t="shared" si="2"/>
        <v>BCEU-urban-residential-lighting</v>
      </c>
      <c r="I43" s="63" t="s">
        <v>539</v>
      </c>
      <c r="J43" s="18" t="s">
        <v>96</v>
      </c>
      <c r="K43" s="104">
        <f>IFERROR('RMI-data'!K39/SUMIFS('RMI-data'!K:K,'RMI-data'!$J:$J,$J43,'RMI-data'!$I:$I,$I43),0)</f>
        <v>0</v>
      </c>
      <c r="L43" s="104">
        <f>IFERROR('RMI-data'!L39/SUMIFS('RMI-data'!L:L,'RMI-data'!$J:$J,$J43,'RMI-data'!$I:$I,$I43),0)</f>
        <v>0</v>
      </c>
      <c r="M43" s="104">
        <f>IFERROR('RMI-data'!M39/SUMIFS('RMI-data'!M:M,'RMI-data'!$J:$J,$J43,'RMI-data'!$I:$I,$I43),0)</f>
        <v>0</v>
      </c>
      <c r="N43" s="104">
        <f>IFERROR('RMI-data'!N39/SUMIFS('RMI-data'!N:N,'RMI-data'!$J:$J,$J43,'RMI-data'!$I:$I,$I43),0)</f>
        <v>0</v>
      </c>
      <c r="O43" s="104">
        <f>IFERROR('RMI-data'!O39/SUMIFS('RMI-data'!O:O,'RMI-data'!$J:$J,$J43,'RMI-data'!$I:$I,$I43),0)</f>
        <v>0</v>
      </c>
      <c r="P43" s="104">
        <f>IFERROR('RMI-data'!P39/SUMIFS('RMI-data'!P:P,'RMI-data'!$J:$J,$J43,'RMI-data'!$I:$I,$I43),0)</f>
        <v>0</v>
      </c>
      <c r="Q43" s="104">
        <f>IFERROR('RMI-data'!Q39/SUMIFS('RMI-data'!Q:Q,'RMI-data'!$J:$J,$J43,'RMI-data'!$I:$I,$I43),0)</f>
        <v>0</v>
      </c>
      <c r="R43" s="104">
        <f>IFERROR('RMI-data'!R39/SUMIFS('RMI-data'!R:R,'RMI-data'!$J:$J,$J43,'RMI-data'!$I:$I,$I43),0)</f>
        <v>0</v>
      </c>
      <c r="S43" s="104">
        <f>IFERROR('RMI-data'!S39/SUMIFS('RMI-data'!S:S,'RMI-data'!$J:$J,$J43,'RMI-data'!$I:$I,$I43),0)</f>
        <v>0</v>
      </c>
      <c r="T43" s="104">
        <f>IFERROR('RMI-data'!T39/SUMIFS('RMI-data'!T:T,'RMI-data'!$J:$J,$J43,'RMI-data'!$I:$I,$I43),0)</f>
        <v>0</v>
      </c>
      <c r="U43" s="104">
        <f>IFERROR('RMI-data'!U39/SUMIFS('RMI-data'!U:U,'RMI-data'!$J:$J,$J43,'RMI-data'!$I:$I,$I43),0)</f>
        <v>0</v>
      </c>
      <c r="V43" s="104">
        <f>IFERROR('RMI-data'!V39/SUMIFS('RMI-data'!V:V,'RMI-data'!$J:$J,$J43,'RMI-data'!$I:$I,$I43),0)</f>
        <v>0</v>
      </c>
      <c r="W43" s="104">
        <f>IFERROR('RMI-data'!W39/SUMIFS('RMI-data'!W:W,'RMI-data'!$J:$J,$J43,'RMI-data'!$I:$I,$I43),0)</f>
        <v>0</v>
      </c>
      <c r="X43" s="104">
        <f>IFERROR('RMI-data'!X39/SUMIFS('RMI-data'!X:X,'RMI-data'!$J:$J,$J43,'RMI-data'!$I:$I,$I43),0)</f>
        <v>0</v>
      </c>
      <c r="Y43" s="104">
        <f>IFERROR('RMI-data'!Y39/SUMIFS('RMI-data'!Y:Y,'RMI-data'!$J:$J,$J43,'RMI-data'!$I:$I,$I43),0)</f>
        <v>0</v>
      </c>
      <c r="Z43" s="104">
        <f>IFERROR('RMI-data'!Z39/SUMIFS('RMI-data'!Z:Z,'RMI-data'!$J:$J,$J43,'RMI-data'!$I:$I,$I43),0)</f>
        <v>0</v>
      </c>
      <c r="AA43" s="104">
        <f>IFERROR('RMI-data'!AA39/SUMIFS('RMI-data'!AA:AA,'RMI-data'!$J:$J,$J43,'RMI-data'!$I:$I,$I43),0)</f>
        <v>0</v>
      </c>
      <c r="AB43" s="104">
        <f>IFERROR('RMI-data'!AB39/SUMIFS('RMI-data'!AB:AB,'RMI-data'!$J:$J,$J43,'RMI-data'!$I:$I,$I43),0)</f>
        <v>0</v>
      </c>
      <c r="AC43" s="104">
        <f>IFERROR('RMI-data'!AC39/SUMIFS('RMI-data'!AC:AC,'RMI-data'!$J:$J,$J43,'RMI-data'!$I:$I,$I43),0)</f>
        <v>0</v>
      </c>
      <c r="AD43" s="104">
        <f>IFERROR('RMI-data'!AD39/SUMIFS('RMI-data'!AD:AD,'RMI-data'!$J:$J,$J43,'RMI-data'!$I:$I,$I43),0)</f>
        <v>0</v>
      </c>
      <c r="AE43" s="104">
        <f>IFERROR('RMI-data'!AE39/SUMIFS('RMI-data'!AE:AE,'RMI-data'!$J:$J,$J43,'RMI-data'!$I:$I,$I43),0)</f>
        <v>0</v>
      </c>
      <c r="AF43" s="104">
        <f>IFERROR('RMI-data'!AF39/SUMIFS('RMI-data'!AF:AF,'RMI-data'!$J:$J,$J43,'RMI-data'!$I:$I,$I43),0)</f>
        <v>0</v>
      </c>
      <c r="AG43" s="104">
        <f>IFERROR('RMI-data'!AG39/SUMIFS('RMI-data'!AG:AG,'RMI-data'!$J:$J,$J43,'RMI-data'!$I:$I,$I43),0)</f>
        <v>0</v>
      </c>
      <c r="AH43" s="104">
        <f>IFERROR('RMI-data'!AH39/SUMIFS('RMI-data'!AH:AH,'RMI-data'!$J:$J,$J43,'RMI-data'!$I:$I,$I43),0)</f>
        <v>0</v>
      </c>
      <c r="AI43" s="104">
        <f>IFERROR('RMI-data'!AI39/SUMIFS('RMI-data'!AI:AI,'RMI-data'!$J:$J,$J43,'RMI-data'!$I:$I,$I43),0)</f>
        <v>0</v>
      </c>
      <c r="AJ43" s="104">
        <f>IFERROR('RMI-data'!AJ39/SUMIFS('RMI-data'!AJ:AJ,'RMI-data'!$J:$J,$J43,'RMI-data'!$I:$I,$I43),0)</f>
        <v>0</v>
      </c>
      <c r="AK43" s="104">
        <f>IFERROR('RMI-data'!AK39/SUMIFS('RMI-data'!AK:AK,'RMI-data'!$J:$J,$J43,'RMI-data'!$I:$I,$I43),0)</f>
        <v>0</v>
      </c>
      <c r="AL43" s="104">
        <f>IFERROR('RMI-data'!AL39/SUMIFS('RMI-data'!AL:AL,'RMI-data'!$J:$J,$J43,'RMI-data'!$I:$I,$I43),0)</f>
        <v>0</v>
      </c>
      <c r="AM43" s="104">
        <f>IFERROR('RMI-data'!AM39/SUMIFS('RMI-data'!AM:AM,'RMI-data'!$J:$J,$J43,'RMI-data'!$I:$I,$I43),0)</f>
        <v>0</v>
      </c>
      <c r="AN43" s="104">
        <f>IFERROR('RMI-data'!AN39/SUMIFS('RMI-data'!AN:AN,'RMI-data'!$J:$J,$J43,'RMI-data'!$I:$I,$I43),0)</f>
        <v>0</v>
      </c>
      <c r="AO43" s="104">
        <f>IFERROR('RMI-data'!AO39/SUMIFS('RMI-data'!AO:AO,'RMI-data'!$J:$J,$J43,'RMI-data'!$I:$I,$I43),0)</f>
        <v>0</v>
      </c>
      <c r="AP43" s="104">
        <f>IFERROR('RMI-data'!AP39/SUMIFS('RMI-data'!AP:AP,'RMI-data'!$J:$J,$J43,'RMI-data'!$I:$I,$I43),0)</f>
        <v>0</v>
      </c>
    </row>
    <row r="44" spans="1:42" ht="15.75" customHeight="1" x14ac:dyDescent="0.35">
      <c r="A44" s="51"/>
      <c r="B44" s="51"/>
      <c r="C44" s="51"/>
      <c r="D44" s="51"/>
      <c r="E44" s="51"/>
      <c r="F44" s="51"/>
      <c r="G44" s="51"/>
      <c r="H44" s="52" t="str">
        <f t="shared" si="2"/>
        <v>BCEU-urban-residential-lighting</v>
      </c>
      <c r="I44" s="63" t="s">
        <v>539</v>
      </c>
      <c r="J44" s="51"/>
      <c r="K44" s="51"/>
      <c r="L44" s="51"/>
      <c r="M44" s="51"/>
      <c r="N44" s="51"/>
      <c r="AO44" s="51"/>
      <c r="AP44" s="51"/>
    </row>
    <row r="45" spans="1:42" ht="15.75" customHeight="1" x14ac:dyDescent="0.35">
      <c r="A45" s="51"/>
      <c r="B45" s="51"/>
      <c r="C45" s="51"/>
      <c r="D45" s="51"/>
      <c r="E45" s="51"/>
      <c r="F45" s="51"/>
      <c r="G45" s="51"/>
      <c r="H45" s="18" t="s">
        <v>485</v>
      </c>
      <c r="I45" s="63" t="s">
        <v>539</v>
      </c>
      <c r="J45" s="51"/>
      <c r="K45" s="51"/>
      <c r="L45" s="51"/>
      <c r="M45" s="51"/>
      <c r="N45" s="51"/>
      <c r="AO45" s="51"/>
      <c r="AP45" s="51"/>
    </row>
    <row r="46" spans="1:42" ht="15.75" customHeight="1" x14ac:dyDescent="0.35">
      <c r="A46" s="51"/>
      <c r="B46" s="51"/>
      <c r="C46" s="51"/>
      <c r="D46" s="51"/>
      <c r="E46" s="51"/>
      <c r="F46" s="51"/>
      <c r="G46" s="51"/>
      <c r="H46" s="51" t="str">
        <f>H45</f>
        <v>BCEU-urban-residential-appl</v>
      </c>
      <c r="I46" s="63" t="s">
        <v>539</v>
      </c>
      <c r="J46" s="18" t="s">
        <v>1</v>
      </c>
      <c r="K46" s="18">
        <v>2019</v>
      </c>
      <c r="L46" s="18">
        <v>2020</v>
      </c>
      <c r="M46" s="18">
        <v>2021</v>
      </c>
      <c r="N46" s="18">
        <v>2022</v>
      </c>
      <c r="O46" s="18">
        <v>2023</v>
      </c>
      <c r="P46" s="18">
        <v>2024</v>
      </c>
      <c r="Q46" s="18">
        <v>2025</v>
      </c>
      <c r="R46" s="18">
        <v>2026</v>
      </c>
      <c r="S46" s="18">
        <v>2027</v>
      </c>
      <c r="T46" s="18">
        <v>2028</v>
      </c>
      <c r="U46" s="18">
        <v>2029</v>
      </c>
      <c r="V46" s="18">
        <v>2030</v>
      </c>
      <c r="W46" s="18">
        <v>2031</v>
      </c>
      <c r="X46" s="18">
        <v>2032</v>
      </c>
      <c r="Y46" s="18">
        <v>2033</v>
      </c>
      <c r="Z46" s="18">
        <v>2034</v>
      </c>
      <c r="AA46" s="18">
        <v>2035</v>
      </c>
      <c r="AB46" s="18">
        <v>2036</v>
      </c>
      <c r="AC46" s="18">
        <v>2037</v>
      </c>
      <c r="AD46" s="18">
        <v>2038</v>
      </c>
      <c r="AE46" s="18">
        <v>2039</v>
      </c>
      <c r="AF46" s="18">
        <v>2040</v>
      </c>
      <c r="AG46" s="18">
        <v>2041</v>
      </c>
      <c r="AH46" s="18">
        <v>2042</v>
      </c>
      <c r="AI46" s="18">
        <v>2043</v>
      </c>
      <c r="AJ46" s="18">
        <v>2044</v>
      </c>
      <c r="AK46" s="18">
        <v>2045</v>
      </c>
      <c r="AL46" s="18">
        <v>2046</v>
      </c>
      <c r="AM46" s="18">
        <v>2047</v>
      </c>
      <c r="AN46" s="18">
        <v>2048</v>
      </c>
      <c r="AO46" s="18">
        <v>2049</v>
      </c>
      <c r="AP46" s="18">
        <v>2050</v>
      </c>
    </row>
    <row r="47" spans="1:42" ht="15.75" customHeight="1" x14ac:dyDescent="0.35">
      <c r="A47" s="51"/>
      <c r="B47" s="52" t="s">
        <v>486</v>
      </c>
      <c r="C47" s="52" t="s">
        <v>487</v>
      </c>
      <c r="D47" s="52" t="s">
        <v>488</v>
      </c>
      <c r="E47" s="52" t="s">
        <v>489</v>
      </c>
      <c r="F47" s="52" t="s">
        <v>490</v>
      </c>
      <c r="G47" s="52" t="s">
        <v>491</v>
      </c>
      <c r="H47" s="52" t="str">
        <f>H46</f>
        <v>BCEU-urban-residential-appl</v>
      </c>
      <c r="I47" s="63" t="s">
        <v>539</v>
      </c>
      <c r="J47" s="18" t="s">
        <v>2</v>
      </c>
      <c r="K47" s="104">
        <f>IFERROR('RMI-data'!K43/SUMIFS('RMI-data'!K:K,'RMI-data'!$J:$J,$J47,'RMI-data'!$I:$I,$I47),0)</f>
        <v>0.29019988807518032</v>
      </c>
      <c r="L47" s="104">
        <f>IFERROR('RMI-data'!L43/SUMIFS('RMI-data'!L:L,'RMI-data'!$J:$J,$J47,'RMI-data'!$I:$I,$I47),0)</f>
        <v>0.29373281756605174</v>
      </c>
      <c r="M47" s="104">
        <f>IFERROR('RMI-data'!M43/SUMIFS('RMI-data'!M:M,'RMI-data'!$J:$J,$J47,'RMI-data'!$I:$I,$I47),0)</f>
        <v>0.29640654469607952</v>
      </c>
      <c r="N47" s="104">
        <f>IFERROR('RMI-data'!N43/SUMIFS('RMI-data'!N:N,'RMI-data'!$J:$J,$J47,'RMI-data'!$I:$I,$I47),0)</f>
        <v>0.29892109727055255</v>
      </c>
      <c r="O47" s="104">
        <f>IFERROR('RMI-data'!O43/SUMIFS('RMI-data'!O:O,'RMI-data'!$J:$J,$J47,'RMI-data'!$I:$I,$I47),0)</f>
        <v>0.3026455069345228</v>
      </c>
      <c r="P47" s="104">
        <f>IFERROR('RMI-data'!P43/SUMIFS('RMI-data'!P:P,'RMI-data'!$J:$J,$J47,'RMI-data'!$I:$I,$I47),0)</f>
        <v>0.30548791463541575</v>
      </c>
      <c r="Q47" s="104">
        <f>IFERROR('RMI-data'!Q43/SUMIFS('RMI-data'!Q:Q,'RMI-data'!$J:$J,$J47,'RMI-data'!$I:$I,$I47),0)</f>
        <v>0.30814210046824031</v>
      </c>
      <c r="R47" s="104">
        <f>IFERROR('RMI-data'!R43/SUMIFS('RMI-data'!R:R,'RMI-data'!$J:$J,$J47,'RMI-data'!$I:$I,$I47),0)</f>
        <v>0.31139275268863031</v>
      </c>
      <c r="S47" s="104">
        <f>IFERROR('RMI-data'!S43/SUMIFS('RMI-data'!S:S,'RMI-data'!$J:$J,$J47,'RMI-data'!$I:$I,$I47),0)</f>
        <v>0.31459391867193448</v>
      </c>
      <c r="T47" s="104">
        <f>IFERROR('RMI-data'!T43/SUMIFS('RMI-data'!T:T,'RMI-data'!$J:$J,$J47,'RMI-data'!$I:$I,$I47),0)</f>
        <v>0.31761687600013389</v>
      </c>
      <c r="U47" s="104">
        <f>IFERROR('RMI-data'!U43/SUMIFS('RMI-data'!U:U,'RMI-data'!$J:$J,$J47,'RMI-data'!$I:$I,$I47),0)</f>
        <v>0.32066538329235317</v>
      </c>
      <c r="V47" s="104">
        <f>IFERROR('RMI-data'!V43/SUMIFS('RMI-data'!V:V,'RMI-data'!$J:$J,$J47,'RMI-data'!$I:$I,$I47),0)</f>
        <v>0.32422899865396521</v>
      </c>
      <c r="W47" s="104">
        <f>IFERROR('RMI-data'!W43/SUMIFS('RMI-data'!W:W,'RMI-data'!$J:$J,$J47,'RMI-data'!$I:$I,$I47),0)</f>
        <v>0.32828752631982433</v>
      </c>
      <c r="X47" s="104">
        <f>IFERROR('RMI-data'!X43/SUMIFS('RMI-data'!X:X,'RMI-data'!$J:$J,$J47,'RMI-data'!$I:$I,$I47),0)</f>
        <v>0.33262035797644118</v>
      </c>
      <c r="Y47" s="104">
        <f>IFERROR('RMI-data'!Y43/SUMIFS('RMI-data'!Y:Y,'RMI-data'!$J:$J,$J47,'RMI-data'!$I:$I,$I47),0)</f>
        <v>0.33684318241688493</v>
      </c>
      <c r="Z47" s="104">
        <f>IFERROR('RMI-data'!Z43/SUMIFS('RMI-data'!Z:Z,'RMI-data'!$J:$J,$J47,'RMI-data'!$I:$I,$I47),0)</f>
        <v>0.34112080298152941</v>
      </c>
      <c r="AA47" s="104">
        <f>IFERROR('RMI-data'!AA43/SUMIFS('RMI-data'!AA:AA,'RMI-data'!$J:$J,$J47,'RMI-data'!$I:$I,$I47),0)</f>
        <v>0.34543948899881516</v>
      </c>
      <c r="AB47" s="104">
        <f>IFERROR('RMI-data'!AB43/SUMIFS('RMI-data'!AB:AB,'RMI-data'!$J:$J,$J47,'RMI-data'!$I:$I,$I47),0)</f>
        <v>0.35000131182557709</v>
      </c>
      <c r="AC47" s="104">
        <f>IFERROR('RMI-data'!AC43/SUMIFS('RMI-data'!AC:AC,'RMI-data'!$J:$J,$J47,'RMI-data'!$I:$I,$I47),0)</f>
        <v>0.35472479673902096</v>
      </c>
      <c r="AD47" s="104">
        <f>IFERROR('RMI-data'!AD43/SUMIFS('RMI-data'!AD:AD,'RMI-data'!$J:$J,$J47,'RMI-data'!$I:$I,$I47),0)</f>
        <v>0.35939483977586684</v>
      </c>
      <c r="AE47" s="104">
        <f>IFERROR('RMI-data'!AE43/SUMIFS('RMI-data'!AE:AE,'RMI-data'!$J:$J,$J47,'RMI-data'!$I:$I,$I47),0)</f>
        <v>0.36433132511893657</v>
      </c>
      <c r="AF47" s="104">
        <f>IFERROR('RMI-data'!AF43/SUMIFS('RMI-data'!AF:AF,'RMI-data'!$J:$J,$J47,'RMI-data'!$I:$I,$I47),0)</f>
        <v>0.36965708567002753</v>
      </c>
      <c r="AG47" s="104">
        <f>IFERROR('RMI-data'!AG43/SUMIFS('RMI-data'!AG:AG,'RMI-data'!$J:$J,$J47,'RMI-data'!$I:$I,$I47),0)</f>
        <v>0.37564248698069219</v>
      </c>
      <c r="AH47" s="104">
        <f>IFERROR('RMI-data'!AH43/SUMIFS('RMI-data'!AH:AH,'RMI-data'!$J:$J,$J47,'RMI-data'!$I:$I,$I47),0)</f>
        <v>0.38182509454120978</v>
      </c>
      <c r="AI47" s="104">
        <f>IFERROR('RMI-data'!AI43/SUMIFS('RMI-data'!AI:AI,'RMI-data'!$J:$J,$J47,'RMI-data'!$I:$I,$I47),0)</f>
        <v>0.38809606090972626</v>
      </c>
      <c r="AJ47" s="104">
        <f>IFERROR('RMI-data'!AJ43/SUMIFS('RMI-data'!AJ:AJ,'RMI-data'!$J:$J,$J47,'RMI-data'!$I:$I,$I47),0)</f>
        <v>0.39438355201604025</v>
      </c>
      <c r="AK47" s="104">
        <f>IFERROR('RMI-data'!AK43/SUMIFS('RMI-data'!AK:AK,'RMI-data'!$J:$J,$J47,'RMI-data'!$I:$I,$I47),0)</f>
        <v>0.40072237550712347</v>
      </c>
      <c r="AL47" s="104">
        <f>IFERROR('RMI-data'!AL43/SUMIFS('RMI-data'!AL:AL,'RMI-data'!$J:$J,$J47,'RMI-data'!$I:$I,$I47),0)</f>
        <v>0.40724049126785705</v>
      </c>
      <c r="AM47" s="104">
        <f>IFERROR('RMI-data'!AM43/SUMIFS('RMI-data'!AM:AM,'RMI-data'!$J:$J,$J47,'RMI-data'!$I:$I,$I47),0)</f>
        <v>0.41392664191546158</v>
      </c>
      <c r="AN47" s="104">
        <f>IFERROR('RMI-data'!AN43/SUMIFS('RMI-data'!AN:AN,'RMI-data'!$J:$J,$J47,'RMI-data'!$I:$I,$I47),0)</f>
        <v>0.41574864031480413</v>
      </c>
      <c r="AO47" s="104">
        <f>IFERROR('RMI-data'!AO43/SUMIFS('RMI-data'!AO:AO,'RMI-data'!$J:$J,$J47,'RMI-data'!$I:$I,$I47),0)</f>
        <v>0.41681152055434639</v>
      </c>
      <c r="AP47" s="104">
        <f>IFERROR('RMI-data'!AP43/SUMIFS('RMI-data'!AP:AP,'RMI-data'!$J:$J,$J47,'RMI-data'!$I:$I,$I47),0)</f>
        <v>0.41792638920611924</v>
      </c>
    </row>
    <row r="48" spans="1:42" ht="15.75" customHeight="1" x14ac:dyDescent="0.35">
      <c r="A48" s="51"/>
      <c r="B48" s="51"/>
      <c r="C48" s="51"/>
      <c r="D48" s="51"/>
      <c r="E48" s="51"/>
      <c r="F48" s="51"/>
      <c r="G48" s="51"/>
      <c r="H48" s="52" t="str">
        <f t="shared" ref="H48:H57" si="3">H47</f>
        <v>BCEU-urban-residential-appl</v>
      </c>
      <c r="I48" s="63" t="s">
        <v>539</v>
      </c>
      <c r="J48" s="18" t="s">
        <v>3</v>
      </c>
      <c r="K48" s="104">
        <f>IFERROR('RMI-data'!K44/SUMIFS('RMI-data'!K:K,'RMI-data'!$J:$J,$J48,'RMI-data'!$I:$I,$I48),0)</f>
        <v>0</v>
      </c>
      <c r="L48" s="104">
        <f>IFERROR('RMI-data'!L44/SUMIFS('RMI-data'!L:L,'RMI-data'!$J:$J,$J48,'RMI-data'!$I:$I,$I48),0)</f>
        <v>0</v>
      </c>
      <c r="M48" s="104">
        <f>IFERROR('RMI-data'!M44/SUMIFS('RMI-data'!M:M,'RMI-data'!$J:$J,$J48,'RMI-data'!$I:$I,$I48),0)</f>
        <v>0</v>
      </c>
      <c r="N48" s="104">
        <f>IFERROR('RMI-data'!N44/SUMIFS('RMI-data'!N:N,'RMI-data'!$J:$J,$J48,'RMI-data'!$I:$I,$I48),0)</f>
        <v>0</v>
      </c>
      <c r="O48" s="104">
        <f>IFERROR('RMI-data'!O44/SUMIFS('RMI-data'!O:O,'RMI-data'!$J:$J,$J48,'RMI-data'!$I:$I,$I48),0)</f>
        <v>0</v>
      </c>
      <c r="P48" s="104">
        <f>IFERROR('RMI-data'!P44/SUMIFS('RMI-data'!P:P,'RMI-data'!$J:$J,$J48,'RMI-data'!$I:$I,$I48),0)</f>
        <v>0</v>
      </c>
      <c r="Q48" s="104">
        <f>IFERROR('RMI-data'!Q44/SUMIFS('RMI-data'!Q:Q,'RMI-data'!$J:$J,$J48,'RMI-data'!$I:$I,$I48),0)</f>
        <v>0</v>
      </c>
      <c r="R48" s="104">
        <f>IFERROR('RMI-data'!R44/SUMIFS('RMI-data'!R:R,'RMI-data'!$J:$J,$J48,'RMI-data'!$I:$I,$I48),0)</f>
        <v>0</v>
      </c>
      <c r="S48" s="104">
        <f>IFERROR('RMI-data'!S44/SUMIFS('RMI-data'!S:S,'RMI-data'!$J:$J,$J48,'RMI-data'!$I:$I,$I48),0)</f>
        <v>0</v>
      </c>
      <c r="T48" s="104">
        <f>IFERROR('RMI-data'!T44/SUMIFS('RMI-data'!T:T,'RMI-data'!$J:$J,$J48,'RMI-data'!$I:$I,$I48),0)</f>
        <v>0</v>
      </c>
      <c r="U48" s="104">
        <f>IFERROR('RMI-data'!U44/SUMIFS('RMI-data'!U:U,'RMI-data'!$J:$J,$J48,'RMI-data'!$I:$I,$I48),0)</f>
        <v>0</v>
      </c>
      <c r="V48" s="104">
        <f>IFERROR('RMI-data'!V44/SUMIFS('RMI-data'!V:V,'RMI-data'!$J:$J,$J48,'RMI-data'!$I:$I,$I48),0)</f>
        <v>0</v>
      </c>
      <c r="W48" s="104">
        <f>IFERROR('RMI-data'!W44/SUMIFS('RMI-data'!W:W,'RMI-data'!$J:$J,$J48,'RMI-data'!$I:$I,$I48),0)</f>
        <v>0</v>
      </c>
      <c r="X48" s="104">
        <f>IFERROR('RMI-data'!X44/SUMIFS('RMI-data'!X:X,'RMI-data'!$J:$J,$J48,'RMI-data'!$I:$I,$I48),0)</f>
        <v>0</v>
      </c>
      <c r="Y48" s="104">
        <f>IFERROR('RMI-data'!Y44/SUMIFS('RMI-data'!Y:Y,'RMI-data'!$J:$J,$J48,'RMI-data'!$I:$I,$I48),0)</f>
        <v>0</v>
      </c>
      <c r="Z48" s="104">
        <f>IFERROR('RMI-data'!Z44/SUMIFS('RMI-data'!Z:Z,'RMI-data'!$J:$J,$J48,'RMI-data'!$I:$I,$I48),0)</f>
        <v>0</v>
      </c>
      <c r="AA48" s="104">
        <f>IFERROR('RMI-data'!AA44/SUMIFS('RMI-data'!AA:AA,'RMI-data'!$J:$J,$J48,'RMI-data'!$I:$I,$I48),0)</f>
        <v>0</v>
      </c>
      <c r="AB48" s="104">
        <f>IFERROR('RMI-data'!AB44/SUMIFS('RMI-data'!AB:AB,'RMI-data'!$J:$J,$J48,'RMI-data'!$I:$I,$I48),0)</f>
        <v>0</v>
      </c>
      <c r="AC48" s="104">
        <f>IFERROR('RMI-data'!AC44/SUMIFS('RMI-data'!AC:AC,'RMI-data'!$J:$J,$J48,'RMI-data'!$I:$I,$I48),0)</f>
        <v>0</v>
      </c>
      <c r="AD48" s="104">
        <f>IFERROR('RMI-data'!AD44/SUMIFS('RMI-data'!AD:AD,'RMI-data'!$J:$J,$J48,'RMI-data'!$I:$I,$I48),0)</f>
        <v>0</v>
      </c>
      <c r="AE48" s="104">
        <f>IFERROR('RMI-data'!AE44/SUMIFS('RMI-data'!AE:AE,'RMI-data'!$J:$J,$J48,'RMI-data'!$I:$I,$I48),0)</f>
        <v>0</v>
      </c>
      <c r="AF48" s="104">
        <f>IFERROR('RMI-data'!AF44/SUMIFS('RMI-data'!AF:AF,'RMI-data'!$J:$J,$J48,'RMI-data'!$I:$I,$I48),0)</f>
        <v>0</v>
      </c>
      <c r="AG48" s="104">
        <f>IFERROR('RMI-data'!AG44/SUMIFS('RMI-data'!AG:AG,'RMI-data'!$J:$J,$J48,'RMI-data'!$I:$I,$I48),0)</f>
        <v>0</v>
      </c>
      <c r="AH48" s="104">
        <f>IFERROR('RMI-data'!AH44/SUMIFS('RMI-data'!AH:AH,'RMI-data'!$J:$J,$J48,'RMI-data'!$I:$I,$I48),0)</f>
        <v>0</v>
      </c>
      <c r="AI48" s="104">
        <f>IFERROR('RMI-data'!AI44/SUMIFS('RMI-data'!AI:AI,'RMI-data'!$J:$J,$J48,'RMI-data'!$I:$I,$I48),0)</f>
        <v>0</v>
      </c>
      <c r="AJ48" s="104">
        <f>IFERROR('RMI-data'!AJ44/SUMIFS('RMI-data'!AJ:AJ,'RMI-data'!$J:$J,$J48,'RMI-data'!$I:$I,$I48),0)</f>
        <v>0</v>
      </c>
      <c r="AK48" s="104">
        <f>IFERROR('RMI-data'!AK44/SUMIFS('RMI-data'!AK:AK,'RMI-data'!$J:$J,$J48,'RMI-data'!$I:$I,$I48),0)</f>
        <v>0</v>
      </c>
      <c r="AL48" s="104">
        <f>IFERROR('RMI-data'!AL44/SUMIFS('RMI-data'!AL:AL,'RMI-data'!$J:$J,$J48,'RMI-data'!$I:$I,$I48),0)</f>
        <v>0</v>
      </c>
      <c r="AM48" s="104">
        <f>IFERROR('RMI-data'!AM44/SUMIFS('RMI-data'!AM:AM,'RMI-data'!$J:$J,$J48,'RMI-data'!$I:$I,$I48),0)</f>
        <v>0</v>
      </c>
      <c r="AN48" s="104">
        <f>IFERROR('RMI-data'!AN44/SUMIFS('RMI-data'!AN:AN,'RMI-data'!$J:$J,$J48,'RMI-data'!$I:$I,$I48),0)</f>
        <v>0</v>
      </c>
      <c r="AO48" s="104">
        <f>IFERROR('RMI-data'!AO44/SUMIFS('RMI-data'!AO:AO,'RMI-data'!$J:$J,$J48,'RMI-data'!$I:$I,$I48),0)</f>
        <v>0</v>
      </c>
      <c r="AP48" s="104">
        <f>IFERROR('RMI-data'!AP44/SUMIFS('RMI-data'!AP:AP,'RMI-data'!$J:$J,$J48,'RMI-data'!$I:$I,$I48),0)</f>
        <v>0</v>
      </c>
    </row>
    <row r="49" spans="1:42" ht="15.75" customHeight="1" x14ac:dyDescent="0.35">
      <c r="A49" s="51"/>
      <c r="B49" s="51"/>
      <c r="C49" s="51"/>
      <c r="D49" s="51"/>
      <c r="E49" s="51"/>
      <c r="F49" s="52" t="s">
        <v>493</v>
      </c>
      <c r="G49" s="52" t="s">
        <v>494</v>
      </c>
      <c r="H49" s="52" t="str">
        <f t="shared" si="3"/>
        <v>BCEU-urban-residential-appl</v>
      </c>
      <c r="I49" s="63" t="s">
        <v>539</v>
      </c>
      <c r="J49" s="18" t="s">
        <v>4</v>
      </c>
      <c r="K49" s="104">
        <f>IFERROR('RMI-data'!K45/SUMIFS('RMI-data'!K:K,'RMI-data'!$J:$J,$J49,'RMI-data'!$I:$I,$I49),0)</f>
        <v>0.49965173685901221</v>
      </c>
      <c r="L49" s="104">
        <f>IFERROR('RMI-data'!L45/SUMIFS('RMI-data'!L:L,'RMI-data'!$J:$J,$J49,'RMI-data'!$I:$I,$I49),0)</f>
        <v>0.49851743591545805</v>
      </c>
      <c r="M49" s="104">
        <f>IFERROR('RMI-data'!M45/SUMIFS('RMI-data'!M:M,'RMI-data'!$J:$J,$J49,'RMI-data'!$I:$I,$I49),0)</f>
        <v>0.4976258674866596</v>
      </c>
      <c r="N49" s="104">
        <f>IFERROR('RMI-data'!N45/SUMIFS('RMI-data'!N:N,'RMI-data'!$J:$J,$J49,'RMI-data'!$I:$I,$I49),0)</f>
        <v>0.49717736752851327</v>
      </c>
      <c r="O49" s="104">
        <f>IFERROR('RMI-data'!O45/SUMIFS('RMI-data'!O:O,'RMI-data'!$J:$J,$J49,'RMI-data'!$I:$I,$I49),0)</f>
        <v>0.4973842719835308</v>
      </c>
      <c r="P49" s="104">
        <f>IFERROR('RMI-data'!P45/SUMIFS('RMI-data'!P:P,'RMI-data'!$J:$J,$J49,'RMI-data'!$I:$I,$I49),0)</f>
        <v>0.49774969109799311</v>
      </c>
      <c r="Q49" s="104">
        <f>IFERROR('RMI-data'!Q45/SUMIFS('RMI-data'!Q:Q,'RMI-data'!$J:$J,$J49,'RMI-data'!$I:$I,$I49),0)</f>
        <v>0.49869465676537444</v>
      </c>
      <c r="R49" s="104">
        <f>IFERROR('RMI-data'!R45/SUMIFS('RMI-data'!R:R,'RMI-data'!$J:$J,$J49,'RMI-data'!$I:$I,$I49),0)</f>
        <v>0.5001538921319314</v>
      </c>
      <c r="S49" s="104">
        <f>IFERROR('RMI-data'!S45/SUMIFS('RMI-data'!S:S,'RMI-data'!$J:$J,$J49,'RMI-data'!$I:$I,$I49),0)</f>
        <v>0.50170358861987774</v>
      </c>
      <c r="T49" s="104">
        <f>IFERROR('RMI-data'!T45/SUMIFS('RMI-data'!T:T,'RMI-data'!$J:$J,$J49,'RMI-data'!$I:$I,$I49),0)</f>
        <v>0.50349359932911886</v>
      </c>
      <c r="U49" s="104">
        <f>IFERROR('RMI-data'!U45/SUMIFS('RMI-data'!U:U,'RMI-data'!$J:$J,$J49,'RMI-data'!$I:$I,$I49),0)</f>
        <v>0.50558714414902872</v>
      </c>
      <c r="V49" s="104">
        <f>IFERROR('RMI-data'!V45/SUMIFS('RMI-data'!V:V,'RMI-data'!$J:$J,$J49,'RMI-data'!$I:$I,$I49),0)</f>
        <v>0.50750860387261398</v>
      </c>
      <c r="W49" s="104">
        <f>IFERROR('RMI-data'!W45/SUMIFS('RMI-data'!W:W,'RMI-data'!$J:$J,$J49,'RMI-data'!$I:$I,$I49),0)</f>
        <v>0.50952963528089867</v>
      </c>
      <c r="X49" s="104">
        <f>IFERROR('RMI-data'!X45/SUMIFS('RMI-data'!X:X,'RMI-data'!$J:$J,$J49,'RMI-data'!$I:$I,$I49),0)</f>
        <v>0.51144007851622653</v>
      </c>
      <c r="Y49" s="104">
        <f>IFERROR('RMI-data'!Y45/SUMIFS('RMI-data'!Y:Y,'RMI-data'!$J:$J,$J49,'RMI-data'!$I:$I,$I49),0)</f>
        <v>0.51333240591209162</v>
      </c>
      <c r="Z49" s="104">
        <f>IFERROR('RMI-data'!Z45/SUMIFS('RMI-data'!Z:Z,'RMI-data'!$J:$J,$J49,'RMI-data'!$I:$I,$I49),0)</f>
        <v>0.51479292183349512</v>
      </c>
      <c r="AA49" s="104">
        <f>IFERROR('RMI-data'!AA45/SUMIFS('RMI-data'!AA:AA,'RMI-data'!$J:$J,$J49,'RMI-data'!$I:$I,$I49),0)</f>
        <v>0.51620068325964041</v>
      </c>
      <c r="AB49" s="104">
        <f>IFERROR('RMI-data'!AB45/SUMIFS('RMI-data'!AB:AB,'RMI-data'!$J:$J,$J49,'RMI-data'!$I:$I,$I49),0)</f>
        <v>0.51757423094275756</v>
      </c>
      <c r="AC49" s="104">
        <f>IFERROR('RMI-data'!AC45/SUMIFS('RMI-data'!AC:AC,'RMI-data'!$J:$J,$J49,'RMI-data'!$I:$I,$I49),0)</f>
        <v>0.51834826539805468</v>
      </c>
      <c r="AD49" s="104">
        <f>IFERROR('RMI-data'!AD45/SUMIFS('RMI-data'!AD:AD,'RMI-data'!$J:$J,$J49,'RMI-data'!$I:$I,$I49),0)</f>
        <v>0.51892107305072588</v>
      </c>
      <c r="AE49" s="104">
        <f>IFERROR('RMI-data'!AE45/SUMIFS('RMI-data'!AE:AE,'RMI-data'!$J:$J,$J49,'RMI-data'!$I:$I,$I49),0)</f>
        <v>0.51936663516413517</v>
      </c>
      <c r="AF49" s="104">
        <f>IFERROR('RMI-data'!AF45/SUMIFS('RMI-data'!AF:AF,'RMI-data'!$J:$J,$J49,'RMI-data'!$I:$I,$I49),0)</f>
        <v>0.51951943995961669</v>
      </c>
      <c r="AG49" s="104">
        <f>IFERROR('RMI-data'!AG45/SUMIFS('RMI-data'!AG:AG,'RMI-data'!$J:$J,$J49,'RMI-data'!$I:$I,$I49),0)</f>
        <v>0.52121831767289462</v>
      </c>
      <c r="AH49" s="104">
        <f>IFERROR('RMI-data'!AH45/SUMIFS('RMI-data'!AH:AH,'RMI-data'!$J:$J,$J49,'RMI-data'!$I:$I,$I49),0)</f>
        <v>0.52273860389606519</v>
      </c>
      <c r="AI49" s="104">
        <f>IFERROR('RMI-data'!AI45/SUMIFS('RMI-data'!AI:AI,'RMI-data'!$J:$J,$J49,'RMI-data'!$I:$I,$I49),0)</f>
        <v>0.5239744743948167</v>
      </c>
      <c r="AJ49" s="104">
        <f>IFERROR('RMI-data'!AJ45/SUMIFS('RMI-data'!AJ:AJ,'RMI-data'!$J:$J,$J49,'RMI-data'!$I:$I,$I49),0)</f>
        <v>0.52525763309645024</v>
      </c>
      <c r="AK49" s="104">
        <f>IFERROR('RMI-data'!AK45/SUMIFS('RMI-data'!AK:AK,'RMI-data'!$J:$J,$J49,'RMI-data'!$I:$I,$I49),0)</f>
        <v>0.52648212917895554</v>
      </c>
      <c r="AL49" s="104">
        <f>IFERROR('RMI-data'!AL45/SUMIFS('RMI-data'!AL:AL,'RMI-data'!$J:$J,$J49,'RMI-data'!$I:$I,$I49),0)</f>
        <v>0.52768907785307251</v>
      </c>
      <c r="AM49" s="104">
        <f>IFERROR('RMI-data'!AM45/SUMIFS('RMI-data'!AM:AM,'RMI-data'!$J:$J,$J49,'RMI-data'!$I:$I,$I49),0)</f>
        <v>0.52892473481907698</v>
      </c>
      <c r="AN49" s="104">
        <f>IFERROR('RMI-data'!AN45/SUMIFS('RMI-data'!AN:AN,'RMI-data'!$J:$J,$J49,'RMI-data'!$I:$I,$I49),0)</f>
        <v>0.530214595226006</v>
      </c>
      <c r="AO49" s="104">
        <f>IFERROR('RMI-data'!AO45/SUMIFS('RMI-data'!AO:AO,'RMI-data'!$J:$J,$J49,'RMI-data'!$I:$I,$I49),0)</f>
        <v>0.5315777355095479</v>
      </c>
      <c r="AP49" s="104">
        <f>IFERROR('RMI-data'!AP45/SUMIFS('RMI-data'!AP:AP,'RMI-data'!$J:$J,$J49,'RMI-data'!$I:$I,$I49),0)</f>
        <v>0.53302464402578098</v>
      </c>
    </row>
    <row r="50" spans="1:42" ht="15.75" customHeight="1" x14ac:dyDescent="0.35">
      <c r="A50" s="51"/>
      <c r="B50" s="51"/>
      <c r="C50" s="51"/>
      <c r="D50" s="51"/>
      <c r="E50" s="51"/>
      <c r="F50" s="51"/>
      <c r="G50" s="51"/>
      <c r="H50" s="52" t="str">
        <f t="shared" si="3"/>
        <v>BCEU-urban-residential-appl</v>
      </c>
      <c r="I50" s="63" t="s">
        <v>539</v>
      </c>
      <c r="J50" s="18" t="s">
        <v>5</v>
      </c>
      <c r="K50" s="104">
        <f>IFERROR('RMI-data'!K46/SUMIFS('RMI-data'!K:K,'RMI-data'!$J:$J,$J50,'RMI-data'!$I:$I,$I50),0)</f>
        <v>1.4178216008226038E-2</v>
      </c>
      <c r="L50" s="104">
        <f>IFERROR('RMI-data'!L46/SUMIFS('RMI-data'!L:L,'RMI-data'!$J:$J,$J50,'RMI-data'!$I:$I,$I50),0)</f>
        <v>1.3012674534941234E-2</v>
      </c>
      <c r="M50" s="104">
        <f>IFERROR('RMI-data'!M46/SUMIFS('RMI-data'!M:M,'RMI-data'!$J:$J,$J50,'RMI-data'!$I:$I,$I50),0)</f>
        <v>1.1937848536445771E-2</v>
      </c>
      <c r="N50" s="104">
        <f>IFERROR('RMI-data'!N46/SUMIFS('RMI-data'!N:N,'RMI-data'!$J:$J,$J50,'RMI-data'!$I:$I,$I50),0)</f>
        <v>1.0965353413682389E-2</v>
      </c>
      <c r="O50" s="104">
        <f>IFERROR('RMI-data'!O46/SUMIFS('RMI-data'!O:O,'RMI-data'!$J:$J,$J50,'RMI-data'!$I:$I,$I50),0)</f>
        <v>1.0112051925219209E-2</v>
      </c>
      <c r="P50" s="104">
        <f>IFERROR('RMI-data'!P46/SUMIFS('RMI-data'!P:P,'RMI-data'!$J:$J,$J50,'RMI-data'!$I:$I,$I50),0)</f>
        <v>9.3706575122697918E-3</v>
      </c>
      <c r="Q50" s="104">
        <f>IFERROR('RMI-data'!Q46/SUMIFS('RMI-data'!Q:Q,'RMI-data'!$J:$J,$J50,'RMI-data'!$I:$I,$I50),0)</f>
        <v>8.7707701979983684E-3</v>
      </c>
      <c r="R50" s="104">
        <f>IFERROR('RMI-data'!R46/SUMIFS('RMI-data'!R:R,'RMI-data'!$J:$J,$J50,'RMI-data'!$I:$I,$I50),0)</f>
        <v>8.3324154424092699E-3</v>
      </c>
      <c r="S50" s="104">
        <f>IFERROR('RMI-data'!S46/SUMIFS('RMI-data'!S:S,'RMI-data'!$J:$J,$J50,'RMI-data'!$I:$I,$I50),0)</f>
        <v>8.0546400312831931E-3</v>
      </c>
      <c r="T50" s="104">
        <f>IFERROR('RMI-data'!T46/SUMIFS('RMI-data'!T:T,'RMI-data'!$J:$J,$J50,'RMI-data'!$I:$I,$I50),0)</f>
        <v>7.9564811523925635E-3</v>
      </c>
      <c r="U50" s="104">
        <f>IFERROR('RMI-data'!U46/SUMIFS('RMI-data'!U:U,'RMI-data'!$J:$J,$J50,'RMI-data'!$I:$I,$I50),0)</f>
        <v>8.0537525655560351E-3</v>
      </c>
      <c r="V50" s="104">
        <f>IFERROR('RMI-data'!V46/SUMIFS('RMI-data'!V:V,'RMI-data'!$J:$J,$J50,'RMI-data'!$I:$I,$I50),0)</f>
        <v>8.3341553924579526E-3</v>
      </c>
      <c r="W50" s="104">
        <f>IFERROR('RMI-data'!W46/SUMIFS('RMI-data'!W:W,'RMI-data'!$J:$J,$J50,'RMI-data'!$I:$I,$I50),0)</f>
        <v>8.8210294151774889E-3</v>
      </c>
      <c r="X50" s="104">
        <f>IFERROR('RMI-data'!X46/SUMIFS('RMI-data'!X:X,'RMI-data'!$J:$J,$J50,'RMI-data'!$I:$I,$I50),0)</f>
        <v>9.5190797684627064E-3</v>
      </c>
      <c r="Y50" s="104">
        <f>IFERROR('RMI-data'!Y46/SUMIFS('RMI-data'!Y:Y,'RMI-data'!$J:$J,$J50,'RMI-data'!$I:$I,$I50),0)</f>
        <v>1.0467341082270015E-2</v>
      </c>
      <c r="Z50" s="104">
        <f>IFERROR('RMI-data'!Z46/SUMIFS('RMI-data'!Z:Z,'RMI-data'!$J:$J,$J50,'RMI-data'!$I:$I,$I50),0)</f>
        <v>1.1687413910395461E-2</v>
      </c>
      <c r="AA50" s="104">
        <f>IFERROR('RMI-data'!AA46/SUMIFS('RMI-data'!AA:AA,'RMI-data'!$J:$J,$J50,'RMI-data'!$I:$I,$I50),0)</f>
        <v>1.3264192216167347E-2</v>
      </c>
      <c r="AB50" s="104">
        <f>IFERROR('RMI-data'!AB46/SUMIFS('RMI-data'!AB:AB,'RMI-data'!$J:$J,$J50,'RMI-data'!$I:$I,$I50),0)</f>
        <v>1.5286264619063197E-2</v>
      </c>
      <c r="AC50" s="104">
        <f>IFERROR('RMI-data'!AC46/SUMIFS('RMI-data'!AC:AC,'RMI-data'!$J:$J,$J50,'RMI-data'!$I:$I,$I50),0)</f>
        <v>1.7830992923067775E-2</v>
      </c>
      <c r="AD50" s="104">
        <f>IFERROR('RMI-data'!AD46/SUMIFS('RMI-data'!AD:AD,'RMI-data'!$J:$J,$J50,'RMI-data'!$I:$I,$I50),0)</f>
        <v>2.1093168021777561E-2</v>
      </c>
      <c r="AE50" s="104">
        <f>IFERROR('RMI-data'!AE46/SUMIFS('RMI-data'!AE:AE,'RMI-data'!$J:$J,$J50,'RMI-data'!$I:$I,$I50),0)</f>
        <v>2.5287969391479332E-2</v>
      </c>
      <c r="AF50" s="104">
        <f>IFERROR('RMI-data'!AF46/SUMIFS('RMI-data'!AF:AF,'RMI-data'!$J:$J,$J50,'RMI-data'!$I:$I,$I50),0)</f>
        <v>3.0709755020764954E-2</v>
      </c>
      <c r="AG50" s="104">
        <f>IFERROR('RMI-data'!AG46/SUMIFS('RMI-data'!AG:AG,'RMI-data'!$J:$J,$J50,'RMI-data'!$I:$I,$I50),0)</f>
        <v>3.8078844493734589E-2</v>
      </c>
      <c r="AH50" s="104">
        <f>IFERROR('RMI-data'!AH46/SUMIFS('RMI-data'!AH:AH,'RMI-data'!$J:$J,$J50,'RMI-data'!$I:$I,$I50),0)</f>
        <v>4.7750403507708934E-2</v>
      </c>
      <c r="AI50" s="104">
        <f>IFERROR('RMI-data'!AI46/SUMIFS('RMI-data'!AI:AI,'RMI-data'!$J:$J,$J50,'RMI-data'!$I:$I,$I50),0)</f>
        <v>6.0448189889291265E-2</v>
      </c>
      <c r="AJ50" s="104">
        <f>IFERROR('RMI-data'!AJ46/SUMIFS('RMI-data'!AJ:AJ,'RMI-data'!$J:$J,$J50,'RMI-data'!$I:$I,$I50),0)</f>
        <v>7.715262312274776E-2</v>
      </c>
      <c r="AK50" s="104">
        <f>IFERROR('RMI-data'!AK46/SUMIFS('RMI-data'!AK:AK,'RMI-data'!$J:$J,$J50,'RMI-data'!$I:$I,$I50),0)</f>
        <v>9.8826457577103968E-2</v>
      </c>
      <c r="AL50" s="104">
        <f>IFERROR('RMI-data'!AL46/SUMIFS('RMI-data'!AL:AL,'RMI-data'!$J:$J,$J50,'RMI-data'!$I:$I,$I50),0)</f>
        <v>0.12633905256531436</v>
      </c>
      <c r="AM50" s="104">
        <f>IFERROR('RMI-data'!AM46/SUMIFS('RMI-data'!AM:AM,'RMI-data'!$J:$J,$J50,'RMI-data'!$I:$I,$I50),0)</f>
        <v>0.16012814074272527</v>
      </c>
      <c r="AN50" s="104">
        <f>IFERROR('RMI-data'!AN46/SUMIFS('RMI-data'!AN:AN,'RMI-data'!$J:$J,$J50,'RMI-data'!$I:$I,$I50),0)</f>
        <v>0.19979292121012077</v>
      </c>
      <c r="AO50" s="104">
        <f>IFERROR('RMI-data'!AO46/SUMIFS('RMI-data'!AO:AO,'RMI-data'!$J:$J,$J50,'RMI-data'!$I:$I,$I50),0)</f>
        <v>0.24384748094276942</v>
      </c>
      <c r="AP50" s="104">
        <f>IFERROR('RMI-data'!AP46/SUMIFS('RMI-data'!AP:AP,'RMI-data'!$J:$J,$J50,'RMI-data'!$I:$I,$I50),0)</f>
        <v>0.28977086382954637</v>
      </c>
    </row>
    <row r="51" spans="1:42" ht="15.75" customHeight="1" x14ac:dyDescent="0.35">
      <c r="A51" s="51"/>
      <c r="B51" s="51"/>
      <c r="C51" s="51"/>
      <c r="D51" s="51"/>
      <c r="E51" s="51"/>
      <c r="F51" s="51"/>
      <c r="G51" s="51"/>
      <c r="H51" s="52" t="str">
        <f t="shared" si="3"/>
        <v>BCEU-urban-residential-appl</v>
      </c>
      <c r="I51" s="63" t="s">
        <v>539</v>
      </c>
      <c r="J51" s="18" t="s">
        <v>7</v>
      </c>
      <c r="K51" s="104">
        <f>IFERROR('RMI-data'!K47/SUMIFS('RMI-data'!K:K,'RMI-data'!$J:$J,$J51,'RMI-data'!$I:$I,$I51),0)</f>
        <v>0</v>
      </c>
      <c r="L51" s="104">
        <f>IFERROR('RMI-data'!L47/SUMIFS('RMI-data'!L:L,'RMI-data'!$J:$J,$J51,'RMI-data'!$I:$I,$I51),0)</f>
        <v>0</v>
      </c>
      <c r="M51" s="104">
        <f>IFERROR('RMI-data'!M47/SUMIFS('RMI-data'!M:M,'RMI-data'!$J:$J,$J51,'RMI-data'!$I:$I,$I51),0)</f>
        <v>0</v>
      </c>
      <c r="N51" s="104">
        <f>IFERROR('RMI-data'!N47/SUMIFS('RMI-data'!N:N,'RMI-data'!$J:$J,$J51,'RMI-data'!$I:$I,$I51),0)</f>
        <v>0</v>
      </c>
      <c r="O51" s="104">
        <f>IFERROR('RMI-data'!O47/SUMIFS('RMI-data'!O:O,'RMI-data'!$J:$J,$J51,'RMI-data'!$I:$I,$I51),0)</f>
        <v>0</v>
      </c>
      <c r="P51" s="104">
        <f>IFERROR('RMI-data'!P47/SUMIFS('RMI-data'!P:P,'RMI-data'!$J:$J,$J51,'RMI-data'!$I:$I,$I51),0)</f>
        <v>0</v>
      </c>
      <c r="Q51" s="104">
        <f>IFERROR('RMI-data'!Q47/SUMIFS('RMI-data'!Q:Q,'RMI-data'!$J:$J,$J51,'RMI-data'!$I:$I,$I51),0)</f>
        <v>0</v>
      </c>
      <c r="R51" s="104">
        <f>IFERROR('RMI-data'!R47/SUMIFS('RMI-data'!R:R,'RMI-data'!$J:$J,$J51,'RMI-data'!$I:$I,$I51),0)</f>
        <v>0</v>
      </c>
      <c r="S51" s="104">
        <f>IFERROR('RMI-data'!S47/SUMIFS('RMI-data'!S:S,'RMI-data'!$J:$J,$J51,'RMI-data'!$I:$I,$I51),0)</f>
        <v>0</v>
      </c>
      <c r="T51" s="104">
        <f>IFERROR('RMI-data'!T47/SUMIFS('RMI-data'!T:T,'RMI-data'!$J:$J,$J51,'RMI-data'!$I:$I,$I51),0)</f>
        <v>0</v>
      </c>
      <c r="U51" s="104">
        <f>IFERROR('RMI-data'!U47/SUMIFS('RMI-data'!U:U,'RMI-data'!$J:$J,$J51,'RMI-data'!$I:$I,$I51),0)</f>
        <v>0</v>
      </c>
      <c r="V51" s="104">
        <f>IFERROR('RMI-data'!V47/SUMIFS('RMI-data'!V:V,'RMI-data'!$J:$J,$J51,'RMI-data'!$I:$I,$I51),0)</f>
        <v>0</v>
      </c>
      <c r="W51" s="104">
        <f>IFERROR('RMI-data'!W47/SUMIFS('RMI-data'!W:W,'RMI-data'!$J:$J,$J51,'RMI-data'!$I:$I,$I51),0)</f>
        <v>0</v>
      </c>
      <c r="X51" s="104">
        <f>IFERROR('RMI-data'!X47/SUMIFS('RMI-data'!X:X,'RMI-data'!$J:$J,$J51,'RMI-data'!$I:$I,$I51),0)</f>
        <v>0</v>
      </c>
      <c r="Y51" s="104">
        <f>IFERROR('RMI-data'!Y47/SUMIFS('RMI-data'!Y:Y,'RMI-data'!$J:$J,$J51,'RMI-data'!$I:$I,$I51),0)</f>
        <v>0</v>
      </c>
      <c r="Z51" s="104">
        <f>IFERROR('RMI-data'!Z47/SUMIFS('RMI-data'!Z:Z,'RMI-data'!$J:$J,$J51,'RMI-data'!$I:$I,$I51),0)</f>
        <v>0</v>
      </c>
      <c r="AA51" s="104">
        <f>IFERROR('RMI-data'!AA47/SUMIFS('RMI-data'!AA:AA,'RMI-data'!$J:$J,$J51,'RMI-data'!$I:$I,$I51),0)</f>
        <v>0</v>
      </c>
      <c r="AB51" s="104">
        <f>IFERROR('RMI-data'!AB47/SUMIFS('RMI-data'!AB:AB,'RMI-data'!$J:$J,$J51,'RMI-data'!$I:$I,$I51),0)</f>
        <v>0</v>
      </c>
      <c r="AC51" s="104">
        <f>IFERROR('RMI-data'!AC47/SUMIFS('RMI-data'!AC:AC,'RMI-data'!$J:$J,$J51,'RMI-data'!$I:$I,$I51),0)</f>
        <v>0</v>
      </c>
      <c r="AD51" s="104">
        <f>IFERROR('RMI-data'!AD47/SUMIFS('RMI-data'!AD:AD,'RMI-data'!$J:$J,$J51,'RMI-data'!$I:$I,$I51),0)</f>
        <v>0</v>
      </c>
      <c r="AE51" s="104">
        <f>IFERROR('RMI-data'!AE47/SUMIFS('RMI-data'!AE:AE,'RMI-data'!$J:$J,$J51,'RMI-data'!$I:$I,$I51),0)</f>
        <v>0</v>
      </c>
      <c r="AF51" s="104">
        <f>IFERROR('RMI-data'!AF47/SUMIFS('RMI-data'!AF:AF,'RMI-data'!$J:$J,$J51,'RMI-data'!$I:$I,$I51),0)</f>
        <v>0</v>
      </c>
      <c r="AG51" s="104">
        <f>IFERROR('RMI-data'!AG47/SUMIFS('RMI-data'!AG:AG,'RMI-data'!$J:$J,$J51,'RMI-data'!$I:$I,$I51),0)</f>
        <v>0</v>
      </c>
      <c r="AH51" s="104">
        <f>IFERROR('RMI-data'!AH47/SUMIFS('RMI-data'!AH:AH,'RMI-data'!$J:$J,$J51,'RMI-data'!$I:$I,$I51),0)</f>
        <v>0</v>
      </c>
      <c r="AI51" s="104">
        <f>IFERROR('RMI-data'!AI47/SUMIFS('RMI-data'!AI:AI,'RMI-data'!$J:$J,$J51,'RMI-data'!$I:$I,$I51),0)</f>
        <v>0</v>
      </c>
      <c r="AJ51" s="104">
        <f>IFERROR('RMI-data'!AJ47/SUMIFS('RMI-data'!AJ:AJ,'RMI-data'!$J:$J,$J51,'RMI-data'!$I:$I,$I51),0)</f>
        <v>0</v>
      </c>
      <c r="AK51" s="104">
        <f>IFERROR('RMI-data'!AK47/SUMIFS('RMI-data'!AK:AK,'RMI-data'!$J:$J,$J51,'RMI-data'!$I:$I,$I51),0)</f>
        <v>0</v>
      </c>
      <c r="AL51" s="104">
        <f>IFERROR('RMI-data'!AL47/SUMIFS('RMI-data'!AL:AL,'RMI-data'!$J:$J,$J51,'RMI-data'!$I:$I,$I51),0)</f>
        <v>0</v>
      </c>
      <c r="AM51" s="104">
        <f>IFERROR('RMI-data'!AM47/SUMIFS('RMI-data'!AM:AM,'RMI-data'!$J:$J,$J51,'RMI-data'!$I:$I,$I51),0)</f>
        <v>0</v>
      </c>
      <c r="AN51" s="104">
        <f>IFERROR('RMI-data'!AN47/SUMIFS('RMI-data'!AN:AN,'RMI-data'!$J:$J,$J51,'RMI-data'!$I:$I,$I51),0)</f>
        <v>0</v>
      </c>
      <c r="AO51" s="104">
        <f>IFERROR('RMI-data'!AO47/SUMIFS('RMI-data'!AO:AO,'RMI-data'!$J:$J,$J51,'RMI-data'!$I:$I,$I51),0)</f>
        <v>0</v>
      </c>
      <c r="AP51" s="104">
        <f>IFERROR('RMI-data'!AP47/SUMIFS('RMI-data'!AP:AP,'RMI-data'!$J:$J,$J51,'RMI-data'!$I:$I,$I51),0)</f>
        <v>0</v>
      </c>
    </row>
    <row r="52" spans="1:42" ht="15.75" customHeight="1" x14ac:dyDescent="0.35">
      <c r="A52" s="51"/>
      <c r="B52" s="51"/>
      <c r="C52" s="51"/>
      <c r="D52" s="51"/>
      <c r="E52" s="51"/>
      <c r="F52" s="51"/>
      <c r="G52" s="51"/>
      <c r="H52" s="52" t="str">
        <f t="shared" si="3"/>
        <v>BCEU-urban-residential-appl</v>
      </c>
      <c r="I52" s="63" t="s">
        <v>539</v>
      </c>
      <c r="J52" s="18" t="s">
        <v>8</v>
      </c>
      <c r="K52" s="104">
        <f>IFERROR('RMI-data'!K48/SUMIFS('RMI-data'!K:K,'RMI-data'!$J:$J,$J52,'RMI-data'!$I:$I,$I52),0)</f>
        <v>0</v>
      </c>
      <c r="L52" s="104">
        <f>IFERROR('RMI-data'!L48/SUMIFS('RMI-data'!L:L,'RMI-data'!$J:$J,$J52,'RMI-data'!$I:$I,$I52),0)</f>
        <v>0</v>
      </c>
      <c r="M52" s="104">
        <f>IFERROR('RMI-data'!M48/SUMIFS('RMI-data'!M:M,'RMI-data'!$J:$J,$J52,'RMI-data'!$I:$I,$I52),0)</f>
        <v>0</v>
      </c>
      <c r="N52" s="104">
        <f>IFERROR('RMI-data'!N48/SUMIFS('RMI-data'!N:N,'RMI-data'!$J:$J,$J52,'RMI-data'!$I:$I,$I52),0)</f>
        <v>0</v>
      </c>
      <c r="O52" s="104">
        <f>IFERROR('RMI-data'!O48/SUMIFS('RMI-data'!O:O,'RMI-data'!$J:$J,$J52,'RMI-data'!$I:$I,$I52),0)</f>
        <v>0</v>
      </c>
      <c r="P52" s="104">
        <f>IFERROR('RMI-data'!P48/SUMIFS('RMI-data'!P:P,'RMI-data'!$J:$J,$J52,'RMI-data'!$I:$I,$I52),0)</f>
        <v>0</v>
      </c>
      <c r="Q52" s="104">
        <f>IFERROR('RMI-data'!Q48/SUMIFS('RMI-data'!Q:Q,'RMI-data'!$J:$J,$J52,'RMI-data'!$I:$I,$I52),0)</f>
        <v>0</v>
      </c>
      <c r="R52" s="104">
        <f>IFERROR('RMI-data'!R48/SUMIFS('RMI-data'!R:R,'RMI-data'!$J:$J,$J52,'RMI-data'!$I:$I,$I52),0)</f>
        <v>0</v>
      </c>
      <c r="S52" s="104">
        <f>IFERROR('RMI-data'!S48/SUMIFS('RMI-data'!S:S,'RMI-data'!$J:$J,$J52,'RMI-data'!$I:$I,$I52),0)</f>
        <v>0</v>
      </c>
      <c r="T52" s="104">
        <f>IFERROR('RMI-data'!T48/SUMIFS('RMI-data'!T:T,'RMI-data'!$J:$J,$J52,'RMI-data'!$I:$I,$I52),0)</f>
        <v>0</v>
      </c>
      <c r="U52" s="104">
        <f>IFERROR('RMI-data'!U48/SUMIFS('RMI-data'!U:U,'RMI-data'!$J:$J,$J52,'RMI-data'!$I:$I,$I52),0)</f>
        <v>0</v>
      </c>
      <c r="V52" s="104">
        <f>IFERROR('RMI-data'!V48/SUMIFS('RMI-data'!V:V,'RMI-data'!$J:$J,$J52,'RMI-data'!$I:$I,$I52),0)</f>
        <v>0</v>
      </c>
      <c r="W52" s="104">
        <f>IFERROR('RMI-data'!W48/SUMIFS('RMI-data'!W:W,'RMI-data'!$J:$J,$J52,'RMI-data'!$I:$I,$I52),0)</f>
        <v>0</v>
      </c>
      <c r="X52" s="104">
        <f>IFERROR('RMI-data'!X48/SUMIFS('RMI-data'!X:X,'RMI-data'!$J:$J,$J52,'RMI-data'!$I:$I,$I52),0)</f>
        <v>0</v>
      </c>
      <c r="Y52" s="104">
        <f>IFERROR('RMI-data'!Y48/SUMIFS('RMI-data'!Y:Y,'RMI-data'!$J:$J,$J52,'RMI-data'!$I:$I,$I52),0)</f>
        <v>0</v>
      </c>
      <c r="Z52" s="104">
        <f>IFERROR('RMI-data'!Z48/SUMIFS('RMI-data'!Z:Z,'RMI-data'!$J:$J,$J52,'RMI-data'!$I:$I,$I52),0)</f>
        <v>0</v>
      </c>
      <c r="AA52" s="104">
        <f>IFERROR('RMI-data'!AA48/SUMIFS('RMI-data'!AA:AA,'RMI-data'!$J:$J,$J52,'RMI-data'!$I:$I,$I52),0)</f>
        <v>0</v>
      </c>
      <c r="AB52" s="104">
        <f>IFERROR('RMI-data'!AB48/SUMIFS('RMI-data'!AB:AB,'RMI-data'!$J:$J,$J52,'RMI-data'!$I:$I,$I52),0)</f>
        <v>0</v>
      </c>
      <c r="AC52" s="104">
        <f>IFERROR('RMI-data'!AC48/SUMIFS('RMI-data'!AC:AC,'RMI-data'!$J:$J,$J52,'RMI-data'!$I:$I,$I52),0)</f>
        <v>0</v>
      </c>
      <c r="AD52" s="104">
        <f>IFERROR('RMI-data'!AD48/SUMIFS('RMI-data'!AD:AD,'RMI-data'!$J:$J,$J52,'RMI-data'!$I:$I,$I52),0)</f>
        <v>0</v>
      </c>
      <c r="AE52" s="104">
        <f>IFERROR('RMI-data'!AE48/SUMIFS('RMI-data'!AE:AE,'RMI-data'!$J:$J,$J52,'RMI-data'!$I:$I,$I52),0)</f>
        <v>0</v>
      </c>
      <c r="AF52" s="104">
        <f>IFERROR('RMI-data'!AF48/SUMIFS('RMI-data'!AF:AF,'RMI-data'!$J:$J,$J52,'RMI-data'!$I:$I,$I52),0)</f>
        <v>0</v>
      </c>
      <c r="AG52" s="104">
        <f>IFERROR('RMI-data'!AG48/SUMIFS('RMI-data'!AG:AG,'RMI-data'!$J:$J,$J52,'RMI-data'!$I:$I,$I52),0)</f>
        <v>0</v>
      </c>
      <c r="AH52" s="104">
        <f>IFERROR('RMI-data'!AH48/SUMIFS('RMI-data'!AH:AH,'RMI-data'!$J:$J,$J52,'RMI-data'!$I:$I,$I52),0)</f>
        <v>0</v>
      </c>
      <c r="AI52" s="104">
        <f>IFERROR('RMI-data'!AI48/SUMIFS('RMI-data'!AI:AI,'RMI-data'!$J:$J,$J52,'RMI-data'!$I:$I,$I52),0)</f>
        <v>0</v>
      </c>
      <c r="AJ52" s="104">
        <f>IFERROR('RMI-data'!AJ48/SUMIFS('RMI-data'!AJ:AJ,'RMI-data'!$J:$J,$J52,'RMI-data'!$I:$I,$I52),0)</f>
        <v>0</v>
      </c>
      <c r="AK52" s="104">
        <f>IFERROR('RMI-data'!AK48/SUMIFS('RMI-data'!AK:AK,'RMI-data'!$J:$J,$J52,'RMI-data'!$I:$I,$I52),0)</f>
        <v>0</v>
      </c>
      <c r="AL52" s="104">
        <f>IFERROR('RMI-data'!AL48/SUMIFS('RMI-data'!AL:AL,'RMI-data'!$J:$J,$J52,'RMI-data'!$I:$I,$I52),0)</f>
        <v>0</v>
      </c>
      <c r="AM52" s="104">
        <f>IFERROR('RMI-data'!AM48/SUMIFS('RMI-data'!AM:AM,'RMI-data'!$J:$J,$J52,'RMI-data'!$I:$I,$I52),0)</f>
        <v>0</v>
      </c>
      <c r="AN52" s="104">
        <f>IFERROR('RMI-data'!AN48/SUMIFS('RMI-data'!AN:AN,'RMI-data'!$J:$J,$J52,'RMI-data'!$I:$I,$I52),0)</f>
        <v>0</v>
      </c>
      <c r="AO52" s="104">
        <f>IFERROR('RMI-data'!AO48/SUMIFS('RMI-data'!AO:AO,'RMI-data'!$J:$J,$J52,'RMI-data'!$I:$I,$I52),0)</f>
        <v>0</v>
      </c>
      <c r="AP52" s="104">
        <f>IFERROR('RMI-data'!AP48/SUMIFS('RMI-data'!AP:AP,'RMI-data'!$J:$J,$J52,'RMI-data'!$I:$I,$I52),0)</f>
        <v>0</v>
      </c>
    </row>
    <row r="53" spans="1:42" ht="15.75" customHeight="1" x14ac:dyDescent="0.35">
      <c r="A53" s="51"/>
      <c r="B53" s="51"/>
      <c r="C53" s="51"/>
      <c r="D53" s="51"/>
      <c r="E53" s="51"/>
      <c r="F53" s="51"/>
      <c r="G53" s="51"/>
      <c r="H53" s="52" t="str">
        <f t="shared" si="3"/>
        <v>BCEU-urban-residential-appl</v>
      </c>
      <c r="I53" s="63" t="s">
        <v>539</v>
      </c>
      <c r="J53" s="18" t="s">
        <v>93</v>
      </c>
      <c r="K53" s="104">
        <f>IFERROR('RMI-data'!K49/SUMIFS('RMI-data'!K:K,'RMI-data'!$J:$J,$J53,'RMI-data'!$I:$I,$I53),0)</f>
        <v>0</v>
      </c>
      <c r="L53" s="104">
        <f>IFERROR('RMI-data'!L49/SUMIFS('RMI-data'!L:L,'RMI-data'!$J:$J,$J53,'RMI-data'!$I:$I,$I53),0)</f>
        <v>0</v>
      </c>
      <c r="M53" s="104">
        <f>IFERROR('RMI-data'!M49/SUMIFS('RMI-data'!M:M,'RMI-data'!$J:$J,$J53,'RMI-data'!$I:$I,$I53),0)</f>
        <v>0</v>
      </c>
      <c r="N53" s="104">
        <f>IFERROR('RMI-data'!N49/SUMIFS('RMI-data'!N:N,'RMI-data'!$J:$J,$J53,'RMI-data'!$I:$I,$I53),0)</f>
        <v>0</v>
      </c>
      <c r="O53" s="104">
        <f>IFERROR('RMI-data'!O49/SUMIFS('RMI-data'!O:O,'RMI-data'!$J:$J,$J53,'RMI-data'!$I:$I,$I53),0)</f>
        <v>0</v>
      </c>
      <c r="P53" s="104">
        <f>IFERROR('RMI-data'!P49/SUMIFS('RMI-data'!P:P,'RMI-data'!$J:$J,$J53,'RMI-data'!$I:$I,$I53),0)</f>
        <v>0</v>
      </c>
      <c r="Q53" s="104">
        <f>IFERROR('RMI-data'!Q49/SUMIFS('RMI-data'!Q:Q,'RMI-data'!$J:$J,$J53,'RMI-data'!$I:$I,$I53),0)</f>
        <v>0</v>
      </c>
      <c r="R53" s="104">
        <f>IFERROR('RMI-data'!R49/SUMIFS('RMI-data'!R:R,'RMI-data'!$J:$J,$J53,'RMI-data'!$I:$I,$I53),0)</f>
        <v>0</v>
      </c>
      <c r="S53" s="104">
        <f>IFERROR('RMI-data'!S49/SUMIFS('RMI-data'!S:S,'RMI-data'!$J:$J,$J53,'RMI-data'!$I:$I,$I53),0)</f>
        <v>0</v>
      </c>
      <c r="T53" s="104">
        <f>IFERROR('RMI-data'!T49/SUMIFS('RMI-data'!T:T,'RMI-data'!$J:$J,$J53,'RMI-data'!$I:$I,$I53),0)</f>
        <v>0</v>
      </c>
      <c r="U53" s="104">
        <f>IFERROR('RMI-data'!U49/SUMIFS('RMI-data'!U:U,'RMI-data'!$J:$J,$J53,'RMI-data'!$I:$I,$I53),0)</f>
        <v>0</v>
      </c>
      <c r="V53" s="104">
        <f>IFERROR('RMI-data'!V49/SUMIFS('RMI-data'!V:V,'RMI-data'!$J:$J,$J53,'RMI-data'!$I:$I,$I53),0)</f>
        <v>0</v>
      </c>
      <c r="W53" s="104">
        <f>IFERROR('RMI-data'!W49/SUMIFS('RMI-data'!W:W,'RMI-data'!$J:$J,$J53,'RMI-data'!$I:$I,$I53),0)</f>
        <v>0</v>
      </c>
      <c r="X53" s="104">
        <f>IFERROR('RMI-data'!X49/SUMIFS('RMI-data'!X:X,'RMI-data'!$J:$J,$J53,'RMI-data'!$I:$I,$I53),0)</f>
        <v>0</v>
      </c>
      <c r="Y53" s="104">
        <f>IFERROR('RMI-data'!Y49/SUMIFS('RMI-data'!Y:Y,'RMI-data'!$J:$J,$J53,'RMI-data'!$I:$I,$I53),0)</f>
        <v>0</v>
      </c>
      <c r="Z53" s="104">
        <f>IFERROR('RMI-data'!Z49/SUMIFS('RMI-data'!Z:Z,'RMI-data'!$J:$J,$J53,'RMI-data'!$I:$I,$I53),0)</f>
        <v>0</v>
      </c>
      <c r="AA53" s="104">
        <f>IFERROR('RMI-data'!AA49/SUMIFS('RMI-data'!AA:AA,'RMI-data'!$J:$J,$J53,'RMI-data'!$I:$I,$I53),0)</f>
        <v>0</v>
      </c>
      <c r="AB53" s="104">
        <f>IFERROR('RMI-data'!AB49/SUMIFS('RMI-data'!AB:AB,'RMI-data'!$J:$J,$J53,'RMI-data'!$I:$I,$I53),0)</f>
        <v>0</v>
      </c>
      <c r="AC53" s="104">
        <f>IFERROR('RMI-data'!AC49/SUMIFS('RMI-data'!AC:AC,'RMI-data'!$J:$J,$J53,'RMI-data'!$I:$I,$I53),0)</f>
        <v>0</v>
      </c>
      <c r="AD53" s="104">
        <f>IFERROR('RMI-data'!AD49/SUMIFS('RMI-data'!AD:AD,'RMI-data'!$J:$J,$J53,'RMI-data'!$I:$I,$I53),0)</f>
        <v>0</v>
      </c>
      <c r="AE53" s="104">
        <f>IFERROR('RMI-data'!AE49/SUMIFS('RMI-data'!AE:AE,'RMI-data'!$J:$J,$J53,'RMI-data'!$I:$I,$I53),0)</f>
        <v>0</v>
      </c>
      <c r="AF53" s="104">
        <f>IFERROR('RMI-data'!AF49/SUMIFS('RMI-data'!AF:AF,'RMI-data'!$J:$J,$J53,'RMI-data'!$I:$I,$I53),0)</f>
        <v>0</v>
      </c>
      <c r="AG53" s="104">
        <f>IFERROR('RMI-data'!AG49/SUMIFS('RMI-data'!AG:AG,'RMI-data'!$J:$J,$J53,'RMI-data'!$I:$I,$I53),0)</f>
        <v>0</v>
      </c>
      <c r="AH53" s="104">
        <f>IFERROR('RMI-data'!AH49/SUMIFS('RMI-data'!AH:AH,'RMI-data'!$J:$J,$J53,'RMI-data'!$I:$I,$I53),0)</f>
        <v>0</v>
      </c>
      <c r="AI53" s="104">
        <f>IFERROR('RMI-data'!AI49/SUMIFS('RMI-data'!AI:AI,'RMI-data'!$J:$J,$J53,'RMI-data'!$I:$I,$I53),0)</f>
        <v>0</v>
      </c>
      <c r="AJ53" s="104">
        <f>IFERROR('RMI-data'!AJ49/SUMIFS('RMI-data'!AJ:AJ,'RMI-data'!$J:$J,$J53,'RMI-data'!$I:$I,$I53),0)</f>
        <v>0</v>
      </c>
      <c r="AK53" s="104">
        <f>IFERROR('RMI-data'!AK49/SUMIFS('RMI-data'!AK:AK,'RMI-data'!$J:$J,$J53,'RMI-data'!$I:$I,$I53),0)</f>
        <v>0</v>
      </c>
      <c r="AL53" s="104">
        <f>IFERROR('RMI-data'!AL49/SUMIFS('RMI-data'!AL:AL,'RMI-data'!$J:$J,$J53,'RMI-data'!$I:$I,$I53),0)</f>
        <v>0</v>
      </c>
      <c r="AM53" s="104">
        <f>IFERROR('RMI-data'!AM49/SUMIFS('RMI-data'!AM:AM,'RMI-data'!$J:$J,$J53,'RMI-data'!$I:$I,$I53),0)</f>
        <v>0</v>
      </c>
      <c r="AN53" s="104">
        <f>IFERROR('RMI-data'!AN49/SUMIFS('RMI-data'!AN:AN,'RMI-data'!$J:$J,$J53,'RMI-data'!$I:$I,$I53),0)</f>
        <v>0</v>
      </c>
      <c r="AO53" s="104">
        <f>IFERROR('RMI-data'!AO49/SUMIFS('RMI-data'!AO:AO,'RMI-data'!$J:$J,$J53,'RMI-data'!$I:$I,$I53),0)</f>
        <v>0</v>
      </c>
      <c r="AP53" s="104">
        <f>IFERROR('RMI-data'!AP49/SUMIFS('RMI-data'!AP:AP,'RMI-data'!$J:$J,$J53,'RMI-data'!$I:$I,$I53),0)</f>
        <v>0</v>
      </c>
    </row>
    <row r="54" spans="1:42" ht="15.75" customHeight="1" x14ac:dyDescent="0.35">
      <c r="A54" s="51"/>
      <c r="B54" s="51"/>
      <c r="C54" s="51"/>
      <c r="D54" s="51"/>
      <c r="E54" s="51"/>
      <c r="F54" s="51"/>
      <c r="G54" s="51"/>
      <c r="H54" s="52" t="str">
        <f t="shared" si="3"/>
        <v>BCEU-urban-residential-appl</v>
      </c>
      <c r="I54" s="63" t="s">
        <v>539</v>
      </c>
      <c r="J54" s="18" t="s">
        <v>94</v>
      </c>
      <c r="K54" s="104">
        <f>IFERROR('RMI-data'!K50/SUMIFS('RMI-data'!K:K,'RMI-data'!$J:$J,$J54,'RMI-data'!$I:$I,$I54),0)</f>
        <v>0</v>
      </c>
      <c r="L54" s="104">
        <f>IFERROR('RMI-data'!L50/SUMIFS('RMI-data'!L:L,'RMI-data'!$J:$J,$J54,'RMI-data'!$I:$I,$I54),0)</f>
        <v>0</v>
      </c>
      <c r="M54" s="104">
        <f>IFERROR('RMI-data'!M50/SUMIFS('RMI-data'!M:M,'RMI-data'!$J:$J,$J54,'RMI-data'!$I:$I,$I54),0)</f>
        <v>0</v>
      </c>
      <c r="N54" s="104">
        <f>IFERROR('RMI-data'!N50/SUMIFS('RMI-data'!N:N,'RMI-data'!$J:$J,$J54,'RMI-data'!$I:$I,$I54),0)</f>
        <v>0</v>
      </c>
      <c r="O54" s="104">
        <f>IFERROR('RMI-data'!O50/SUMIFS('RMI-data'!O:O,'RMI-data'!$J:$J,$J54,'RMI-data'!$I:$I,$I54),0)</f>
        <v>0</v>
      </c>
      <c r="P54" s="104">
        <f>IFERROR('RMI-data'!P50/SUMIFS('RMI-data'!P:P,'RMI-data'!$J:$J,$J54,'RMI-data'!$I:$I,$I54),0)</f>
        <v>0</v>
      </c>
      <c r="Q54" s="104">
        <f>IFERROR('RMI-data'!Q50/SUMIFS('RMI-data'!Q:Q,'RMI-data'!$J:$J,$J54,'RMI-data'!$I:$I,$I54),0)</f>
        <v>0</v>
      </c>
      <c r="R54" s="104">
        <f>IFERROR('RMI-data'!R50/SUMIFS('RMI-data'!R:R,'RMI-data'!$J:$J,$J54,'RMI-data'!$I:$I,$I54),0)</f>
        <v>0</v>
      </c>
      <c r="S54" s="104">
        <f>IFERROR('RMI-data'!S50/SUMIFS('RMI-data'!S:S,'RMI-data'!$J:$J,$J54,'RMI-data'!$I:$I,$I54),0)</f>
        <v>0</v>
      </c>
      <c r="T54" s="104">
        <f>IFERROR('RMI-data'!T50/SUMIFS('RMI-data'!T:T,'RMI-data'!$J:$J,$J54,'RMI-data'!$I:$I,$I54),0)</f>
        <v>0</v>
      </c>
      <c r="U54" s="104">
        <f>IFERROR('RMI-data'!U50/SUMIFS('RMI-data'!U:U,'RMI-data'!$J:$J,$J54,'RMI-data'!$I:$I,$I54),0)</f>
        <v>0</v>
      </c>
      <c r="V54" s="104">
        <f>IFERROR('RMI-data'!V50/SUMIFS('RMI-data'!V:V,'RMI-data'!$J:$J,$J54,'RMI-data'!$I:$I,$I54),0)</f>
        <v>0</v>
      </c>
      <c r="W54" s="104">
        <f>IFERROR('RMI-data'!W50/SUMIFS('RMI-data'!W:W,'RMI-data'!$J:$J,$J54,'RMI-data'!$I:$I,$I54),0)</f>
        <v>0</v>
      </c>
      <c r="X54" s="104">
        <f>IFERROR('RMI-data'!X50/SUMIFS('RMI-data'!X:X,'RMI-data'!$J:$J,$J54,'RMI-data'!$I:$I,$I54),0)</f>
        <v>0</v>
      </c>
      <c r="Y54" s="104">
        <f>IFERROR('RMI-data'!Y50/SUMIFS('RMI-data'!Y:Y,'RMI-data'!$J:$J,$J54,'RMI-data'!$I:$I,$I54),0)</f>
        <v>0</v>
      </c>
      <c r="Z54" s="104">
        <f>IFERROR('RMI-data'!Z50/SUMIFS('RMI-data'!Z:Z,'RMI-data'!$J:$J,$J54,'RMI-data'!$I:$I,$I54),0)</f>
        <v>0</v>
      </c>
      <c r="AA54" s="104">
        <f>IFERROR('RMI-data'!AA50/SUMIFS('RMI-data'!AA:AA,'RMI-data'!$J:$J,$J54,'RMI-data'!$I:$I,$I54),0)</f>
        <v>0</v>
      </c>
      <c r="AB54" s="104">
        <f>IFERROR('RMI-data'!AB50/SUMIFS('RMI-data'!AB:AB,'RMI-data'!$J:$J,$J54,'RMI-data'!$I:$I,$I54),0)</f>
        <v>0</v>
      </c>
      <c r="AC54" s="104">
        <f>IFERROR('RMI-data'!AC50/SUMIFS('RMI-data'!AC:AC,'RMI-data'!$J:$J,$J54,'RMI-data'!$I:$I,$I54),0)</f>
        <v>0</v>
      </c>
      <c r="AD54" s="104">
        <f>IFERROR('RMI-data'!AD50/SUMIFS('RMI-data'!AD:AD,'RMI-data'!$J:$J,$J54,'RMI-data'!$I:$I,$I54),0)</f>
        <v>0</v>
      </c>
      <c r="AE54" s="104">
        <f>IFERROR('RMI-data'!AE50/SUMIFS('RMI-data'!AE:AE,'RMI-data'!$J:$J,$J54,'RMI-data'!$I:$I,$I54),0)</f>
        <v>0</v>
      </c>
      <c r="AF54" s="104">
        <f>IFERROR('RMI-data'!AF50/SUMIFS('RMI-data'!AF:AF,'RMI-data'!$J:$J,$J54,'RMI-data'!$I:$I,$I54),0)</f>
        <v>0</v>
      </c>
      <c r="AG54" s="104">
        <f>IFERROR('RMI-data'!AG50/SUMIFS('RMI-data'!AG:AG,'RMI-data'!$J:$J,$J54,'RMI-data'!$I:$I,$I54),0)</f>
        <v>0</v>
      </c>
      <c r="AH54" s="104">
        <f>IFERROR('RMI-data'!AH50/SUMIFS('RMI-data'!AH:AH,'RMI-data'!$J:$J,$J54,'RMI-data'!$I:$I,$I54),0)</f>
        <v>0</v>
      </c>
      <c r="AI54" s="104">
        <f>IFERROR('RMI-data'!AI50/SUMIFS('RMI-data'!AI:AI,'RMI-data'!$J:$J,$J54,'RMI-data'!$I:$I,$I54),0)</f>
        <v>0</v>
      </c>
      <c r="AJ54" s="104">
        <f>IFERROR('RMI-data'!AJ50/SUMIFS('RMI-data'!AJ:AJ,'RMI-data'!$J:$J,$J54,'RMI-data'!$I:$I,$I54),0)</f>
        <v>0</v>
      </c>
      <c r="AK54" s="104">
        <f>IFERROR('RMI-data'!AK50/SUMIFS('RMI-data'!AK:AK,'RMI-data'!$J:$J,$J54,'RMI-data'!$I:$I,$I54),0)</f>
        <v>0</v>
      </c>
      <c r="AL54" s="104">
        <f>IFERROR('RMI-data'!AL50/SUMIFS('RMI-data'!AL:AL,'RMI-data'!$J:$J,$J54,'RMI-data'!$I:$I,$I54),0)</f>
        <v>0</v>
      </c>
      <c r="AM54" s="104">
        <f>IFERROR('RMI-data'!AM50/SUMIFS('RMI-data'!AM:AM,'RMI-data'!$J:$J,$J54,'RMI-data'!$I:$I,$I54),0)</f>
        <v>0</v>
      </c>
      <c r="AN54" s="104">
        <f>IFERROR('RMI-data'!AN50/SUMIFS('RMI-data'!AN:AN,'RMI-data'!$J:$J,$J54,'RMI-data'!$I:$I,$I54),0)</f>
        <v>0</v>
      </c>
      <c r="AO54" s="104">
        <f>IFERROR('RMI-data'!AO50/SUMIFS('RMI-data'!AO:AO,'RMI-data'!$J:$J,$J54,'RMI-data'!$I:$I,$I54),0)</f>
        <v>0</v>
      </c>
      <c r="AP54" s="104">
        <f>IFERROR('RMI-data'!AP50/SUMIFS('RMI-data'!AP:AP,'RMI-data'!$J:$J,$J54,'RMI-data'!$I:$I,$I54),0)</f>
        <v>0</v>
      </c>
    </row>
    <row r="55" spans="1:42" ht="15.75" customHeight="1" x14ac:dyDescent="0.35">
      <c r="A55" s="51"/>
      <c r="B55" s="51"/>
      <c r="C55" s="51"/>
      <c r="D55" s="51"/>
      <c r="E55" s="51"/>
      <c r="F55" s="51"/>
      <c r="G55" s="52" t="s">
        <v>497</v>
      </c>
      <c r="H55" s="52" t="str">
        <f t="shared" si="3"/>
        <v>BCEU-urban-residential-appl</v>
      </c>
      <c r="I55" s="63" t="s">
        <v>539</v>
      </c>
      <c r="J55" s="119" t="s">
        <v>95</v>
      </c>
      <c r="K55" s="120">
        <f>IFERROR('RMI-data'!K51/SUMIFS('RMI-data'!K:K,'RMI-data'!$J:$J,$J55,'RMI-data'!$I:$I,$I55),0)</f>
        <v>0.31704821758719587</v>
      </c>
      <c r="L55" s="104">
        <f>IFERROR('RMI-data'!L51/SUMIFS('RMI-data'!L:L,'RMI-data'!$J:$J,$J55,'RMI-data'!$I:$I,$I55),0)</f>
        <v>0.3010635436029348</v>
      </c>
      <c r="M55" s="104">
        <f>IFERROR('RMI-data'!M51/SUMIFS('RMI-data'!M:M,'RMI-data'!$J:$J,$J55,'RMI-data'!$I:$I,$I55),0)</f>
        <v>0.28721825906734005</v>
      </c>
      <c r="N55" s="104">
        <f>IFERROR('RMI-data'!N51/SUMIFS('RMI-data'!N:N,'RMI-data'!$J:$J,$J55,'RMI-data'!$I:$I,$I55),0)</f>
        <v>0.27552787990465993</v>
      </c>
      <c r="O55" s="104">
        <f>IFERROR('RMI-data'!O51/SUMIFS('RMI-data'!O:O,'RMI-data'!$J:$J,$J55,'RMI-data'!$I:$I,$I55),0)</f>
        <v>0.26597302046899057</v>
      </c>
      <c r="P55" s="104">
        <f>IFERROR('RMI-data'!P51/SUMIFS('RMI-data'!P:P,'RMI-data'!$J:$J,$J55,'RMI-data'!$I:$I,$I55),0)</f>
        <v>0.25805354390274093</v>
      </c>
      <c r="Q55" s="104">
        <f>IFERROR('RMI-data'!Q51/SUMIFS('RMI-data'!Q:Q,'RMI-data'!$J:$J,$J55,'RMI-data'!$I:$I,$I55),0)</f>
        <v>0.2517216469773752</v>
      </c>
      <c r="R55" s="104">
        <f>IFERROR('RMI-data'!R51/SUMIFS('RMI-data'!R:R,'RMI-data'!$J:$J,$J55,'RMI-data'!$I:$I,$I55),0)</f>
        <v>0.24666339229630918</v>
      </c>
      <c r="S55" s="104">
        <f>IFERROR('RMI-data'!S51/SUMIFS('RMI-data'!S:S,'RMI-data'!$J:$J,$J55,'RMI-data'!$I:$I,$I55),0)</f>
        <v>0.24241912697104392</v>
      </c>
      <c r="T55" s="104">
        <f>IFERROR('RMI-data'!T51/SUMIFS('RMI-data'!T:T,'RMI-data'!$J:$J,$J55,'RMI-data'!$I:$I,$I55),0)</f>
        <v>0.23895655363753091</v>
      </c>
      <c r="U55" s="104">
        <f>IFERROR('RMI-data'!U51/SUMIFS('RMI-data'!U:U,'RMI-data'!$J:$J,$J55,'RMI-data'!$I:$I,$I55),0)</f>
        <v>0.23625192338145382</v>
      </c>
      <c r="V55" s="104">
        <f>IFERROR('RMI-data'!V51/SUMIFS('RMI-data'!V:V,'RMI-data'!$J:$J,$J55,'RMI-data'!$I:$I,$I55),0)</f>
        <v>0.23376077490533029</v>
      </c>
      <c r="W55" s="104">
        <f>IFERROR('RMI-data'!W51/SUMIFS('RMI-data'!W:W,'RMI-data'!$J:$J,$J55,'RMI-data'!$I:$I,$I55),0)</f>
        <v>0.23167237613910624</v>
      </c>
      <c r="X55" s="104">
        <f>IFERROR('RMI-data'!X51/SUMIFS('RMI-data'!X:X,'RMI-data'!$J:$J,$J55,'RMI-data'!$I:$I,$I55),0)</f>
        <v>0.22984202123711961</v>
      </c>
      <c r="Y55" s="104">
        <f>IFERROR('RMI-data'!Y51/SUMIFS('RMI-data'!Y:Y,'RMI-data'!$J:$J,$J55,'RMI-data'!$I:$I,$I55),0)</f>
        <v>0.22837354615009076</v>
      </c>
      <c r="Z55" s="104">
        <f>IFERROR('RMI-data'!Z51/SUMIFS('RMI-data'!Z:Z,'RMI-data'!$J:$J,$J55,'RMI-data'!$I:$I,$I55),0)</f>
        <v>0.22688816628245431</v>
      </c>
      <c r="AA55" s="104">
        <f>IFERROR('RMI-data'!AA51/SUMIFS('RMI-data'!AA:AA,'RMI-data'!$J:$J,$J55,'RMI-data'!$I:$I,$I55),0)</f>
        <v>0.22569145207206906</v>
      </c>
      <c r="AB55" s="104">
        <f>IFERROR('RMI-data'!AB51/SUMIFS('RMI-data'!AB:AB,'RMI-data'!$J:$J,$J55,'RMI-data'!$I:$I,$I55),0)</f>
        <v>0.22478385445474242</v>
      </c>
      <c r="AC55" s="104">
        <f>IFERROR('RMI-data'!AC51/SUMIFS('RMI-data'!AC:AC,'RMI-data'!$J:$J,$J55,'RMI-data'!$I:$I,$I55),0)</f>
        <v>0.22379019177926174</v>
      </c>
      <c r="AD55" s="104">
        <f>IFERROR('RMI-data'!AD51/SUMIFS('RMI-data'!AD:AD,'RMI-data'!$J:$J,$J55,'RMI-data'!$I:$I,$I55),0)</f>
        <v>0.22297948515281613</v>
      </c>
      <c r="AE55" s="104">
        <f>IFERROR('RMI-data'!AE51/SUMIFS('RMI-data'!AE:AE,'RMI-data'!$J:$J,$J55,'RMI-data'!$I:$I,$I55),0)</f>
        <v>0.22226776441766324</v>
      </c>
      <c r="AF55" s="104">
        <f>IFERROR('RMI-data'!AF51/SUMIFS('RMI-data'!AF:AF,'RMI-data'!$J:$J,$J55,'RMI-data'!$I:$I,$I55),0)</f>
        <v>0.22154787064396114</v>
      </c>
      <c r="AG55" s="104">
        <f>IFERROR('RMI-data'!AG51/SUMIFS('RMI-data'!AG:AG,'RMI-data'!$J:$J,$J55,'RMI-data'!$I:$I,$I55),0)</f>
        <v>0.22222264080162221</v>
      </c>
      <c r="AH55" s="104">
        <f>IFERROR('RMI-data'!AH51/SUMIFS('RMI-data'!AH:AH,'RMI-data'!$J:$J,$J55,'RMI-data'!$I:$I,$I55),0)</f>
        <v>0.2228454409383526</v>
      </c>
      <c r="AI55" s="104">
        <f>IFERROR('RMI-data'!AI51/SUMIFS('RMI-data'!AI:AI,'RMI-data'!$J:$J,$J55,'RMI-data'!$I:$I,$I55),0)</f>
        <v>0.22330597623591864</v>
      </c>
      <c r="AJ55" s="104">
        <f>IFERROR('RMI-data'!AJ51/SUMIFS('RMI-data'!AJ:AJ,'RMI-data'!$J:$J,$J55,'RMI-data'!$I:$I,$I55),0)</f>
        <v>0.22382173217792012</v>
      </c>
      <c r="AK55" s="104">
        <f>IFERROR('RMI-data'!AK51/SUMIFS('RMI-data'!AK:AK,'RMI-data'!$J:$J,$J55,'RMI-data'!$I:$I,$I55),0)</f>
        <v>0.2243011094150999</v>
      </c>
      <c r="AL55" s="104">
        <f>IFERROR('RMI-data'!AL51/SUMIFS('RMI-data'!AL:AL,'RMI-data'!$J:$J,$J55,'RMI-data'!$I:$I,$I55),0)</f>
        <v>0.22477162483151167</v>
      </c>
      <c r="AM55" s="104">
        <f>IFERROR('RMI-data'!AM51/SUMIFS('RMI-data'!AM:AM,'RMI-data'!$J:$J,$J55,'RMI-data'!$I:$I,$I55),0)</f>
        <v>0.22526630449112053</v>
      </c>
      <c r="AN55" s="104">
        <f>IFERROR('RMI-data'!AN51/SUMIFS('RMI-data'!AN:AN,'RMI-data'!$J:$J,$J55,'RMI-data'!$I:$I,$I55),0)</f>
        <v>0.22580353162577704</v>
      </c>
      <c r="AO55" s="104">
        <f>IFERROR('RMI-data'!AO51/SUMIFS('RMI-data'!AO:AO,'RMI-data'!$J:$J,$J55,'RMI-data'!$I:$I,$I55),0)</f>
        <v>0.22640107170129051</v>
      </c>
      <c r="AP55" s="104">
        <f>IFERROR('RMI-data'!AP51/SUMIFS('RMI-data'!AP:AP,'RMI-data'!$J:$J,$J55,'RMI-data'!$I:$I,$I55),0)</f>
        <v>0.22706502913896065</v>
      </c>
    </row>
    <row r="56" spans="1:42" ht="15.75" customHeight="1" x14ac:dyDescent="0.35">
      <c r="A56" s="51"/>
      <c r="B56" s="51"/>
      <c r="C56" s="51"/>
      <c r="D56" s="51"/>
      <c r="E56" s="51"/>
      <c r="F56" s="51"/>
      <c r="G56" s="51"/>
      <c r="H56" s="52" t="str">
        <f t="shared" si="3"/>
        <v>BCEU-urban-residential-appl</v>
      </c>
      <c r="I56" s="63" t="s">
        <v>539</v>
      </c>
      <c r="J56" s="18" t="s">
        <v>96</v>
      </c>
      <c r="K56" s="104">
        <f>IFERROR('RMI-data'!K52/SUMIFS('RMI-data'!K:K,'RMI-data'!$J:$J,$J56,'RMI-data'!$I:$I,$I56),0)</f>
        <v>0</v>
      </c>
      <c r="L56" s="104">
        <f>IFERROR('RMI-data'!L52/SUMIFS('RMI-data'!L:L,'RMI-data'!$J:$J,$J56,'RMI-data'!$I:$I,$I56),0)</f>
        <v>0</v>
      </c>
      <c r="M56" s="104">
        <f>IFERROR('RMI-data'!M52/SUMIFS('RMI-data'!M:M,'RMI-data'!$J:$J,$J56,'RMI-data'!$I:$I,$I56),0)</f>
        <v>0</v>
      </c>
      <c r="N56" s="104">
        <f>IFERROR('RMI-data'!N52/SUMIFS('RMI-data'!N:N,'RMI-data'!$J:$J,$J56,'RMI-data'!$I:$I,$I56),0)</f>
        <v>0</v>
      </c>
      <c r="O56" s="104">
        <f>IFERROR('RMI-data'!O52/SUMIFS('RMI-data'!O:O,'RMI-data'!$J:$J,$J56,'RMI-data'!$I:$I,$I56),0)</f>
        <v>0</v>
      </c>
      <c r="P56" s="104">
        <f>IFERROR('RMI-data'!P52/SUMIFS('RMI-data'!P:P,'RMI-data'!$J:$J,$J56,'RMI-data'!$I:$I,$I56),0)</f>
        <v>0</v>
      </c>
      <c r="Q56" s="104">
        <f>IFERROR('RMI-data'!Q52/SUMIFS('RMI-data'!Q:Q,'RMI-data'!$J:$J,$J56,'RMI-data'!$I:$I,$I56),0)</f>
        <v>0</v>
      </c>
      <c r="R56" s="104">
        <f>IFERROR('RMI-data'!R52/SUMIFS('RMI-data'!R:R,'RMI-data'!$J:$J,$J56,'RMI-data'!$I:$I,$I56),0)</f>
        <v>0</v>
      </c>
      <c r="S56" s="104">
        <f>IFERROR('RMI-data'!S52/SUMIFS('RMI-data'!S:S,'RMI-data'!$J:$J,$J56,'RMI-data'!$I:$I,$I56),0)</f>
        <v>0</v>
      </c>
      <c r="T56" s="104">
        <f>IFERROR('RMI-data'!T52/SUMIFS('RMI-data'!T:T,'RMI-data'!$J:$J,$J56,'RMI-data'!$I:$I,$I56),0)</f>
        <v>0</v>
      </c>
      <c r="U56" s="104">
        <f>IFERROR('RMI-data'!U52/SUMIFS('RMI-data'!U:U,'RMI-data'!$J:$J,$J56,'RMI-data'!$I:$I,$I56),0)</f>
        <v>0</v>
      </c>
      <c r="V56" s="104">
        <f>IFERROR('RMI-data'!V52/SUMIFS('RMI-data'!V:V,'RMI-data'!$J:$J,$J56,'RMI-data'!$I:$I,$I56),0)</f>
        <v>0</v>
      </c>
      <c r="W56" s="104">
        <f>IFERROR('RMI-data'!W52/SUMIFS('RMI-data'!W:W,'RMI-data'!$J:$J,$J56,'RMI-data'!$I:$I,$I56),0)</f>
        <v>0</v>
      </c>
      <c r="X56" s="104">
        <f>IFERROR('RMI-data'!X52/SUMIFS('RMI-data'!X:X,'RMI-data'!$J:$J,$J56,'RMI-data'!$I:$I,$I56),0)</f>
        <v>0</v>
      </c>
      <c r="Y56" s="104">
        <f>IFERROR('RMI-data'!Y52/SUMIFS('RMI-data'!Y:Y,'RMI-data'!$J:$J,$J56,'RMI-data'!$I:$I,$I56),0)</f>
        <v>0</v>
      </c>
      <c r="Z56" s="104">
        <f>IFERROR('RMI-data'!Z52/SUMIFS('RMI-data'!Z:Z,'RMI-data'!$J:$J,$J56,'RMI-data'!$I:$I,$I56),0)</f>
        <v>0</v>
      </c>
      <c r="AA56" s="104">
        <f>IFERROR('RMI-data'!AA52/SUMIFS('RMI-data'!AA:AA,'RMI-data'!$J:$J,$J56,'RMI-data'!$I:$I,$I56),0)</f>
        <v>0</v>
      </c>
      <c r="AB56" s="104">
        <f>IFERROR('RMI-data'!AB52/SUMIFS('RMI-data'!AB:AB,'RMI-data'!$J:$J,$J56,'RMI-data'!$I:$I,$I56),0)</f>
        <v>0</v>
      </c>
      <c r="AC56" s="104">
        <f>IFERROR('RMI-data'!AC52/SUMIFS('RMI-data'!AC:AC,'RMI-data'!$J:$J,$J56,'RMI-data'!$I:$I,$I56),0)</f>
        <v>0</v>
      </c>
      <c r="AD56" s="104">
        <f>IFERROR('RMI-data'!AD52/SUMIFS('RMI-data'!AD:AD,'RMI-data'!$J:$J,$J56,'RMI-data'!$I:$I,$I56),0)</f>
        <v>0</v>
      </c>
      <c r="AE56" s="104">
        <f>IFERROR('RMI-data'!AE52/SUMIFS('RMI-data'!AE:AE,'RMI-data'!$J:$J,$J56,'RMI-data'!$I:$I,$I56),0)</f>
        <v>0</v>
      </c>
      <c r="AF56" s="104">
        <f>IFERROR('RMI-data'!AF52/SUMIFS('RMI-data'!AF:AF,'RMI-data'!$J:$J,$J56,'RMI-data'!$I:$I,$I56),0)</f>
        <v>0</v>
      </c>
      <c r="AG56" s="104">
        <f>IFERROR('RMI-data'!AG52/SUMIFS('RMI-data'!AG:AG,'RMI-data'!$J:$J,$J56,'RMI-data'!$I:$I,$I56),0)</f>
        <v>0</v>
      </c>
      <c r="AH56" s="104">
        <f>IFERROR('RMI-data'!AH52/SUMIFS('RMI-data'!AH:AH,'RMI-data'!$J:$J,$J56,'RMI-data'!$I:$I,$I56),0)</f>
        <v>0</v>
      </c>
      <c r="AI56" s="104">
        <f>IFERROR('RMI-data'!AI52/SUMIFS('RMI-data'!AI:AI,'RMI-data'!$J:$J,$J56,'RMI-data'!$I:$I,$I56),0)</f>
        <v>0</v>
      </c>
      <c r="AJ56" s="104">
        <f>IFERROR('RMI-data'!AJ52/SUMIFS('RMI-data'!AJ:AJ,'RMI-data'!$J:$J,$J56,'RMI-data'!$I:$I,$I56),0)</f>
        <v>0</v>
      </c>
      <c r="AK56" s="104">
        <f>IFERROR('RMI-data'!AK52/SUMIFS('RMI-data'!AK:AK,'RMI-data'!$J:$J,$J56,'RMI-data'!$I:$I,$I56),0)</f>
        <v>0</v>
      </c>
      <c r="AL56" s="104">
        <f>IFERROR('RMI-data'!AL52/SUMIFS('RMI-data'!AL:AL,'RMI-data'!$J:$J,$J56,'RMI-data'!$I:$I,$I56),0)</f>
        <v>0</v>
      </c>
      <c r="AM56" s="104">
        <f>IFERROR('RMI-data'!AM52/SUMIFS('RMI-data'!AM:AM,'RMI-data'!$J:$J,$J56,'RMI-data'!$I:$I,$I56),0)</f>
        <v>0</v>
      </c>
      <c r="AN56" s="104">
        <f>IFERROR('RMI-data'!AN52/SUMIFS('RMI-data'!AN:AN,'RMI-data'!$J:$J,$J56,'RMI-data'!$I:$I,$I56),0)</f>
        <v>0</v>
      </c>
      <c r="AO56" s="104">
        <f>IFERROR('RMI-data'!AO52/SUMIFS('RMI-data'!AO:AO,'RMI-data'!$J:$J,$J56,'RMI-data'!$I:$I,$I56),0)</f>
        <v>0</v>
      </c>
      <c r="AP56" s="104">
        <f>IFERROR('RMI-data'!AP52/SUMIFS('RMI-data'!AP:AP,'RMI-data'!$J:$J,$J56,'RMI-data'!$I:$I,$I56),0)</f>
        <v>0</v>
      </c>
    </row>
    <row r="57" spans="1:42" ht="15.75" customHeight="1" x14ac:dyDescent="0.35">
      <c r="A57" s="51"/>
      <c r="B57" s="51"/>
      <c r="C57" s="51"/>
      <c r="D57" s="51"/>
      <c r="E57" s="51"/>
      <c r="F57" s="51"/>
      <c r="G57" s="51"/>
      <c r="H57" s="52" t="str">
        <f t="shared" si="3"/>
        <v>BCEU-urban-residential-appl</v>
      </c>
      <c r="I57" s="63" t="s">
        <v>539</v>
      </c>
      <c r="J57" s="51"/>
      <c r="K57" s="51"/>
      <c r="L57" s="51"/>
      <c r="M57" s="51"/>
      <c r="N57" s="51"/>
      <c r="AO57" s="51"/>
      <c r="AP57" s="51"/>
    </row>
    <row r="58" spans="1:42" ht="15.75" customHeight="1" x14ac:dyDescent="0.35">
      <c r="A58" s="51"/>
      <c r="B58" s="51"/>
      <c r="C58" s="51"/>
      <c r="D58" s="51"/>
      <c r="E58" s="51"/>
      <c r="F58" s="51"/>
      <c r="G58" s="51"/>
      <c r="H58" s="18" t="s">
        <v>499</v>
      </c>
      <c r="I58" s="63" t="s">
        <v>539</v>
      </c>
      <c r="J58" s="51"/>
      <c r="K58" s="51"/>
      <c r="L58" s="51"/>
      <c r="M58" s="51"/>
      <c r="N58" s="51"/>
      <c r="AO58" s="51"/>
      <c r="AP58" s="51"/>
    </row>
    <row r="59" spans="1:42" ht="15.75" customHeight="1" x14ac:dyDescent="0.35">
      <c r="A59" s="51"/>
      <c r="B59" s="51"/>
      <c r="C59" s="51"/>
      <c r="D59" s="51"/>
      <c r="E59" s="51"/>
      <c r="F59" s="51"/>
      <c r="G59" s="51"/>
      <c r="H59" s="51" t="str">
        <f>H58</f>
        <v>BCEU-urban-residential-other</v>
      </c>
      <c r="I59" s="63" t="s">
        <v>539</v>
      </c>
      <c r="J59" s="18" t="s">
        <v>1</v>
      </c>
      <c r="K59" s="18">
        <v>2019</v>
      </c>
      <c r="L59" s="18">
        <v>2020</v>
      </c>
      <c r="M59" s="18">
        <v>2021</v>
      </c>
      <c r="N59" s="18">
        <v>2022</v>
      </c>
      <c r="O59" s="18">
        <v>2023</v>
      </c>
      <c r="P59" s="18">
        <v>2024</v>
      </c>
      <c r="Q59" s="18">
        <v>2025</v>
      </c>
      <c r="R59" s="18">
        <v>2026</v>
      </c>
      <c r="S59" s="18">
        <v>2027</v>
      </c>
      <c r="T59" s="18">
        <v>2028</v>
      </c>
      <c r="U59" s="18">
        <v>2029</v>
      </c>
      <c r="V59" s="18">
        <v>2030</v>
      </c>
      <c r="W59" s="18">
        <v>2031</v>
      </c>
      <c r="X59" s="18">
        <v>2032</v>
      </c>
      <c r="Y59" s="18">
        <v>2033</v>
      </c>
      <c r="Z59" s="18">
        <v>2034</v>
      </c>
      <c r="AA59" s="18">
        <v>2035</v>
      </c>
      <c r="AB59" s="18">
        <v>2036</v>
      </c>
      <c r="AC59" s="18">
        <v>2037</v>
      </c>
      <c r="AD59" s="18">
        <v>2038</v>
      </c>
      <c r="AE59" s="18">
        <v>2039</v>
      </c>
      <c r="AF59" s="18">
        <v>2040</v>
      </c>
      <c r="AG59" s="18">
        <v>2041</v>
      </c>
      <c r="AH59" s="18">
        <v>2042</v>
      </c>
      <c r="AI59" s="18">
        <v>2043</v>
      </c>
      <c r="AJ59" s="18">
        <v>2044</v>
      </c>
      <c r="AK59" s="18">
        <v>2045</v>
      </c>
      <c r="AL59" s="18">
        <v>2046</v>
      </c>
      <c r="AM59" s="18">
        <v>2047</v>
      </c>
      <c r="AN59" s="18">
        <v>2048</v>
      </c>
      <c r="AO59" s="18">
        <v>2049</v>
      </c>
      <c r="AP59" s="18">
        <v>2050</v>
      </c>
    </row>
    <row r="60" spans="1:42" ht="15.75" customHeight="1" x14ac:dyDescent="0.35">
      <c r="A60" s="51"/>
      <c r="B60" s="51"/>
      <c r="C60" s="51"/>
      <c r="D60" s="51"/>
      <c r="E60" s="51"/>
      <c r="F60" s="52" t="s">
        <v>500</v>
      </c>
      <c r="G60" s="52" t="s">
        <v>501</v>
      </c>
      <c r="H60" s="52" t="str">
        <f>H59</f>
        <v>BCEU-urban-residential-other</v>
      </c>
      <c r="I60" s="63" t="s">
        <v>539</v>
      </c>
      <c r="J60" s="18" t="s">
        <v>2</v>
      </c>
      <c r="K60" s="104">
        <f>IFERROR('RMI-data'!K56/SUMIFS('RMI-data'!K:K,'RMI-data'!$J:$J,$J60,'RMI-data'!$I:$I,$I60),0)</f>
        <v>0.41214823100172698</v>
      </c>
      <c r="L60" s="104">
        <f>IFERROR('RMI-data'!L56/SUMIFS('RMI-data'!L:L,'RMI-data'!$J:$J,$J60,'RMI-data'!$I:$I,$I60),0)</f>
        <v>0.40810900586695054</v>
      </c>
      <c r="M60" s="104">
        <f>IFERROR('RMI-data'!M56/SUMIFS('RMI-data'!M:M,'RMI-data'!$J:$J,$J60,'RMI-data'!$I:$I,$I60),0)</f>
        <v>0.403104820918393</v>
      </c>
      <c r="N60" s="104">
        <f>IFERROR('RMI-data'!N56/SUMIFS('RMI-data'!N:N,'RMI-data'!$J:$J,$J60,'RMI-data'!$I:$I,$I60),0)</f>
        <v>0.39749751366550762</v>
      </c>
      <c r="O60" s="104">
        <f>IFERROR('RMI-data'!O56/SUMIFS('RMI-data'!O:O,'RMI-data'!$J:$J,$J60,'RMI-data'!$I:$I,$I60),0)</f>
        <v>0.38946955929417471</v>
      </c>
      <c r="P60" s="104">
        <f>IFERROR('RMI-data'!P56/SUMIFS('RMI-data'!P:P,'RMI-data'!$J:$J,$J60,'RMI-data'!$I:$I,$I60),0)</f>
        <v>0.38275778920253223</v>
      </c>
      <c r="Q60" s="104">
        <f>IFERROR('RMI-data'!Q56/SUMIFS('RMI-data'!Q:Q,'RMI-data'!$J:$J,$J60,'RMI-data'!$I:$I,$I60),0)</f>
        <v>0.37618118308021647</v>
      </c>
      <c r="R60" s="104">
        <f>IFERROR('RMI-data'!R56/SUMIFS('RMI-data'!R:R,'RMI-data'!$J:$J,$J60,'RMI-data'!$I:$I,$I60),0)</f>
        <v>0.36804375026104147</v>
      </c>
      <c r="S60" s="104">
        <f>IFERROR('RMI-data'!S56/SUMIFS('RMI-data'!S:S,'RMI-data'!$J:$J,$J60,'RMI-data'!$I:$I,$I60),0)</f>
        <v>0.36000858095180949</v>
      </c>
      <c r="T60" s="104">
        <f>IFERROR('RMI-data'!T56/SUMIFS('RMI-data'!T:T,'RMI-data'!$J:$J,$J60,'RMI-data'!$I:$I,$I60),0)</f>
        <v>0.35253667620110352</v>
      </c>
      <c r="U60" s="104">
        <f>IFERROR('RMI-data'!U56/SUMIFS('RMI-data'!U:U,'RMI-data'!$J:$J,$J60,'RMI-data'!$I:$I,$I60),0)</f>
        <v>0.34514365340200265</v>
      </c>
      <c r="V60" s="104">
        <f>IFERROR('RMI-data'!V56/SUMIFS('RMI-data'!V:V,'RMI-data'!$J:$J,$J60,'RMI-data'!$I:$I,$I60),0)</f>
        <v>0.33709022329701716</v>
      </c>
      <c r="W60" s="104">
        <f>IFERROR('RMI-data'!W56/SUMIFS('RMI-data'!W:W,'RMI-data'!$J:$J,$J60,'RMI-data'!$I:$I,$I60),0)</f>
        <v>0.32815946911194865</v>
      </c>
      <c r="X60" s="104">
        <f>IFERROR('RMI-data'!X56/SUMIFS('RMI-data'!X:X,'RMI-data'!$J:$J,$J60,'RMI-data'!$I:$I,$I60),0)</f>
        <v>0.31883095963740327</v>
      </c>
      <c r="Y60" s="104">
        <f>IFERROR('RMI-data'!Y56/SUMIFS('RMI-data'!Y:Y,'RMI-data'!$J:$J,$J60,'RMI-data'!$I:$I,$I60),0)</f>
        <v>0.30973737824309833</v>
      </c>
      <c r="Z60" s="104">
        <f>IFERROR('RMI-data'!Z56/SUMIFS('RMI-data'!Z:Z,'RMI-data'!$J:$J,$J60,'RMI-data'!$I:$I,$I60),0)</f>
        <v>0.30096523001662306</v>
      </c>
      <c r="AA60" s="104">
        <f>IFERROR('RMI-data'!AA56/SUMIFS('RMI-data'!AA:AA,'RMI-data'!$J:$J,$J60,'RMI-data'!$I:$I,$I60),0)</f>
        <v>0.29226900669502576</v>
      </c>
      <c r="AB60" s="104">
        <f>IFERROR('RMI-data'!AB56/SUMIFS('RMI-data'!AB:AB,'RMI-data'!$J:$J,$J60,'RMI-data'!$I:$I,$I60),0)</f>
        <v>0.28356322024865438</v>
      </c>
      <c r="AC60" s="104">
        <f>IFERROR('RMI-data'!AC56/SUMIFS('RMI-data'!AC:AC,'RMI-data'!$J:$J,$J60,'RMI-data'!$I:$I,$I60),0)</f>
        <v>0.2747134543940421</v>
      </c>
      <c r="AD60" s="104">
        <f>IFERROR('RMI-data'!AD56/SUMIFS('RMI-data'!AD:AD,'RMI-data'!$J:$J,$J60,'RMI-data'!$I:$I,$I60),0)</f>
        <v>0.26583945377570284</v>
      </c>
      <c r="AE60" s="104">
        <f>IFERROR('RMI-data'!AE56/SUMIFS('RMI-data'!AE:AE,'RMI-data'!$J:$J,$J60,'RMI-data'!$I:$I,$I60),0)</f>
        <v>0.25663084340624803</v>
      </c>
      <c r="AF60" s="104">
        <f>IFERROR('RMI-data'!AF56/SUMIFS('RMI-data'!AF:AF,'RMI-data'!$J:$J,$J60,'RMI-data'!$I:$I,$I60),0)</f>
        <v>0.24687301045599563</v>
      </c>
      <c r="AG60" s="104">
        <f>IFERROR('RMI-data'!AG56/SUMIFS('RMI-data'!AG:AG,'RMI-data'!$J:$J,$J60,'RMI-data'!$I:$I,$I60),0)</f>
        <v>0.23604828992130666</v>
      </c>
      <c r="AH60" s="104">
        <f>IFERROR('RMI-data'!AH56/SUMIFS('RMI-data'!AH:AH,'RMI-data'!$J:$J,$J60,'RMI-data'!$I:$I,$I60),0)</f>
        <v>0.22487410636579333</v>
      </c>
      <c r="AI60" s="104">
        <f>IFERROR('RMI-data'!AI56/SUMIFS('RMI-data'!AI:AI,'RMI-data'!$J:$J,$J60,'RMI-data'!$I:$I,$I60),0)</f>
        <v>0.2135925182158549</v>
      </c>
      <c r="AJ60" s="104">
        <f>IFERROR('RMI-data'!AJ56/SUMIFS('RMI-data'!AJ:AJ,'RMI-data'!$J:$J,$J60,'RMI-data'!$I:$I,$I60),0)</f>
        <v>0.20222537971916929</v>
      </c>
      <c r="AK60" s="104">
        <f>IFERROR('RMI-data'!AK56/SUMIFS('RMI-data'!AK:AK,'RMI-data'!$J:$J,$J60,'RMI-data'!$I:$I,$I60),0)</f>
        <v>0.19076804255005644</v>
      </c>
      <c r="AL60" s="104">
        <f>IFERROR('RMI-data'!AL56/SUMIFS('RMI-data'!AL:AL,'RMI-data'!$J:$J,$J60,'RMI-data'!$I:$I,$I60),0)</f>
        <v>0.17910934892576993</v>
      </c>
      <c r="AM60" s="104">
        <f>IFERROR('RMI-data'!AM56/SUMIFS('RMI-data'!AM:AM,'RMI-data'!$J:$J,$J60,'RMI-data'!$I:$I,$I60),0)</f>
        <v>0.16702929087949281</v>
      </c>
      <c r="AN60" s="104">
        <f>IFERROR('RMI-data'!AN56/SUMIFS('RMI-data'!AN:AN,'RMI-data'!$J:$J,$J60,'RMI-data'!$I:$I,$I60),0)</f>
        <v>0.16431479504766167</v>
      </c>
      <c r="AO60" s="104">
        <f>IFERROR('RMI-data'!AO56/SUMIFS('RMI-data'!AO:AO,'RMI-data'!$J:$J,$J60,'RMI-data'!$I:$I,$I60),0)</f>
        <v>0.16293533768643442</v>
      </c>
      <c r="AP60" s="104">
        <f>IFERROR('RMI-data'!AP56/SUMIFS('RMI-data'!AP:AP,'RMI-data'!$J:$J,$J60,'RMI-data'!$I:$I,$I60),0)</f>
        <v>0.1614891167722145</v>
      </c>
    </row>
    <row r="61" spans="1:42" ht="15.75" customHeight="1" x14ac:dyDescent="0.35">
      <c r="A61" s="51"/>
      <c r="B61" s="51"/>
      <c r="C61" s="51"/>
      <c r="D61" s="51"/>
      <c r="E61" s="51"/>
      <c r="F61" s="51"/>
      <c r="G61" s="51"/>
      <c r="H61" s="52" t="str">
        <f t="shared" ref="H61:H70" si="4">H60</f>
        <v>BCEU-urban-residential-other</v>
      </c>
      <c r="I61" s="63" t="s">
        <v>539</v>
      </c>
      <c r="J61" s="18" t="s">
        <v>3</v>
      </c>
      <c r="K61" s="104">
        <f>IFERROR('RMI-data'!K57/SUMIFS('RMI-data'!K:K,'RMI-data'!$J:$J,$J61,'RMI-data'!$I:$I,$I61),0)</f>
        <v>0</v>
      </c>
      <c r="L61" s="104">
        <f>IFERROR('RMI-data'!L57/SUMIFS('RMI-data'!L:L,'RMI-data'!$J:$J,$J61,'RMI-data'!$I:$I,$I61),0)</f>
        <v>0</v>
      </c>
      <c r="M61" s="104">
        <f>IFERROR('RMI-data'!M57/SUMIFS('RMI-data'!M:M,'RMI-data'!$J:$J,$J61,'RMI-data'!$I:$I,$I61),0)</f>
        <v>0</v>
      </c>
      <c r="N61" s="104">
        <f>IFERROR('RMI-data'!N57/SUMIFS('RMI-data'!N:N,'RMI-data'!$J:$J,$J61,'RMI-data'!$I:$I,$I61),0)</f>
        <v>0</v>
      </c>
      <c r="O61" s="104">
        <f>IFERROR('RMI-data'!O57/SUMIFS('RMI-data'!O:O,'RMI-data'!$J:$J,$J61,'RMI-data'!$I:$I,$I61),0)</f>
        <v>0</v>
      </c>
      <c r="P61" s="104">
        <f>IFERROR('RMI-data'!P57/SUMIFS('RMI-data'!P:P,'RMI-data'!$J:$J,$J61,'RMI-data'!$I:$I,$I61),0)</f>
        <v>0</v>
      </c>
      <c r="Q61" s="104">
        <f>IFERROR('RMI-data'!Q57/SUMIFS('RMI-data'!Q:Q,'RMI-data'!$J:$J,$J61,'RMI-data'!$I:$I,$I61),0)</f>
        <v>0</v>
      </c>
      <c r="R61" s="104">
        <f>IFERROR('RMI-data'!R57/SUMIFS('RMI-data'!R:R,'RMI-data'!$J:$J,$J61,'RMI-data'!$I:$I,$I61),0)</f>
        <v>0</v>
      </c>
      <c r="S61" s="104">
        <f>IFERROR('RMI-data'!S57/SUMIFS('RMI-data'!S:S,'RMI-data'!$J:$J,$J61,'RMI-data'!$I:$I,$I61),0)</f>
        <v>0</v>
      </c>
      <c r="T61" s="104">
        <f>IFERROR('RMI-data'!T57/SUMIFS('RMI-data'!T:T,'RMI-data'!$J:$J,$J61,'RMI-data'!$I:$I,$I61),0)</f>
        <v>0</v>
      </c>
      <c r="U61" s="104">
        <f>IFERROR('RMI-data'!U57/SUMIFS('RMI-data'!U:U,'RMI-data'!$J:$J,$J61,'RMI-data'!$I:$I,$I61),0)</f>
        <v>0</v>
      </c>
      <c r="V61" s="104">
        <f>IFERROR('RMI-data'!V57/SUMIFS('RMI-data'!V:V,'RMI-data'!$J:$J,$J61,'RMI-data'!$I:$I,$I61),0)</f>
        <v>0</v>
      </c>
      <c r="W61" s="104">
        <f>IFERROR('RMI-data'!W57/SUMIFS('RMI-data'!W:W,'RMI-data'!$J:$J,$J61,'RMI-data'!$I:$I,$I61),0)</f>
        <v>0</v>
      </c>
      <c r="X61" s="104">
        <f>IFERROR('RMI-data'!X57/SUMIFS('RMI-data'!X:X,'RMI-data'!$J:$J,$J61,'RMI-data'!$I:$I,$I61),0)</f>
        <v>0</v>
      </c>
      <c r="Y61" s="104">
        <f>IFERROR('RMI-data'!Y57/SUMIFS('RMI-data'!Y:Y,'RMI-data'!$J:$J,$J61,'RMI-data'!$I:$I,$I61),0)</f>
        <v>0</v>
      </c>
      <c r="Z61" s="104">
        <f>IFERROR('RMI-data'!Z57/SUMIFS('RMI-data'!Z:Z,'RMI-data'!$J:$J,$J61,'RMI-data'!$I:$I,$I61),0)</f>
        <v>0</v>
      </c>
      <c r="AA61" s="104">
        <f>IFERROR('RMI-data'!AA57/SUMIFS('RMI-data'!AA:AA,'RMI-data'!$J:$J,$J61,'RMI-data'!$I:$I,$I61),0)</f>
        <v>0</v>
      </c>
      <c r="AB61" s="104">
        <f>IFERROR('RMI-data'!AB57/SUMIFS('RMI-data'!AB:AB,'RMI-data'!$J:$J,$J61,'RMI-data'!$I:$I,$I61),0)</f>
        <v>0</v>
      </c>
      <c r="AC61" s="104">
        <f>IFERROR('RMI-data'!AC57/SUMIFS('RMI-data'!AC:AC,'RMI-data'!$J:$J,$J61,'RMI-data'!$I:$I,$I61),0)</f>
        <v>0</v>
      </c>
      <c r="AD61" s="104">
        <f>IFERROR('RMI-data'!AD57/SUMIFS('RMI-data'!AD:AD,'RMI-data'!$J:$J,$J61,'RMI-data'!$I:$I,$I61),0)</f>
        <v>0</v>
      </c>
      <c r="AE61" s="104">
        <f>IFERROR('RMI-data'!AE57/SUMIFS('RMI-data'!AE:AE,'RMI-data'!$J:$J,$J61,'RMI-data'!$I:$I,$I61),0)</f>
        <v>0</v>
      </c>
      <c r="AF61" s="104">
        <f>IFERROR('RMI-data'!AF57/SUMIFS('RMI-data'!AF:AF,'RMI-data'!$J:$J,$J61,'RMI-data'!$I:$I,$I61),0)</f>
        <v>0</v>
      </c>
      <c r="AG61" s="104">
        <f>IFERROR('RMI-data'!AG57/SUMIFS('RMI-data'!AG:AG,'RMI-data'!$J:$J,$J61,'RMI-data'!$I:$I,$I61),0)</f>
        <v>0</v>
      </c>
      <c r="AH61" s="104">
        <f>IFERROR('RMI-data'!AH57/SUMIFS('RMI-data'!AH:AH,'RMI-data'!$J:$J,$J61,'RMI-data'!$I:$I,$I61),0)</f>
        <v>0</v>
      </c>
      <c r="AI61" s="104">
        <f>IFERROR('RMI-data'!AI57/SUMIFS('RMI-data'!AI:AI,'RMI-data'!$J:$J,$J61,'RMI-data'!$I:$I,$I61),0)</f>
        <v>0</v>
      </c>
      <c r="AJ61" s="104">
        <f>IFERROR('RMI-data'!AJ57/SUMIFS('RMI-data'!AJ:AJ,'RMI-data'!$J:$J,$J61,'RMI-data'!$I:$I,$I61),0)</f>
        <v>0</v>
      </c>
      <c r="AK61" s="104">
        <f>IFERROR('RMI-data'!AK57/SUMIFS('RMI-data'!AK:AK,'RMI-data'!$J:$J,$J61,'RMI-data'!$I:$I,$I61),0)</f>
        <v>0</v>
      </c>
      <c r="AL61" s="104">
        <f>IFERROR('RMI-data'!AL57/SUMIFS('RMI-data'!AL:AL,'RMI-data'!$J:$J,$J61,'RMI-data'!$I:$I,$I61),0)</f>
        <v>0</v>
      </c>
      <c r="AM61" s="104">
        <f>IFERROR('RMI-data'!AM57/SUMIFS('RMI-data'!AM:AM,'RMI-data'!$J:$J,$J61,'RMI-data'!$I:$I,$I61),0)</f>
        <v>0</v>
      </c>
      <c r="AN61" s="104">
        <f>IFERROR('RMI-data'!AN57/SUMIFS('RMI-data'!AN:AN,'RMI-data'!$J:$J,$J61,'RMI-data'!$I:$I,$I61),0)</f>
        <v>0</v>
      </c>
      <c r="AO61" s="104">
        <f>IFERROR('RMI-data'!AO57/SUMIFS('RMI-data'!AO:AO,'RMI-data'!$J:$J,$J61,'RMI-data'!$I:$I,$I61),0)</f>
        <v>0</v>
      </c>
      <c r="AP61" s="104">
        <f>IFERROR('RMI-data'!AP57/SUMIFS('RMI-data'!AP:AP,'RMI-data'!$J:$J,$J61,'RMI-data'!$I:$I,$I61),0)</f>
        <v>0</v>
      </c>
    </row>
    <row r="62" spans="1:42" ht="15.75" customHeight="1" x14ac:dyDescent="0.35">
      <c r="A62" s="51"/>
      <c r="B62" s="51"/>
      <c r="C62" s="51"/>
      <c r="D62" s="51"/>
      <c r="E62" s="51"/>
      <c r="F62" s="51"/>
      <c r="G62" s="51"/>
      <c r="H62" s="52" t="str">
        <f t="shared" si="4"/>
        <v>BCEU-urban-residential-other</v>
      </c>
      <c r="I62" s="63" t="s">
        <v>539</v>
      </c>
      <c r="J62" s="18" t="s">
        <v>4</v>
      </c>
      <c r="K62" s="104">
        <f>IFERROR('RMI-data'!K58/SUMIFS('RMI-data'!K:K,'RMI-data'!$J:$J,$J62,'RMI-data'!$I:$I,$I62),0)</f>
        <v>0</v>
      </c>
      <c r="L62" s="104">
        <f>IFERROR('RMI-data'!L58/SUMIFS('RMI-data'!L:L,'RMI-data'!$J:$J,$J62,'RMI-data'!$I:$I,$I62),0)</f>
        <v>0</v>
      </c>
      <c r="M62" s="104">
        <f>IFERROR('RMI-data'!M58/SUMIFS('RMI-data'!M:M,'RMI-data'!$J:$J,$J62,'RMI-data'!$I:$I,$I62),0)</f>
        <v>0</v>
      </c>
      <c r="N62" s="104">
        <f>IFERROR('RMI-data'!N58/SUMIFS('RMI-data'!N:N,'RMI-data'!$J:$J,$J62,'RMI-data'!$I:$I,$I62),0)</f>
        <v>0</v>
      </c>
      <c r="O62" s="104">
        <f>IFERROR('RMI-data'!O58/SUMIFS('RMI-data'!O:O,'RMI-data'!$J:$J,$J62,'RMI-data'!$I:$I,$I62),0)</f>
        <v>0</v>
      </c>
      <c r="P62" s="104">
        <f>IFERROR('RMI-data'!P58/SUMIFS('RMI-data'!P:P,'RMI-data'!$J:$J,$J62,'RMI-data'!$I:$I,$I62),0)</f>
        <v>0</v>
      </c>
      <c r="Q62" s="104">
        <f>IFERROR('RMI-data'!Q58/SUMIFS('RMI-data'!Q:Q,'RMI-data'!$J:$J,$J62,'RMI-data'!$I:$I,$I62),0)</f>
        <v>0</v>
      </c>
      <c r="R62" s="104">
        <f>IFERROR('RMI-data'!R58/SUMIFS('RMI-data'!R:R,'RMI-data'!$J:$J,$J62,'RMI-data'!$I:$I,$I62),0)</f>
        <v>0</v>
      </c>
      <c r="S62" s="104">
        <f>IFERROR('RMI-data'!S58/SUMIFS('RMI-data'!S:S,'RMI-data'!$J:$J,$J62,'RMI-data'!$I:$I,$I62),0)</f>
        <v>0</v>
      </c>
      <c r="T62" s="104">
        <f>IFERROR('RMI-data'!T58/SUMIFS('RMI-data'!T:T,'RMI-data'!$J:$J,$J62,'RMI-data'!$I:$I,$I62),0)</f>
        <v>0</v>
      </c>
      <c r="U62" s="104">
        <f>IFERROR('RMI-data'!U58/SUMIFS('RMI-data'!U:U,'RMI-data'!$J:$J,$J62,'RMI-data'!$I:$I,$I62),0)</f>
        <v>0</v>
      </c>
      <c r="V62" s="104">
        <f>IFERROR('RMI-data'!V58/SUMIFS('RMI-data'!V:V,'RMI-data'!$J:$J,$J62,'RMI-data'!$I:$I,$I62),0)</f>
        <v>0</v>
      </c>
      <c r="W62" s="104">
        <f>IFERROR('RMI-data'!W58/SUMIFS('RMI-data'!W:W,'RMI-data'!$J:$J,$J62,'RMI-data'!$I:$I,$I62),0)</f>
        <v>0</v>
      </c>
      <c r="X62" s="104">
        <f>IFERROR('RMI-data'!X58/SUMIFS('RMI-data'!X:X,'RMI-data'!$J:$J,$J62,'RMI-data'!$I:$I,$I62),0)</f>
        <v>0</v>
      </c>
      <c r="Y62" s="104">
        <f>IFERROR('RMI-data'!Y58/SUMIFS('RMI-data'!Y:Y,'RMI-data'!$J:$J,$J62,'RMI-data'!$I:$I,$I62),0)</f>
        <v>0</v>
      </c>
      <c r="Z62" s="104">
        <f>IFERROR('RMI-data'!Z58/SUMIFS('RMI-data'!Z:Z,'RMI-data'!$J:$J,$J62,'RMI-data'!$I:$I,$I62),0)</f>
        <v>0</v>
      </c>
      <c r="AA62" s="104">
        <f>IFERROR('RMI-data'!AA58/SUMIFS('RMI-data'!AA:AA,'RMI-data'!$J:$J,$J62,'RMI-data'!$I:$I,$I62),0)</f>
        <v>0</v>
      </c>
      <c r="AB62" s="104">
        <f>IFERROR('RMI-data'!AB58/SUMIFS('RMI-data'!AB:AB,'RMI-data'!$J:$J,$J62,'RMI-data'!$I:$I,$I62),0)</f>
        <v>0</v>
      </c>
      <c r="AC62" s="104">
        <f>IFERROR('RMI-data'!AC58/SUMIFS('RMI-data'!AC:AC,'RMI-data'!$J:$J,$J62,'RMI-data'!$I:$I,$I62),0)</f>
        <v>0</v>
      </c>
      <c r="AD62" s="104">
        <f>IFERROR('RMI-data'!AD58/SUMIFS('RMI-data'!AD:AD,'RMI-data'!$J:$J,$J62,'RMI-data'!$I:$I,$I62),0)</f>
        <v>0</v>
      </c>
      <c r="AE62" s="104">
        <f>IFERROR('RMI-data'!AE58/SUMIFS('RMI-data'!AE:AE,'RMI-data'!$J:$J,$J62,'RMI-data'!$I:$I,$I62),0)</f>
        <v>0</v>
      </c>
      <c r="AF62" s="104">
        <f>IFERROR('RMI-data'!AF58/SUMIFS('RMI-data'!AF:AF,'RMI-data'!$J:$J,$J62,'RMI-data'!$I:$I,$I62),0)</f>
        <v>0</v>
      </c>
      <c r="AG62" s="104">
        <f>IFERROR('RMI-data'!AG58/SUMIFS('RMI-data'!AG:AG,'RMI-data'!$J:$J,$J62,'RMI-data'!$I:$I,$I62),0)</f>
        <v>0</v>
      </c>
      <c r="AH62" s="104">
        <f>IFERROR('RMI-data'!AH58/SUMIFS('RMI-data'!AH:AH,'RMI-data'!$J:$J,$J62,'RMI-data'!$I:$I,$I62),0)</f>
        <v>0</v>
      </c>
      <c r="AI62" s="104">
        <f>IFERROR('RMI-data'!AI58/SUMIFS('RMI-data'!AI:AI,'RMI-data'!$J:$J,$J62,'RMI-data'!$I:$I,$I62),0)</f>
        <v>0</v>
      </c>
      <c r="AJ62" s="104">
        <f>IFERROR('RMI-data'!AJ58/SUMIFS('RMI-data'!AJ:AJ,'RMI-data'!$J:$J,$J62,'RMI-data'!$I:$I,$I62),0)</f>
        <v>0</v>
      </c>
      <c r="AK62" s="104">
        <f>IFERROR('RMI-data'!AK58/SUMIFS('RMI-data'!AK:AK,'RMI-data'!$J:$J,$J62,'RMI-data'!$I:$I,$I62),0)</f>
        <v>0</v>
      </c>
      <c r="AL62" s="104">
        <f>IFERROR('RMI-data'!AL58/SUMIFS('RMI-data'!AL:AL,'RMI-data'!$J:$J,$J62,'RMI-data'!$I:$I,$I62),0)</f>
        <v>0</v>
      </c>
      <c r="AM62" s="104">
        <f>IFERROR('RMI-data'!AM58/SUMIFS('RMI-data'!AM:AM,'RMI-data'!$J:$J,$J62,'RMI-data'!$I:$I,$I62),0)</f>
        <v>0</v>
      </c>
      <c r="AN62" s="104">
        <f>IFERROR('RMI-data'!AN58/SUMIFS('RMI-data'!AN:AN,'RMI-data'!$J:$J,$J62,'RMI-data'!$I:$I,$I62),0)</f>
        <v>0</v>
      </c>
      <c r="AO62" s="104">
        <f>IFERROR('RMI-data'!AO58/SUMIFS('RMI-data'!AO:AO,'RMI-data'!$J:$J,$J62,'RMI-data'!$I:$I,$I62),0)</f>
        <v>0</v>
      </c>
      <c r="AP62" s="104">
        <f>IFERROR('RMI-data'!AP58/SUMIFS('RMI-data'!AP:AP,'RMI-data'!$J:$J,$J62,'RMI-data'!$I:$I,$I62),0)</f>
        <v>0</v>
      </c>
    </row>
    <row r="63" spans="1:42" ht="15.75" customHeight="1" x14ac:dyDescent="0.35">
      <c r="A63" s="51"/>
      <c r="B63" s="51"/>
      <c r="C63" s="51"/>
      <c r="D63" s="51"/>
      <c r="E63" s="51"/>
      <c r="F63" s="51"/>
      <c r="G63" s="51"/>
      <c r="H63" s="52" t="str">
        <f t="shared" si="4"/>
        <v>BCEU-urban-residential-other</v>
      </c>
      <c r="I63" s="63" t="s">
        <v>539</v>
      </c>
      <c r="J63" s="18" t="s">
        <v>5</v>
      </c>
      <c r="K63" s="104">
        <f>IFERROR('RMI-data'!K59/SUMIFS('RMI-data'!K:K,'RMI-data'!$J:$J,$J63,'RMI-data'!$I:$I,$I63),0)</f>
        <v>0</v>
      </c>
      <c r="L63" s="104">
        <f>IFERROR('RMI-data'!L59/SUMIFS('RMI-data'!L:L,'RMI-data'!$J:$J,$J63,'RMI-data'!$I:$I,$I63),0)</f>
        <v>0</v>
      </c>
      <c r="M63" s="104">
        <f>IFERROR('RMI-data'!M59/SUMIFS('RMI-data'!M:M,'RMI-data'!$J:$J,$J63,'RMI-data'!$I:$I,$I63),0)</f>
        <v>0</v>
      </c>
      <c r="N63" s="104">
        <f>IFERROR('RMI-data'!N59/SUMIFS('RMI-data'!N:N,'RMI-data'!$J:$J,$J63,'RMI-data'!$I:$I,$I63),0)</f>
        <v>0</v>
      </c>
      <c r="O63" s="104">
        <f>IFERROR('RMI-data'!O59/SUMIFS('RMI-data'!O:O,'RMI-data'!$J:$J,$J63,'RMI-data'!$I:$I,$I63),0)</f>
        <v>0</v>
      </c>
      <c r="P63" s="104">
        <f>IFERROR('RMI-data'!P59/SUMIFS('RMI-data'!P:P,'RMI-data'!$J:$J,$J63,'RMI-data'!$I:$I,$I63),0)</f>
        <v>0</v>
      </c>
      <c r="Q63" s="104">
        <f>IFERROR('RMI-data'!Q59/SUMIFS('RMI-data'!Q:Q,'RMI-data'!$J:$J,$J63,'RMI-data'!$I:$I,$I63),0)</f>
        <v>0</v>
      </c>
      <c r="R63" s="104">
        <f>IFERROR('RMI-data'!R59/SUMIFS('RMI-data'!R:R,'RMI-data'!$J:$J,$J63,'RMI-data'!$I:$I,$I63),0)</f>
        <v>0</v>
      </c>
      <c r="S63" s="104">
        <f>IFERROR('RMI-data'!S59/SUMIFS('RMI-data'!S:S,'RMI-data'!$J:$J,$J63,'RMI-data'!$I:$I,$I63),0)</f>
        <v>0</v>
      </c>
      <c r="T63" s="104">
        <f>IFERROR('RMI-data'!T59/SUMIFS('RMI-data'!T:T,'RMI-data'!$J:$J,$J63,'RMI-data'!$I:$I,$I63),0)</f>
        <v>0</v>
      </c>
      <c r="U63" s="104">
        <f>IFERROR('RMI-data'!U59/SUMIFS('RMI-data'!U:U,'RMI-data'!$J:$J,$J63,'RMI-data'!$I:$I,$I63),0)</f>
        <v>0</v>
      </c>
      <c r="V63" s="104">
        <f>IFERROR('RMI-data'!V59/SUMIFS('RMI-data'!V:V,'RMI-data'!$J:$J,$J63,'RMI-data'!$I:$I,$I63),0)</f>
        <v>0</v>
      </c>
      <c r="W63" s="104">
        <f>IFERROR('RMI-data'!W59/SUMIFS('RMI-data'!W:W,'RMI-data'!$J:$J,$J63,'RMI-data'!$I:$I,$I63),0)</f>
        <v>0</v>
      </c>
      <c r="X63" s="104">
        <f>IFERROR('RMI-data'!X59/SUMIFS('RMI-data'!X:X,'RMI-data'!$J:$J,$J63,'RMI-data'!$I:$I,$I63),0)</f>
        <v>0</v>
      </c>
      <c r="Y63" s="104">
        <f>IFERROR('RMI-data'!Y59/SUMIFS('RMI-data'!Y:Y,'RMI-data'!$J:$J,$J63,'RMI-data'!$I:$I,$I63),0)</f>
        <v>0</v>
      </c>
      <c r="Z63" s="104">
        <f>IFERROR('RMI-data'!Z59/SUMIFS('RMI-data'!Z:Z,'RMI-data'!$J:$J,$J63,'RMI-data'!$I:$I,$I63),0)</f>
        <v>0</v>
      </c>
      <c r="AA63" s="104">
        <f>IFERROR('RMI-data'!AA59/SUMIFS('RMI-data'!AA:AA,'RMI-data'!$J:$J,$J63,'RMI-data'!$I:$I,$I63),0)</f>
        <v>0</v>
      </c>
      <c r="AB63" s="104">
        <f>IFERROR('RMI-data'!AB59/SUMIFS('RMI-data'!AB:AB,'RMI-data'!$J:$J,$J63,'RMI-data'!$I:$I,$I63),0)</f>
        <v>0</v>
      </c>
      <c r="AC63" s="104">
        <f>IFERROR('RMI-data'!AC59/SUMIFS('RMI-data'!AC:AC,'RMI-data'!$J:$J,$J63,'RMI-data'!$I:$I,$I63),0)</f>
        <v>0</v>
      </c>
      <c r="AD63" s="104">
        <f>IFERROR('RMI-data'!AD59/SUMIFS('RMI-data'!AD:AD,'RMI-data'!$J:$J,$J63,'RMI-data'!$I:$I,$I63),0)</f>
        <v>0</v>
      </c>
      <c r="AE63" s="104">
        <f>IFERROR('RMI-data'!AE59/SUMIFS('RMI-data'!AE:AE,'RMI-data'!$J:$J,$J63,'RMI-data'!$I:$I,$I63),0)</f>
        <v>0</v>
      </c>
      <c r="AF63" s="104">
        <f>IFERROR('RMI-data'!AF59/SUMIFS('RMI-data'!AF:AF,'RMI-data'!$J:$J,$J63,'RMI-data'!$I:$I,$I63),0)</f>
        <v>0</v>
      </c>
      <c r="AG63" s="104">
        <f>IFERROR('RMI-data'!AG59/SUMIFS('RMI-data'!AG:AG,'RMI-data'!$J:$J,$J63,'RMI-data'!$I:$I,$I63),0)</f>
        <v>0</v>
      </c>
      <c r="AH63" s="104">
        <f>IFERROR('RMI-data'!AH59/SUMIFS('RMI-data'!AH:AH,'RMI-data'!$J:$J,$J63,'RMI-data'!$I:$I,$I63),0)</f>
        <v>0</v>
      </c>
      <c r="AI63" s="104">
        <f>IFERROR('RMI-data'!AI59/SUMIFS('RMI-data'!AI:AI,'RMI-data'!$J:$J,$J63,'RMI-data'!$I:$I,$I63),0)</f>
        <v>0</v>
      </c>
      <c r="AJ63" s="104">
        <f>IFERROR('RMI-data'!AJ59/SUMIFS('RMI-data'!AJ:AJ,'RMI-data'!$J:$J,$J63,'RMI-data'!$I:$I,$I63),0)</f>
        <v>0</v>
      </c>
      <c r="AK63" s="104">
        <f>IFERROR('RMI-data'!AK59/SUMIFS('RMI-data'!AK:AK,'RMI-data'!$J:$J,$J63,'RMI-data'!$I:$I,$I63),0)</f>
        <v>0</v>
      </c>
      <c r="AL63" s="104">
        <f>IFERROR('RMI-data'!AL59/SUMIFS('RMI-data'!AL:AL,'RMI-data'!$J:$J,$J63,'RMI-data'!$I:$I,$I63),0)</f>
        <v>0</v>
      </c>
      <c r="AM63" s="104">
        <f>IFERROR('RMI-data'!AM59/SUMIFS('RMI-data'!AM:AM,'RMI-data'!$J:$J,$J63,'RMI-data'!$I:$I,$I63),0)</f>
        <v>0</v>
      </c>
      <c r="AN63" s="104">
        <f>IFERROR('RMI-data'!AN59/SUMIFS('RMI-data'!AN:AN,'RMI-data'!$J:$J,$J63,'RMI-data'!$I:$I,$I63),0)</f>
        <v>0</v>
      </c>
      <c r="AO63" s="104">
        <f>IFERROR('RMI-data'!AO59/SUMIFS('RMI-data'!AO:AO,'RMI-data'!$J:$J,$J63,'RMI-data'!$I:$I,$I63),0)</f>
        <v>0</v>
      </c>
      <c r="AP63" s="104">
        <f>IFERROR('RMI-data'!AP59/SUMIFS('RMI-data'!AP:AP,'RMI-data'!$J:$J,$J63,'RMI-data'!$I:$I,$I63),0)</f>
        <v>0</v>
      </c>
    </row>
    <row r="64" spans="1:42" ht="15.75" customHeight="1" x14ac:dyDescent="0.35">
      <c r="A64" s="51"/>
      <c r="B64" s="51"/>
      <c r="C64" s="51"/>
      <c r="D64" s="51"/>
      <c r="E64" s="51"/>
      <c r="F64" s="51"/>
      <c r="G64" s="51"/>
      <c r="H64" s="52" t="str">
        <f t="shared" si="4"/>
        <v>BCEU-urban-residential-other</v>
      </c>
      <c r="I64" s="63" t="s">
        <v>539</v>
      </c>
      <c r="J64" s="18" t="s">
        <v>7</v>
      </c>
      <c r="K64" s="104">
        <f>IFERROR('RMI-data'!K60/SUMIFS('RMI-data'!K:K,'RMI-data'!$J:$J,$J64,'RMI-data'!$I:$I,$I64),0)</f>
        <v>0</v>
      </c>
      <c r="L64" s="104">
        <f>IFERROR('RMI-data'!L60/SUMIFS('RMI-data'!L:L,'RMI-data'!$J:$J,$J64,'RMI-data'!$I:$I,$I64),0)</f>
        <v>0</v>
      </c>
      <c r="M64" s="104">
        <f>IFERROR('RMI-data'!M60/SUMIFS('RMI-data'!M:M,'RMI-data'!$J:$J,$J64,'RMI-data'!$I:$I,$I64),0)</f>
        <v>0</v>
      </c>
      <c r="N64" s="104">
        <f>IFERROR('RMI-data'!N60/SUMIFS('RMI-data'!N:N,'RMI-data'!$J:$J,$J64,'RMI-data'!$I:$I,$I64),0)</f>
        <v>0</v>
      </c>
      <c r="O64" s="104">
        <f>IFERROR('RMI-data'!O60/SUMIFS('RMI-data'!O:O,'RMI-data'!$J:$J,$J64,'RMI-data'!$I:$I,$I64),0)</f>
        <v>0</v>
      </c>
      <c r="P64" s="104">
        <f>IFERROR('RMI-data'!P60/SUMIFS('RMI-data'!P:P,'RMI-data'!$J:$J,$J64,'RMI-data'!$I:$I,$I64),0)</f>
        <v>0</v>
      </c>
      <c r="Q64" s="104">
        <f>IFERROR('RMI-data'!Q60/SUMIFS('RMI-data'!Q:Q,'RMI-data'!$J:$J,$J64,'RMI-data'!$I:$I,$I64),0)</f>
        <v>0</v>
      </c>
      <c r="R64" s="104">
        <f>IFERROR('RMI-data'!R60/SUMIFS('RMI-data'!R:R,'RMI-data'!$J:$J,$J64,'RMI-data'!$I:$I,$I64),0)</f>
        <v>0</v>
      </c>
      <c r="S64" s="104">
        <f>IFERROR('RMI-data'!S60/SUMIFS('RMI-data'!S:S,'RMI-data'!$J:$J,$J64,'RMI-data'!$I:$I,$I64),0)</f>
        <v>0</v>
      </c>
      <c r="T64" s="104">
        <f>IFERROR('RMI-data'!T60/SUMIFS('RMI-data'!T:T,'RMI-data'!$J:$J,$J64,'RMI-data'!$I:$I,$I64),0)</f>
        <v>0</v>
      </c>
      <c r="U64" s="104">
        <f>IFERROR('RMI-data'!U60/SUMIFS('RMI-data'!U:U,'RMI-data'!$J:$J,$J64,'RMI-data'!$I:$I,$I64),0)</f>
        <v>0</v>
      </c>
      <c r="V64" s="104">
        <f>IFERROR('RMI-data'!V60/SUMIFS('RMI-data'!V:V,'RMI-data'!$J:$J,$J64,'RMI-data'!$I:$I,$I64),0)</f>
        <v>0</v>
      </c>
      <c r="W64" s="104">
        <f>IFERROR('RMI-data'!W60/SUMIFS('RMI-data'!W:W,'RMI-data'!$J:$J,$J64,'RMI-data'!$I:$I,$I64),0)</f>
        <v>0</v>
      </c>
      <c r="X64" s="104">
        <f>IFERROR('RMI-data'!X60/SUMIFS('RMI-data'!X:X,'RMI-data'!$J:$J,$J64,'RMI-data'!$I:$I,$I64),0)</f>
        <v>0</v>
      </c>
      <c r="Y64" s="104">
        <f>IFERROR('RMI-data'!Y60/SUMIFS('RMI-data'!Y:Y,'RMI-data'!$J:$J,$J64,'RMI-data'!$I:$I,$I64),0)</f>
        <v>0</v>
      </c>
      <c r="Z64" s="104">
        <f>IFERROR('RMI-data'!Z60/SUMIFS('RMI-data'!Z:Z,'RMI-data'!$J:$J,$J64,'RMI-data'!$I:$I,$I64),0)</f>
        <v>0</v>
      </c>
      <c r="AA64" s="104">
        <f>IFERROR('RMI-data'!AA60/SUMIFS('RMI-data'!AA:AA,'RMI-data'!$J:$J,$J64,'RMI-data'!$I:$I,$I64),0)</f>
        <v>0</v>
      </c>
      <c r="AB64" s="104">
        <f>IFERROR('RMI-data'!AB60/SUMIFS('RMI-data'!AB:AB,'RMI-data'!$J:$J,$J64,'RMI-data'!$I:$I,$I64),0)</f>
        <v>0</v>
      </c>
      <c r="AC64" s="104">
        <f>IFERROR('RMI-data'!AC60/SUMIFS('RMI-data'!AC:AC,'RMI-data'!$J:$J,$J64,'RMI-data'!$I:$I,$I64),0)</f>
        <v>0</v>
      </c>
      <c r="AD64" s="104">
        <f>IFERROR('RMI-data'!AD60/SUMIFS('RMI-data'!AD:AD,'RMI-data'!$J:$J,$J64,'RMI-data'!$I:$I,$I64),0)</f>
        <v>0</v>
      </c>
      <c r="AE64" s="104">
        <f>IFERROR('RMI-data'!AE60/SUMIFS('RMI-data'!AE:AE,'RMI-data'!$J:$J,$J64,'RMI-data'!$I:$I,$I64),0)</f>
        <v>0</v>
      </c>
      <c r="AF64" s="104">
        <f>IFERROR('RMI-data'!AF60/SUMIFS('RMI-data'!AF:AF,'RMI-data'!$J:$J,$J64,'RMI-data'!$I:$I,$I64),0)</f>
        <v>0</v>
      </c>
      <c r="AG64" s="104">
        <f>IFERROR('RMI-data'!AG60/SUMIFS('RMI-data'!AG:AG,'RMI-data'!$J:$J,$J64,'RMI-data'!$I:$I,$I64),0)</f>
        <v>0</v>
      </c>
      <c r="AH64" s="104">
        <f>IFERROR('RMI-data'!AH60/SUMIFS('RMI-data'!AH:AH,'RMI-data'!$J:$J,$J64,'RMI-data'!$I:$I,$I64),0)</f>
        <v>0</v>
      </c>
      <c r="AI64" s="104">
        <f>IFERROR('RMI-data'!AI60/SUMIFS('RMI-data'!AI:AI,'RMI-data'!$J:$J,$J64,'RMI-data'!$I:$I,$I64),0)</f>
        <v>0</v>
      </c>
      <c r="AJ64" s="104">
        <f>IFERROR('RMI-data'!AJ60/SUMIFS('RMI-data'!AJ:AJ,'RMI-data'!$J:$J,$J64,'RMI-data'!$I:$I,$I64),0)</f>
        <v>0</v>
      </c>
      <c r="AK64" s="104">
        <f>IFERROR('RMI-data'!AK60/SUMIFS('RMI-data'!AK:AK,'RMI-data'!$J:$J,$J64,'RMI-data'!$I:$I,$I64),0)</f>
        <v>0</v>
      </c>
      <c r="AL64" s="104">
        <f>IFERROR('RMI-data'!AL60/SUMIFS('RMI-data'!AL:AL,'RMI-data'!$J:$J,$J64,'RMI-data'!$I:$I,$I64),0)</f>
        <v>0</v>
      </c>
      <c r="AM64" s="104">
        <f>IFERROR('RMI-data'!AM60/SUMIFS('RMI-data'!AM:AM,'RMI-data'!$J:$J,$J64,'RMI-data'!$I:$I,$I64),0)</f>
        <v>0</v>
      </c>
      <c r="AN64" s="104">
        <f>IFERROR('RMI-data'!AN60/SUMIFS('RMI-data'!AN:AN,'RMI-data'!$J:$J,$J64,'RMI-data'!$I:$I,$I64),0)</f>
        <v>0</v>
      </c>
      <c r="AO64" s="104">
        <f>IFERROR('RMI-data'!AO60/SUMIFS('RMI-data'!AO:AO,'RMI-data'!$J:$J,$J64,'RMI-data'!$I:$I,$I64),0)</f>
        <v>0</v>
      </c>
      <c r="AP64" s="104">
        <f>IFERROR('RMI-data'!AP60/SUMIFS('RMI-data'!AP:AP,'RMI-data'!$J:$J,$J64,'RMI-data'!$I:$I,$I64),0)</f>
        <v>0</v>
      </c>
    </row>
    <row r="65" spans="1:42" ht="15.75" customHeight="1" x14ac:dyDescent="0.35">
      <c r="A65" s="51"/>
      <c r="B65" s="51"/>
      <c r="C65" s="51"/>
      <c r="D65" s="51"/>
      <c r="E65" s="51"/>
      <c r="F65" s="51"/>
      <c r="G65" s="51"/>
      <c r="H65" s="52" t="str">
        <f t="shared" si="4"/>
        <v>BCEU-urban-residential-other</v>
      </c>
      <c r="I65" s="63" t="s">
        <v>539</v>
      </c>
      <c r="J65" s="18" t="s">
        <v>8</v>
      </c>
      <c r="K65" s="104">
        <f>IFERROR('RMI-data'!K61/SUMIFS('RMI-data'!K:K,'RMI-data'!$J:$J,$J65,'RMI-data'!$I:$I,$I65),0)</f>
        <v>0</v>
      </c>
      <c r="L65" s="104">
        <f>IFERROR('RMI-data'!L61/SUMIFS('RMI-data'!L:L,'RMI-data'!$J:$J,$J65,'RMI-data'!$I:$I,$I65),0)</f>
        <v>0</v>
      </c>
      <c r="M65" s="104">
        <f>IFERROR('RMI-data'!M61/SUMIFS('RMI-data'!M:M,'RMI-data'!$J:$J,$J65,'RMI-data'!$I:$I,$I65),0)</f>
        <v>0</v>
      </c>
      <c r="N65" s="104">
        <f>IFERROR('RMI-data'!N61/SUMIFS('RMI-data'!N:N,'RMI-data'!$J:$J,$J65,'RMI-data'!$I:$I,$I65),0)</f>
        <v>0</v>
      </c>
      <c r="O65" s="104">
        <f>IFERROR('RMI-data'!O61/SUMIFS('RMI-data'!O:O,'RMI-data'!$J:$J,$J65,'RMI-data'!$I:$I,$I65),0)</f>
        <v>0</v>
      </c>
      <c r="P65" s="104">
        <f>IFERROR('RMI-data'!P61/SUMIFS('RMI-data'!P:P,'RMI-data'!$J:$J,$J65,'RMI-data'!$I:$I,$I65),0)</f>
        <v>0</v>
      </c>
      <c r="Q65" s="104">
        <f>IFERROR('RMI-data'!Q61/SUMIFS('RMI-data'!Q:Q,'RMI-data'!$J:$J,$J65,'RMI-data'!$I:$I,$I65),0)</f>
        <v>0</v>
      </c>
      <c r="R65" s="104">
        <f>IFERROR('RMI-data'!R61/SUMIFS('RMI-data'!R:R,'RMI-data'!$J:$J,$J65,'RMI-data'!$I:$I,$I65),0)</f>
        <v>0</v>
      </c>
      <c r="S65" s="104">
        <f>IFERROR('RMI-data'!S61/SUMIFS('RMI-data'!S:S,'RMI-data'!$J:$J,$J65,'RMI-data'!$I:$I,$I65),0)</f>
        <v>0</v>
      </c>
      <c r="T65" s="104">
        <f>IFERROR('RMI-data'!T61/SUMIFS('RMI-data'!T:T,'RMI-data'!$J:$J,$J65,'RMI-data'!$I:$I,$I65),0)</f>
        <v>0</v>
      </c>
      <c r="U65" s="104">
        <f>IFERROR('RMI-data'!U61/SUMIFS('RMI-data'!U:U,'RMI-data'!$J:$J,$J65,'RMI-data'!$I:$I,$I65),0)</f>
        <v>0</v>
      </c>
      <c r="V65" s="104">
        <f>IFERROR('RMI-data'!V61/SUMIFS('RMI-data'!V:V,'RMI-data'!$J:$J,$J65,'RMI-data'!$I:$I,$I65),0)</f>
        <v>0</v>
      </c>
      <c r="W65" s="104">
        <f>IFERROR('RMI-data'!W61/SUMIFS('RMI-data'!W:W,'RMI-data'!$J:$J,$J65,'RMI-data'!$I:$I,$I65),0)</f>
        <v>0</v>
      </c>
      <c r="X65" s="104">
        <f>IFERROR('RMI-data'!X61/SUMIFS('RMI-data'!X:X,'RMI-data'!$J:$J,$J65,'RMI-data'!$I:$I,$I65),0)</f>
        <v>0</v>
      </c>
      <c r="Y65" s="104">
        <f>IFERROR('RMI-data'!Y61/SUMIFS('RMI-data'!Y:Y,'RMI-data'!$J:$J,$J65,'RMI-data'!$I:$I,$I65),0)</f>
        <v>0</v>
      </c>
      <c r="Z65" s="104">
        <f>IFERROR('RMI-data'!Z61/SUMIFS('RMI-data'!Z:Z,'RMI-data'!$J:$J,$J65,'RMI-data'!$I:$I,$I65),0)</f>
        <v>0</v>
      </c>
      <c r="AA65" s="104">
        <f>IFERROR('RMI-data'!AA61/SUMIFS('RMI-data'!AA:AA,'RMI-data'!$J:$J,$J65,'RMI-data'!$I:$I,$I65),0)</f>
        <v>0</v>
      </c>
      <c r="AB65" s="104">
        <f>IFERROR('RMI-data'!AB61/SUMIFS('RMI-data'!AB:AB,'RMI-data'!$J:$J,$J65,'RMI-data'!$I:$I,$I65),0)</f>
        <v>0</v>
      </c>
      <c r="AC65" s="104">
        <f>IFERROR('RMI-data'!AC61/SUMIFS('RMI-data'!AC:AC,'RMI-data'!$J:$J,$J65,'RMI-data'!$I:$I,$I65),0)</f>
        <v>0</v>
      </c>
      <c r="AD65" s="104">
        <f>IFERROR('RMI-data'!AD61/SUMIFS('RMI-data'!AD:AD,'RMI-data'!$J:$J,$J65,'RMI-data'!$I:$I,$I65),0)</f>
        <v>0</v>
      </c>
      <c r="AE65" s="104">
        <f>IFERROR('RMI-data'!AE61/SUMIFS('RMI-data'!AE:AE,'RMI-data'!$J:$J,$J65,'RMI-data'!$I:$I,$I65),0)</f>
        <v>0</v>
      </c>
      <c r="AF65" s="104">
        <f>IFERROR('RMI-data'!AF61/SUMIFS('RMI-data'!AF:AF,'RMI-data'!$J:$J,$J65,'RMI-data'!$I:$I,$I65),0)</f>
        <v>0</v>
      </c>
      <c r="AG65" s="104">
        <f>IFERROR('RMI-data'!AG61/SUMIFS('RMI-data'!AG:AG,'RMI-data'!$J:$J,$J65,'RMI-data'!$I:$I,$I65),0)</f>
        <v>0</v>
      </c>
      <c r="AH65" s="104">
        <f>IFERROR('RMI-data'!AH61/SUMIFS('RMI-data'!AH:AH,'RMI-data'!$J:$J,$J65,'RMI-data'!$I:$I,$I65),0)</f>
        <v>0</v>
      </c>
      <c r="AI65" s="104">
        <f>IFERROR('RMI-data'!AI61/SUMIFS('RMI-data'!AI:AI,'RMI-data'!$J:$J,$J65,'RMI-data'!$I:$I,$I65),0)</f>
        <v>0</v>
      </c>
      <c r="AJ65" s="104">
        <f>IFERROR('RMI-data'!AJ61/SUMIFS('RMI-data'!AJ:AJ,'RMI-data'!$J:$J,$J65,'RMI-data'!$I:$I,$I65),0)</f>
        <v>0</v>
      </c>
      <c r="AK65" s="104">
        <f>IFERROR('RMI-data'!AK61/SUMIFS('RMI-data'!AK:AK,'RMI-data'!$J:$J,$J65,'RMI-data'!$I:$I,$I65),0)</f>
        <v>0</v>
      </c>
      <c r="AL65" s="104">
        <f>IFERROR('RMI-data'!AL61/SUMIFS('RMI-data'!AL:AL,'RMI-data'!$J:$J,$J65,'RMI-data'!$I:$I,$I65),0)</f>
        <v>0</v>
      </c>
      <c r="AM65" s="104">
        <f>IFERROR('RMI-data'!AM61/SUMIFS('RMI-data'!AM:AM,'RMI-data'!$J:$J,$J65,'RMI-data'!$I:$I,$I65),0)</f>
        <v>0</v>
      </c>
      <c r="AN65" s="104">
        <f>IFERROR('RMI-data'!AN61/SUMIFS('RMI-data'!AN:AN,'RMI-data'!$J:$J,$J65,'RMI-data'!$I:$I,$I65),0)</f>
        <v>0</v>
      </c>
      <c r="AO65" s="104">
        <f>IFERROR('RMI-data'!AO61/SUMIFS('RMI-data'!AO:AO,'RMI-data'!$J:$J,$J65,'RMI-data'!$I:$I,$I65),0)</f>
        <v>0</v>
      </c>
      <c r="AP65" s="104">
        <f>IFERROR('RMI-data'!AP61/SUMIFS('RMI-data'!AP:AP,'RMI-data'!$J:$J,$J65,'RMI-data'!$I:$I,$I65),0)</f>
        <v>0</v>
      </c>
    </row>
    <row r="66" spans="1:42" ht="15.75" customHeight="1" x14ac:dyDescent="0.35">
      <c r="A66" s="51"/>
      <c r="B66" s="51"/>
      <c r="C66" s="51"/>
      <c r="D66" s="51"/>
      <c r="E66" s="51"/>
      <c r="F66" s="51"/>
      <c r="G66" s="51"/>
      <c r="H66" s="52" t="str">
        <f t="shared" si="4"/>
        <v>BCEU-urban-residential-other</v>
      </c>
      <c r="I66" s="63" t="s">
        <v>539</v>
      </c>
      <c r="J66" s="18" t="s">
        <v>93</v>
      </c>
      <c r="K66" s="104">
        <f>IFERROR('RMI-data'!K62/SUMIFS('RMI-data'!K:K,'RMI-data'!$J:$J,$J66,'RMI-data'!$I:$I,$I66),0)</f>
        <v>0</v>
      </c>
      <c r="L66" s="104">
        <f>IFERROR('RMI-data'!L62/SUMIFS('RMI-data'!L:L,'RMI-data'!$J:$J,$J66,'RMI-data'!$I:$I,$I66),0)</f>
        <v>0</v>
      </c>
      <c r="M66" s="104">
        <f>IFERROR('RMI-data'!M62/SUMIFS('RMI-data'!M:M,'RMI-data'!$J:$J,$J66,'RMI-data'!$I:$I,$I66),0)</f>
        <v>0</v>
      </c>
      <c r="N66" s="104">
        <f>IFERROR('RMI-data'!N62/SUMIFS('RMI-data'!N:N,'RMI-data'!$J:$J,$J66,'RMI-data'!$I:$I,$I66),0)</f>
        <v>0</v>
      </c>
      <c r="O66" s="104">
        <f>IFERROR('RMI-data'!O62/SUMIFS('RMI-data'!O:O,'RMI-data'!$J:$J,$J66,'RMI-data'!$I:$I,$I66),0)</f>
        <v>0</v>
      </c>
      <c r="P66" s="104">
        <f>IFERROR('RMI-data'!P62/SUMIFS('RMI-data'!P:P,'RMI-data'!$J:$J,$J66,'RMI-data'!$I:$I,$I66),0)</f>
        <v>0</v>
      </c>
      <c r="Q66" s="104">
        <f>IFERROR('RMI-data'!Q62/SUMIFS('RMI-data'!Q:Q,'RMI-data'!$J:$J,$J66,'RMI-data'!$I:$I,$I66),0)</f>
        <v>0</v>
      </c>
      <c r="R66" s="104">
        <f>IFERROR('RMI-data'!R62/SUMIFS('RMI-data'!R:R,'RMI-data'!$J:$J,$J66,'RMI-data'!$I:$I,$I66),0)</f>
        <v>0</v>
      </c>
      <c r="S66" s="104">
        <f>IFERROR('RMI-data'!S62/SUMIFS('RMI-data'!S:S,'RMI-data'!$J:$J,$J66,'RMI-data'!$I:$I,$I66),0)</f>
        <v>0</v>
      </c>
      <c r="T66" s="104">
        <f>IFERROR('RMI-data'!T62/SUMIFS('RMI-data'!T:T,'RMI-data'!$J:$J,$J66,'RMI-data'!$I:$I,$I66),0)</f>
        <v>0</v>
      </c>
      <c r="U66" s="104">
        <f>IFERROR('RMI-data'!U62/SUMIFS('RMI-data'!U:U,'RMI-data'!$J:$J,$J66,'RMI-data'!$I:$I,$I66),0)</f>
        <v>0</v>
      </c>
      <c r="V66" s="104">
        <f>IFERROR('RMI-data'!V62/SUMIFS('RMI-data'!V:V,'RMI-data'!$J:$J,$J66,'RMI-data'!$I:$I,$I66),0)</f>
        <v>0</v>
      </c>
      <c r="W66" s="104">
        <f>IFERROR('RMI-data'!W62/SUMIFS('RMI-data'!W:W,'RMI-data'!$J:$J,$J66,'RMI-data'!$I:$I,$I66),0)</f>
        <v>0</v>
      </c>
      <c r="X66" s="104">
        <f>IFERROR('RMI-data'!X62/SUMIFS('RMI-data'!X:X,'RMI-data'!$J:$J,$J66,'RMI-data'!$I:$I,$I66),0)</f>
        <v>0</v>
      </c>
      <c r="Y66" s="104">
        <f>IFERROR('RMI-data'!Y62/SUMIFS('RMI-data'!Y:Y,'RMI-data'!$J:$J,$J66,'RMI-data'!$I:$I,$I66),0)</f>
        <v>0</v>
      </c>
      <c r="Z66" s="104">
        <f>IFERROR('RMI-data'!Z62/SUMIFS('RMI-data'!Z:Z,'RMI-data'!$J:$J,$J66,'RMI-data'!$I:$I,$I66),0)</f>
        <v>0</v>
      </c>
      <c r="AA66" s="104">
        <f>IFERROR('RMI-data'!AA62/SUMIFS('RMI-data'!AA:AA,'RMI-data'!$J:$J,$J66,'RMI-data'!$I:$I,$I66),0)</f>
        <v>0</v>
      </c>
      <c r="AB66" s="104">
        <f>IFERROR('RMI-data'!AB62/SUMIFS('RMI-data'!AB:AB,'RMI-data'!$J:$J,$J66,'RMI-data'!$I:$I,$I66),0)</f>
        <v>0</v>
      </c>
      <c r="AC66" s="104">
        <f>IFERROR('RMI-data'!AC62/SUMIFS('RMI-data'!AC:AC,'RMI-data'!$J:$J,$J66,'RMI-data'!$I:$I,$I66),0)</f>
        <v>0</v>
      </c>
      <c r="AD66" s="104">
        <f>IFERROR('RMI-data'!AD62/SUMIFS('RMI-data'!AD:AD,'RMI-data'!$J:$J,$J66,'RMI-data'!$I:$I,$I66),0)</f>
        <v>0</v>
      </c>
      <c r="AE66" s="104">
        <f>IFERROR('RMI-data'!AE62/SUMIFS('RMI-data'!AE:AE,'RMI-data'!$J:$J,$J66,'RMI-data'!$I:$I,$I66),0)</f>
        <v>0</v>
      </c>
      <c r="AF66" s="104">
        <f>IFERROR('RMI-data'!AF62/SUMIFS('RMI-data'!AF:AF,'RMI-data'!$J:$J,$J66,'RMI-data'!$I:$I,$I66),0)</f>
        <v>0</v>
      </c>
      <c r="AG66" s="104">
        <f>IFERROR('RMI-data'!AG62/SUMIFS('RMI-data'!AG:AG,'RMI-data'!$J:$J,$J66,'RMI-data'!$I:$I,$I66),0)</f>
        <v>0</v>
      </c>
      <c r="AH66" s="104">
        <f>IFERROR('RMI-data'!AH62/SUMIFS('RMI-data'!AH:AH,'RMI-data'!$J:$J,$J66,'RMI-data'!$I:$I,$I66),0)</f>
        <v>0</v>
      </c>
      <c r="AI66" s="104">
        <f>IFERROR('RMI-data'!AI62/SUMIFS('RMI-data'!AI:AI,'RMI-data'!$J:$J,$J66,'RMI-data'!$I:$I,$I66),0)</f>
        <v>0</v>
      </c>
      <c r="AJ66" s="104">
        <f>IFERROR('RMI-data'!AJ62/SUMIFS('RMI-data'!AJ:AJ,'RMI-data'!$J:$J,$J66,'RMI-data'!$I:$I,$I66),0)</f>
        <v>0</v>
      </c>
      <c r="AK66" s="104">
        <f>IFERROR('RMI-data'!AK62/SUMIFS('RMI-data'!AK:AK,'RMI-data'!$J:$J,$J66,'RMI-data'!$I:$I,$I66),0)</f>
        <v>0</v>
      </c>
      <c r="AL66" s="104">
        <f>IFERROR('RMI-data'!AL62/SUMIFS('RMI-data'!AL:AL,'RMI-data'!$J:$J,$J66,'RMI-data'!$I:$I,$I66),0)</f>
        <v>0</v>
      </c>
      <c r="AM66" s="104">
        <f>IFERROR('RMI-data'!AM62/SUMIFS('RMI-data'!AM:AM,'RMI-data'!$J:$J,$J66,'RMI-data'!$I:$I,$I66),0)</f>
        <v>0</v>
      </c>
      <c r="AN66" s="104">
        <f>IFERROR('RMI-data'!AN62/SUMIFS('RMI-data'!AN:AN,'RMI-data'!$J:$J,$J66,'RMI-data'!$I:$I,$I66),0)</f>
        <v>0</v>
      </c>
      <c r="AO66" s="104">
        <f>IFERROR('RMI-data'!AO62/SUMIFS('RMI-data'!AO:AO,'RMI-data'!$J:$J,$J66,'RMI-data'!$I:$I,$I66),0)</f>
        <v>0</v>
      </c>
      <c r="AP66" s="104">
        <f>IFERROR('RMI-data'!AP62/SUMIFS('RMI-data'!AP:AP,'RMI-data'!$J:$J,$J66,'RMI-data'!$I:$I,$I66),0)</f>
        <v>0</v>
      </c>
    </row>
    <row r="67" spans="1:42" ht="15.75" customHeight="1" x14ac:dyDescent="0.35">
      <c r="A67" s="51"/>
      <c r="B67" s="51"/>
      <c r="C67" s="51"/>
      <c r="D67" s="51"/>
      <c r="E67" s="51"/>
      <c r="F67" s="51"/>
      <c r="G67" s="51"/>
      <c r="H67" s="52" t="str">
        <f t="shared" si="4"/>
        <v>BCEU-urban-residential-other</v>
      </c>
      <c r="I67" s="63" t="s">
        <v>539</v>
      </c>
      <c r="J67" s="18" t="s">
        <v>94</v>
      </c>
      <c r="K67" s="104">
        <f>IFERROR('RMI-data'!K63/SUMIFS('RMI-data'!K:K,'RMI-data'!$J:$J,$J67,'RMI-data'!$I:$I,$I67),0)</f>
        <v>0</v>
      </c>
      <c r="L67" s="104">
        <f>IFERROR('RMI-data'!L63/SUMIFS('RMI-data'!L:L,'RMI-data'!$J:$J,$J67,'RMI-data'!$I:$I,$I67),0)</f>
        <v>0</v>
      </c>
      <c r="M67" s="104">
        <f>IFERROR('RMI-data'!M63/SUMIFS('RMI-data'!M:M,'RMI-data'!$J:$J,$J67,'RMI-data'!$I:$I,$I67),0)</f>
        <v>0</v>
      </c>
      <c r="N67" s="104">
        <f>IFERROR('RMI-data'!N63/SUMIFS('RMI-data'!N:N,'RMI-data'!$J:$J,$J67,'RMI-data'!$I:$I,$I67),0)</f>
        <v>0</v>
      </c>
      <c r="O67" s="104">
        <f>IFERROR('RMI-data'!O63/SUMIFS('RMI-data'!O:O,'RMI-data'!$J:$J,$J67,'RMI-data'!$I:$I,$I67),0)</f>
        <v>0</v>
      </c>
      <c r="P67" s="104">
        <f>IFERROR('RMI-data'!P63/SUMIFS('RMI-data'!P:P,'RMI-data'!$J:$J,$J67,'RMI-data'!$I:$I,$I67),0)</f>
        <v>0</v>
      </c>
      <c r="Q67" s="104">
        <f>IFERROR('RMI-data'!Q63/SUMIFS('RMI-data'!Q:Q,'RMI-data'!$J:$J,$J67,'RMI-data'!$I:$I,$I67),0)</f>
        <v>0</v>
      </c>
      <c r="R67" s="104">
        <f>IFERROR('RMI-data'!R63/SUMIFS('RMI-data'!R:R,'RMI-data'!$J:$J,$J67,'RMI-data'!$I:$I,$I67),0)</f>
        <v>0</v>
      </c>
      <c r="S67" s="104">
        <f>IFERROR('RMI-data'!S63/SUMIFS('RMI-data'!S:S,'RMI-data'!$J:$J,$J67,'RMI-data'!$I:$I,$I67),0)</f>
        <v>0</v>
      </c>
      <c r="T67" s="104">
        <f>IFERROR('RMI-data'!T63/SUMIFS('RMI-data'!T:T,'RMI-data'!$J:$J,$J67,'RMI-data'!$I:$I,$I67),0)</f>
        <v>0</v>
      </c>
      <c r="U67" s="104">
        <f>IFERROR('RMI-data'!U63/SUMIFS('RMI-data'!U:U,'RMI-data'!$J:$J,$J67,'RMI-data'!$I:$I,$I67),0)</f>
        <v>0</v>
      </c>
      <c r="V67" s="104">
        <f>IFERROR('RMI-data'!V63/SUMIFS('RMI-data'!V:V,'RMI-data'!$J:$J,$J67,'RMI-data'!$I:$I,$I67),0)</f>
        <v>0</v>
      </c>
      <c r="W67" s="104">
        <f>IFERROR('RMI-data'!W63/SUMIFS('RMI-data'!W:W,'RMI-data'!$J:$J,$J67,'RMI-data'!$I:$I,$I67),0)</f>
        <v>0</v>
      </c>
      <c r="X67" s="104">
        <f>IFERROR('RMI-data'!X63/SUMIFS('RMI-data'!X:X,'RMI-data'!$J:$J,$J67,'RMI-data'!$I:$I,$I67),0)</f>
        <v>0</v>
      </c>
      <c r="Y67" s="104">
        <f>IFERROR('RMI-data'!Y63/SUMIFS('RMI-data'!Y:Y,'RMI-data'!$J:$J,$J67,'RMI-data'!$I:$I,$I67),0)</f>
        <v>0</v>
      </c>
      <c r="Z67" s="104">
        <f>IFERROR('RMI-data'!Z63/SUMIFS('RMI-data'!Z:Z,'RMI-data'!$J:$J,$J67,'RMI-data'!$I:$I,$I67),0)</f>
        <v>0</v>
      </c>
      <c r="AA67" s="104">
        <f>IFERROR('RMI-data'!AA63/SUMIFS('RMI-data'!AA:AA,'RMI-data'!$J:$J,$J67,'RMI-data'!$I:$I,$I67),0)</f>
        <v>0</v>
      </c>
      <c r="AB67" s="104">
        <f>IFERROR('RMI-data'!AB63/SUMIFS('RMI-data'!AB:AB,'RMI-data'!$J:$J,$J67,'RMI-data'!$I:$I,$I67),0)</f>
        <v>0</v>
      </c>
      <c r="AC67" s="104">
        <f>IFERROR('RMI-data'!AC63/SUMIFS('RMI-data'!AC:AC,'RMI-data'!$J:$J,$J67,'RMI-data'!$I:$I,$I67),0)</f>
        <v>0</v>
      </c>
      <c r="AD67" s="104">
        <f>IFERROR('RMI-data'!AD63/SUMIFS('RMI-data'!AD:AD,'RMI-data'!$J:$J,$J67,'RMI-data'!$I:$I,$I67),0)</f>
        <v>0</v>
      </c>
      <c r="AE67" s="104">
        <f>IFERROR('RMI-data'!AE63/SUMIFS('RMI-data'!AE:AE,'RMI-data'!$J:$J,$J67,'RMI-data'!$I:$I,$I67),0)</f>
        <v>0</v>
      </c>
      <c r="AF67" s="104">
        <f>IFERROR('RMI-data'!AF63/SUMIFS('RMI-data'!AF:AF,'RMI-data'!$J:$J,$J67,'RMI-data'!$I:$I,$I67),0)</f>
        <v>0</v>
      </c>
      <c r="AG67" s="104">
        <f>IFERROR('RMI-data'!AG63/SUMIFS('RMI-data'!AG:AG,'RMI-data'!$J:$J,$J67,'RMI-data'!$I:$I,$I67),0)</f>
        <v>0</v>
      </c>
      <c r="AH67" s="104">
        <f>IFERROR('RMI-data'!AH63/SUMIFS('RMI-data'!AH:AH,'RMI-data'!$J:$J,$J67,'RMI-data'!$I:$I,$I67),0)</f>
        <v>0</v>
      </c>
      <c r="AI67" s="104">
        <f>IFERROR('RMI-data'!AI63/SUMIFS('RMI-data'!AI:AI,'RMI-data'!$J:$J,$J67,'RMI-data'!$I:$I,$I67),0)</f>
        <v>0</v>
      </c>
      <c r="AJ67" s="104">
        <f>IFERROR('RMI-data'!AJ63/SUMIFS('RMI-data'!AJ:AJ,'RMI-data'!$J:$J,$J67,'RMI-data'!$I:$I,$I67),0)</f>
        <v>0</v>
      </c>
      <c r="AK67" s="104">
        <f>IFERROR('RMI-data'!AK63/SUMIFS('RMI-data'!AK:AK,'RMI-data'!$J:$J,$J67,'RMI-data'!$I:$I,$I67),0)</f>
        <v>0</v>
      </c>
      <c r="AL67" s="104">
        <f>IFERROR('RMI-data'!AL63/SUMIFS('RMI-data'!AL:AL,'RMI-data'!$J:$J,$J67,'RMI-data'!$I:$I,$I67),0)</f>
        <v>0</v>
      </c>
      <c r="AM67" s="104">
        <f>IFERROR('RMI-data'!AM63/SUMIFS('RMI-data'!AM:AM,'RMI-data'!$J:$J,$J67,'RMI-data'!$I:$I,$I67),0)</f>
        <v>0</v>
      </c>
      <c r="AN67" s="104">
        <f>IFERROR('RMI-data'!AN63/SUMIFS('RMI-data'!AN:AN,'RMI-data'!$J:$J,$J67,'RMI-data'!$I:$I,$I67),0)</f>
        <v>0</v>
      </c>
      <c r="AO67" s="104">
        <f>IFERROR('RMI-data'!AO63/SUMIFS('RMI-data'!AO:AO,'RMI-data'!$J:$J,$J67,'RMI-data'!$I:$I,$I67),0)</f>
        <v>0</v>
      </c>
      <c r="AP67" s="104">
        <f>IFERROR('RMI-data'!AP63/SUMIFS('RMI-data'!AP:AP,'RMI-data'!$J:$J,$J67,'RMI-data'!$I:$I,$I67),0)</f>
        <v>0</v>
      </c>
    </row>
    <row r="68" spans="1:42" ht="15.75" customHeight="1" x14ac:dyDescent="0.35">
      <c r="A68" s="51"/>
      <c r="B68" s="51"/>
      <c r="C68" s="51"/>
      <c r="D68" s="51"/>
      <c r="E68" s="51"/>
      <c r="F68" s="51"/>
      <c r="G68" s="51"/>
      <c r="H68" s="52" t="str">
        <f t="shared" si="4"/>
        <v>BCEU-urban-residential-other</v>
      </c>
      <c r="I68" s="63" t="s">
        <v>539</v>
      </c>
      <c r="J68" s="18" t="s">
        <v>95</v>
      </c>
      <c r="K68" s="104">
        <f>IFERROR('RMI-data'!K64/SUMIFS('RMI-data'!K:K,'RMI-data'!$J:$J,$J68,'RMI-data'!$I:$I,$I68),0)</f>
        <v>0</v>
      </c>
      <c r="L68" s="104">
        <f>IFERROR('RMI-data'!L64/SUMIFS('RMI-data'!L:L,'RMI-data'!$J:$J,$J68,'RMI-data'!$I:$I,$I68),0)</f>
        <v>0</v>
      </c>
      <c r="M68" s="104">
        <f>IFERROR('RMI-data'!M64/SUMIFS('RMI-data'!M:M,'RMI-data'!$J:$J,$J68,'RMI-data'!$I:$I,$I68),0)</f>
        <v>0</v>
      </c>
      <c r="N68" s="104">
        <f>IFERROR('RMI-data'!N64/SUMIFS('RMI-data'!N:N,'RMI-data'!$J:$J,$J68,'RMI-data'!$I:$I,$I68),0)</f>
        <v>0</v>
      </c>
      <c r="O68" s="104">
        <f>IFERROR('RMI-data'!O64/SUMIFS('RMI-data'!O:O,'RMI-data'!$J:$J,$J68,'RMI-data'!$I:$I,$I68),0)</f>
        <v>0</v>
      </c>
      <c r="P68" s="104">
        <f>IFERROR('RMI-data'!P64/SUMIFS('RMI-data'!P:P,'RMI-data'!$J:$J,$J68,'RMI-data'!$I:$I,$I68),0)</f>
        <v>0</v>
      </c>
      <c r="Q68" s="104">
        <f>IFERROR('RMI-data'!Q64/SUMIFS('RMI-data'!Q:Q,'RMI-data'!$J:$J,$J68,'RMI-data'!$I:$I,$I68),0)</f>
        <v>0</v>
      </c>
      <c r="R68" s="104">
        <f>IFERROR('RMI-data'!R64/SUMIFS('RMI-data'!R:R,'RMI-data'!$J:$J,$J68,'RMI-data'!$I:$I,$I68),0)</f>
        <v>0</v>
      </c>
      <c r="S68" s="104">
        <f>IFERROR('RMI-data'!S64/SUMIFS('RMI-data'!S:S,'RMI-data'!$J:$J,$J68,'RMI-data'!$I:$I,$I68),0)</f>
        <v>0</v>
      </c>
      <c r="T68" s="104">
        <f>IFERROR('RMI-data'!T64/SUMIFS('RMI-data'!T:T,'RMI-data'!$J:$J,$J68,'RMI-data'!$I:$I,$I68),0)</f>
        <v>0</v>
      </c>
      <c r="U68" s="104">
        <f>IFERROR('RMI-data'!U64/SUMIFS('RMI-data'!U:U,'RMI-data'!$J:$J,$J68,'RMI-data'!$I:$I,$I68),0)</f>
        <v>0</v>
      </c>
      <c r="V68" s="104">
        <f>IFERROR('RMI-data'!V64/SUMIFS('RMI-data'!V:V,'RMI-data'!$J:$J,$J68,'RMI-data'!$I:$I,$I68),0)</f>
        <v>0</v>
      </c>
      <c r="W68" s="104">
        <f>IFERROR('RMI-data'!W64/SUMIFS('RMI-data'!W:W,'RMI-data'!$J:$J,$J68,'RMI-data'!$I:$I,$I68),0)</f>
        <v>0</v>
      </c>
      <c r="X68" s="104">
        <f>IFERROR('RMI-data'!X64/SUMIFS('RMI-data'!X:X,'RMI-data'!$J:$J,$J68,'RMI-data'!$I:$I,$I68),0)</f>
        <v>0</v>
      </c>
      <c r="Y68" s="104">
        <f>IFERROR('RMI-data'!Y64/SUMIFS('RMI-data'!Y:Y,'RMI-data'!$J:$J,$J68,'RMI-data'!$I:$I,$I68),0)</f>
        <v>0</v>
      </c>
      <c r="Z68" s="104">
        <f>IFERROR('RMI-data'!Z64/SUMIFS('RMI-data'!Z:Z,'RMI-data'!$J:$J,$J68,'RMI-data'!$I:$I,$I68),0)</f>
        <v>0</v>
      </c>
      <c r="AA68" s="104">
        <f>IFERROR('RMI-data'!AA64/SUMIFS('RMI-data'!AA:AA,'RMI-data'!$J:$J,$J68,'RMI-data'!$I:$I,$I68),0)</f>
        <v>0</v>
      </c>
      <c r="AB68" s="104">
        <f>IFERROR('RMI-data'!AB64/SUMIFS('RMI-data'!AB:AB,'RMI-data'!$J:$J,$J68,'RMI-data'!$I:$I,$I68),0)</f>
        <v>0</v>
      </c>
      <c r="AC68" s="104">
        <f>IFERROR('RMI-data'!AC64/SUMIFS('RMI-data'!AC:AC,'RMI-data'!$J:$J,$J68,'RMI-data'!$I:$I,$I68),0)</f>
        <v>0</v>
      </c>
      <c r="AD68" s="104">
        <f>IFERROR('RMI-data'!AD64/SUMIFS('RMI-data'!AD:AD,'RMI-data'!$J:$J,$J68,'RMI-data'!$I:$I,$I68),0)</f>
        <v>0</v>
      </c>
      <c r="AE68" s="104">
        <f>IFERROR('RMI-data'!AE64/SUMIFS('RMI-data'!AE:AE,'RMI-data'!$J:$J,$J68,'RMI-data'!$I:$I,$I68),0)</f>
        <v>0</v>
      </c>
      <c r="AF68" s="104">
        <f>IFERROR('RMI-data'!AF64/SUMIFS('RMI-data'!AF:AF,'RMI-data'!$J:$J,$J68,'RMI-data'!$I:$I,$I68),0)</f>
        <v>0</v>
      </c>
      <c r="AG68" s="104">
        <f>IFERROR('RMI-data'!AG64/SUMIFS('RMI-data'!AG:AG,'RMI-data'!$J:$J,$J68,'RMI-data'!$I:$I,$I68),0)</f>
        <v>0</v>
      </c>
      <c r="AH68" s="104">
        <f>IFERROR('RMI-data'!AH64/SUMIFS('RMI-data'!AH:AH,'RMI-data'!$J:$J,$J68,'RMI-data'!$I:$I,$I68),0)</f>
        <v>0</v>
      </c>
      <c r="AI68" s="104">
        <f>IFERROR('RMI-data'!AI64/SUMIFS('RMI-data'!AI:AI,'RMI-data'!$J:$J,$J68,'RMI-data'!$I:$I,$I68),0)</f>
        <v>0</v>
      </c>
      <c r="AJ68" s="104">
        <f>IFERROR('RMI-data'!AJ64/SUMIFS('RMI-data'!AJ:AJ,'RMI-data'!$J:$J,$J68,'RMI-data'!$I:$I,$I68),0)</f>
        <v>0</v>
      </c>
      <c r="AK68" s="104">
        <f>IFERROR('RMI-data'!AK64/SUMIFS('RMI-data'!AK:AK,'RMI-data'!$J:$J,$J68,'RMI-data'!$I:$I,$I68),0)</f>
        <v>0</v>
      </c>
      <c r="AL68" s="104">
        <f>IFERROR('RMI-data'!AL64/SUMIFS('RMI-data'!AL:AL,'RMI-data'!$J:$J,$J68,'RMI-data'!$I:$I,$I68),0)</f>
        <v>0</v>
      </c>
      <c r="AM68" s="104">
        <f>IFERROR('RMI-data'!AM64/SUMIFS('RMI-data'!AM:AM,'RMI-data'!$J:$J,$J68,'RMI-data'!$I:$I,$I68),0)</f>
        <v>0</v>
      </c>
      <c r="AN68" s="104">
        <f>IFERROR('RMI-data'!AN64/SUMIFS('RMI-data'!AN:AN,'RMI-data'!$J:$J,$J68,'RMI-data'!$I:$I,$I68),0)</f>
        <v>0</v>
      </c>
      <c r="AO68" s="104">
        <f>IFERROR('RMI-data'!AO64/SUMIFS('RMI-data'!AO:AO,'RMI-data'!$J:$J,$J68,'RMI-data'!$I:$I,$I68),0)</f>
        <v>0</v>
      </c>
      <c r="AP68" s="104">
        <f>IFERROR('RMI-data'!AP64/SUMIFS('RMI-data'!AP:AP,'RMI-data'!$J:$J,$J68,'RMI-data'!$I:$I,$I68),0)</f>
        <v>0</v>
      </c>
    </row>
    <row r="69" spans="1:42" ht="15.75" customHeight="1" x14ac:dyDescent="0.35">
      <c r="A69" s="51"/>
      <c r="B69" s="51"/>
      <c r="C69" s="51"/>
      <c r="D69" s="51"/>
      <c r="E69" s="51"/>
      <c r="F69" s="51"/>
      <c r="G69" s="51"/>
      <c r="H69" s="52" t="str">
        <f t="shared" si="4"/>
        <v>BCEU-urban-residential-other</v>
      </c>
      <c r="I69" s="63" t="s">
        <v>539</v>
      </c>
      <c r="J69" s="18" t="s">
        <v>96</v>
      </c>
      <c r="K69" s="104">
        <f>IFERROR('RMI-data'!K65/SUMIFS('RMI-data'!K:K,'RMI-data'!$J:$J,$J69,'RMI-data'!$I:$I,$I69),0)</f>
        <v>0</v>
      </c>
      <c r="L69" s="104">
        <f>IFERROR('RMI-data'!L65/SUMIFS('RMI-data'!L:L,'RMI-data'!$J:$J,$J69,'RMI-data'!$I:$I,$I69),0)</f>
        <v>0</v>
      </c>
      <c r="M69" s="104">
        <f>IFERROR('RMI-data'!M65/SUMIFS('RMI-data'!M:M,'RMI-data'!$J:$J,$J69,'RMI-data'!$I:$I,$I69),0)</f>
        <v>0</v>
      </c>
      <c r="N69" s="104">
        <f>IFERROR('RMI-data'!N65/SUMIFS('RMI-data'!N:N,'RMI-data'!$J:$J,$J69,'RMI-data'!$I:$I,$I69),0)</f>
        <v>0</v>
      </c>
      <c r="O69" s="104">
        <f>IFERROR('RMI-data'!O65/SUMIFS('RMI-data'!O:O,'RMI-data'!$J:$J,$J69,'RMI-data'!$I:$I,$I69),0)</f>
        <v>0</v>
      </c>
      <c r="P69" s="104">
        <f>IFERROR('RMI-data'!P65/SUMIFS('RMI-data'!P:P,'RMI-data'!$J:$J,$J69,'RMI-data'!$I:$I,$I69),0)</f>
        <v>0</v>
      </c>
      <c r="Q69" s="104">
        <f>IFERROR('RMI-data'!Q65/SUMIFS('RMI-data'!Q:Q,'RMI-data'!$J:$J,$J69,'RMI-data'!$I:$I,$I69),0)</f>
        <v>0</v>
      </c>
      <c r="R69" s="104">
        <f>IFERROR('RMI-data'!R65/SUMIFS('RMI-data'!R:R,'RMI-data'!$J:$J,$J69,'RMI-data'!$I:$I,$I69),0)</f>
        <v>0</v>
      </c>
      <c r="S69" s="104">
        <f>IFERROR('RMI-data'!S65/SUMIFS('RMI-data'!S:S,'RMI-data'!$J:$J,$J69,'RMI-data'!$I:$I,$I69),0)</f>
        <v>0</v>
      </c>
      <c r="T69" s="104">
        <f>IFERROR('RMI-data'!T65/SUMIFS('RMI-data'!T:T,'RMI-data'!$J:$J,$J69,'RMI-data'!$I:$I,$I69),0)</f>
        <v>0</v>
      </c>
      <c r="U69" s="104">
        <f>IFERROR('RMI-data'!U65/SUMIFS('RMI-data'!U:U,'RMI-data'!$J:$J,$J69,'RMI-data'!$I:$I,$I69),0)</f>
        <v>0</v>
      </c>
      <c r="V69" s="104">
        <f>IFERROR('RMI-data'!V65/SUMIFS('RMI-data'!V:V,'RMI-data'!$J:$J,$J69,'RMI-data'!$I:$I,$I69),0)</f>
        <v>0</v>
      </c>
      <c r="W69" s="104">
        <f>IFERROR('RMI-data'!W65/SUMIFS('RMI-data'!W:W,'RMI-data'!$J:$J,$J69,'RMI-data'!$I:$I,$I69),0)</f>
        <v>0</v>
      </c>
      <c r="X69" s="104">
        <f>IFERROR('RMI-data'!X65/SUMIFS('RMI-data'!X:X,'RMI-data'!$J:$J,$J69,'RMI-data'!$I:$I,$I69),0)</f>
        <v>0</v>
      </c>
      <c r="Y69" s="104">
        <f>IFERROR('RMI-data'!Y65/SUMIFS('RMI-data'!Y:Y,'RMI-data'!$J:$J,$J69,'RMI-data'!$I:$I,$I69),0)</f>
        <v>0</v>
      </c>
      <c r="Z69" s="104">
        <f>IFERROR('RMI-data'!Z65/SUMIFS('RMI-data'!Z:Z,'RMI-data'!$J:$J,$J69,'RMI-data'!$I:$I,$I69),0)</f>
        <v>0</v>
      </c>
      <c r="AA69" s="104">
        <f>IFERROR('RMI-data'!AA65/SUMIFS('RMI-data'!AA:AA,'RMI-data'!$J:$J,$J69,'RMI-data'!$I:$I,$I69),0)</f>
        <v>0</v>
      </c>
      <c r="AB69" s="104">
        <f>IFERROR('RMI-data'!AB65/SUMIFS('RMI-data'!AB:AB,'RMI-data'!$J:$J,$J69,'RMI-data'!$I:$I,$I69),0)</f>
        <v>0</v>
      </c>
      <c r="AC69" s="104">
        <f>IFERROR('RMI-data'!AC65/SUMIFS('RMI-data'!AC:AC,'RMI-data'!$J:$J,$J69,'RMI-data'!$I:$I,$I69),0)</f>
        <v>0</v>
      </c>
      <c r="AD69" s="104">
        <f>IFERROR('RMI-data'!AD65/SUMIFS('RMI-data'!AD:AD,'RMI-data'!$J:$J,$J69,'RMI-data'!$I:$I,$I69),0)</f>
        <v>0</v>
      </c>
      <c r="AE69" s="104">
        <f>IFERROR('RMI-data'!AE65/SUMIFS('RMI-data'!AE:AE,'RMI-data'!$J:$J,$J69,'RMI-data'!$I:$I,$I69),0)</f>
        <v>0</v>
      </c>
      <c r="AF69" s="104">
        <f>IFERROR('RMI-data'!AF65/SUMIFS('RMI-data'!AF:AF,'RMI-data'!$J:$J,$J69,'RMI-data'!$I:$I,$I69),0)</f>
        <v>0</v>
      </c>
      <c r="AG69" s="104">
        <f>IFERROR('RMI-data'!AG65/SUMIFS('RMI-data'!AG:AG,'RMI-data'!$J:$J,$J69,'RMI-data'!$I:$I,$I69),0)</f>
        <v>0</v>
      </c>
      <c r="AH69" s="104">
        <f>IFERROR('RMI-data'!AH65/SUMIFS('RMI-data'!AH:AH,'RMI-data'!$J:$J,$J69,'RMI-data'!$I:$I,$I69),0)</f>
        <v>0</v>
      </c>
      <c r="AI69" s="104">
        <f>IFERROR('RMI-data'!AI65/SUMIFS('RMI-data'!AI:AI,'RMI-data'!$J:$J,$J69,'RMI-data'!$I:$I,$I69),0)</f>
        <v>0</v>
      </c>
      <c r="AJ69" s="104">
        <f>IFERROR('RMI-data'!AJ65/SUMIFS('RMI-data'!AJ:AJ,'RMI-data'!$J:$J,$J69,'RMI-data'!$I:$I,$I69),0)</f>
        <v>0</v>
      </c>
      <c r="AK69" s="104">
        <f>IFERROR('RMI-data'!AK65/SUMIFS('RMI-data'!AK:AK,'RMI-data'!$J:$J,$J69,'RMI-data'!$I:$I,$I69),0)</f>
        <v>0</v>
      </c>
      <c r="AL69" s="104">
        <f>IFERROR('RMI-data'!AL65/SUMIFS('RMI-data'!AL:AL,'RMI-data'!$J:$J,$J69,'RMI-data'!$I:$I,$I69),0)</f>
        <v>0</v>
      </c>
      <c r="AM69" s="104">
        <f>IFERROR('RMI-data'!AM65/SUMIFS('RMI-data'!AM:AM,'RMI-data'!$J:$J,$J69,'RMI-data'!$I:$I,$I69),0)</f>
        <v>0</v>
      </c>
      <c r="AN69" s="104">
        <f>IFERROR('RMI-data'!AN65/SUMIFS('RMI-data'!AN:AN,'RMI-data'!$J:$J,$J69,'RMI-data'!$I:$I,$I69),0)</f>
        <v>0</v>
      </c>
      <c r="AO69" s="104">
        <f>IFERROR('RMI-data'!AO65/SUMIFS('RMI-data'!AO:AO,'RMI-data'!$J:$J,$J69,'RMI-data'!$I:$I,$I69),0)</f>
        <v>0</v>
      </c>
      <c r="AP69" s="104">
        <f>IFERROR('RMI-data'!AP65/SUMIFS('RMI-data'!AP:AP,'RMI-data'!$J:$J,$J69,'RMI-data'!$I:$I,$I69),0)</f>
        <v>0</v>
      </c>
    </row>
    <row r="70" spans="1:42" ht="15.75" customHeight="1" x14ac:dyDescent="0.35">
      <c r="A70" s="51"/>
      <c r="B70" s="51"/>
      <c r="C70" s="51"/>
      <c r="D70" s="51"/>
      <c r="E70" s="51"/>
      <c r="F70" s="51"/>
      <c r="G70" s="51"/>
      <c r="H70" s="52" t="str">
        <f t="shared" si="4"/>
        <v>BCEU-urban-residential-other</v>
      </c>
      <c r="I70" s="63" t="s">
        <v>539</v>
      </c>
      <c r="J70" s="51"/>
      <c r="K70" s="51"/>
      <c r="L70" s="51"/>
      <c r="M70" s="51"/>
      <c r="N70" s="51"/>
      <c r="AO70" s="51"/>
      <c r="AP70" s="51"/>
    </row>
    <row r="71" spans="1:42" ht="15.75" customHeight="1" x14ac:dyDescent="0.35">
      <c r="A71" s="51"/>
      <c r="B71" s="51"/>
      <c r="C71" s="51"/>
      <c r="D71" s="51"/>
      <c r="E71" s="51"/>
      <c r="F71" s="51"/>
      <c r="G71" s="51"/>
      <c r="H71" s="18" t="s">
        <v>506</v>
      </c>
      <c r="I71" s="63" t="s">
        <v>539</v>
      </c>
      <c r="J71" s="51"/>
      <c r="K71" s="51"/>
      <c r="L71" s="51"/>
      <c r="M71" s="51"/>
      <c r="N71" s="51"/>
      <c r="AO71" s="51"/>
      <c r="AP71" s="51"/>
    </row>
    <row r="72" spans="1:42" ht="15.75" customHeight="1" x14ac:dyDescent="0.35">
      <c r="A72" s="51"/>
      <c r="B72" s="51"/>
      <c r="C72" s="51"/>
      <c r="D72" s="51"/>
      <c r="E72" s="51"/>
      <c r="F72" s="51"/>
      <c r="G72" s="51"/>
      <c r="H72" s="51" t="str">
        <f>H71</f>
        <v>BCEU-rural-residential-heating</v>
      </c>
      <c r="I72" s="63" t="s">
        <v>539</v>
      </c>
      <c r="J72" s="18" t="s">
        <v>1</v>
      </c>
      <c r="K72" s="18">
        <v>2019</v>
      </c>
      <c r="L72" s="18">
        <v>2020</v>
      </c>
      <c r="M72" s="18">
        <v>2021</v>
      </c>
      <c r="N72" s="18">
        <v>2022</v>
      </c>
      <c r="O72" s="18">
        <v>2023</v>
      </c>
      <c r="P72" s="18">
        <v>2024</v>
      </c>
      <c r="Q72" s="18">
        <v>2025</v>
      </c>
      <c r="R72" s="18">
        <v>2026</v>
      </c>
      <c r="S72" s="18">
        <v>2027</v>
      </c>
      <c r="T72" s="18">
        <v>2028</v>
      </c>
      <c r="U72" s="18">
        <v>2029</v>
      </c>
      <c r="V72" s="18">
        <v>2030</v>
      </c>
      <c r="W72" s="18">
        <v>2031</v>
      </c>
      <c r="X72" s="18">
        <v>2032</v>
      </c>
      <c r="Y72" s="18">
        <v>2033</v>
      </c>
      <c r="Z72" s="18">
        <v>2034</v>
      </c>
      <c r="AA72" s="18">
        <v>2035</v>
      </c>
      <c r="AB72" s="18">
        <v>2036</v>
      </c>
      <c r="AC72" s="18">
        <v>2037</v>
      </c>
      <c r="AD72" s="18">
        <v>2038</v>
      </c>
      <c r="AE72" s="18">
        <v>2039</v>
      </c>
      <c r="AF72" s="18">
        <v>2040</v>
      </c>
      <c r="AG72" s="18">
        <v>2041</v>
      </c>
      <c r="AH72" s="18">
        <v>2042</v>
      </c>
      <c r="AI72" s="18">
        <v>2043</v>
      </c>
      <c r="AJ72" s="18">
        <v>2044</v>
      </c>
      <c r="AK72" s="18">
        <v>2045</v>
      </c>
      <c r="AL72" s="18">
        <v>2046</v>
      </c>
      <c r="AM72" s="18">
        <v>2047</v>
      </c>
      <c r="AN72" s="18">
        <v>2048</v>
      </c>
      <c r="AO72" s="18">
        <v>2049</v>
      </c>
      <c r="AP72" s="18">
        <v>2050</v>
      </c>
    </row>
    <row r="73" spans="1:42" ht="15.75" customHeight="1" x14ac:dyDescent="0.35">
      <c r="A73" s="51"/>
      <c r="B73" s="51"/>
      <c r="C73" s="51"/>
      <c r="D73" s="51"/>
      <c r="E73" s="51"/>
      <c r="F73" s="51"/>
      <c r="G73" s="51"/>
      <c r="H73" s="52" t="str">
        <f>H72</f>
        <v>BCEU-rural-residential-heating</v>
      </c>
      <c r="I73" s="63" t="s">
        <v>539</v>
      </c>
      <c r="J73" s="18" t="s">
        <v>2</v>
      </c>
      <c r="K73" s="104">
        <f>IFERROR('RMI-data'!K69/SUMIFS('RMI-data'!K:K,'RMI-data'!$J:$J,$J73,'RMI-data'!$I:$I,$I73),0)</f>
        <v>5.3317177677969941E-3</v>
      </c>
      <c r="L73" s="104">
        <f>IFERROR('RMI-data'!L69/SUMIFS('RMI-data'!L:L,'RMI-data'!$J:$J,$J73,'RMI-data'!$I:$I,$I73),0)</f>
        <v>5.5322837446263309E-3</v>
      </c>
      <c r="M73" s="104">
        <f>IFERROR('RMI-data'!M69/SUMIFS('RMI-data'!M:M,'RMI-data'!$J:$J,$J73,'RMI-data'!$I:$I,$I73),0)</f>
        <v>5.7215345649927673E-3</v>
      </c>
      <c r="N73" s="104">
        <f>IFERROR('RMI-data'!N69/SUMIFS('RMI-data'!N:N,'RMI-data'!$J:$J,$J73,'RMI-data'!$I:$I,$I73),0)</f>
        <v>5.910447789621757E-3</v>
      </c>
      <c r="O73" s="104">
        <f>IFERROR('RMI-data'!O69/SUMIFS('RMI-data'!O:O,'RMI-data'!$J:$J,$J73,'RMI-data'!$I:$I,$I73),0)</f>
        <v>6.1232921233222879E-3</v>
      </c>
      <c r="P73" s="104">
        <f>IFERROR('RMI-data'!P69/SUMIFS('RMI-data'!P:P,'RMI-data'!$J:$J,$J73,'RMI-data'!$I:$I,$I73),0)</f>
        <v>6.3231906113337269E-3</v>
      </c>
      <c r="Q73" s="104">
        <f>IFERROR('RMI-data'!Q69/SUMIFS('RMI-data'!Q:Q,'RMI-data'!$J:$J,$J73,'RMI-data'!$I:$I,$I73),0)</f>
        <v>6.5084807610287588E-3</v>
      </c>
      <c r="R73" s="104">
        <f>IFERROR('RMI-data'!R69/SUMIFS('RMI-data'!R:R,'RMI-data'!$J:$J,$J73,'RMI-data'!$I:$I,$I73),0)</f>
        <v>6.6965870176733163E-3</v>
      </c>
      <c r="S73" s="104">
        <f>IFERROR('RMI-data'!S69/SUMIFS('RMI-data'!S:S,'RMI-data'!$J:$J,$J73,'RMI-data'!$I:$I,$I73),0)</f>
        <v>6.873622119777773E-3</v>
      </c>
      <c r="T73" s="104">
        <f>IFERROR('RMI-data'!T69/SUMIFS('RMI-data'!T:T,'RMI-data'!$J:$J,$J73,'RMI-data'!$I:$I,$I73),0)</f>
        <v>7.0346211360908422E-3</v>
      </c>
      <c r="U73" s="104">
        <f>IFERROR('RMI-data'!U69/SUMIFS('RMI-data'!U:U,'RMI-data'!$J:$J,$J73,'RMI-data'!$I:$I,$I73),0)</f>
        <v>7.1871540150384742E-3</v>
      </c>
      <c r="V73" s="104">
        <f>IFERROR('RMI-data'!V69/SUMIFS('RMI-data'!V:V,'RMI-data'!$J:$J,$J73,'RMI-data'!$I:$I,$I73),0)</f>
        <v>7.3394375878707398E-3</v>
      </c>
      <c r="W73" s="104">
        <f>IFERROR('RMI-data'!W69/SUMIFS('RMI-data'!W:W,'RMI-data'!$J:$J,$J73,'RMI-data'!$I:$I,$I73),0)</f>
        <v>7.4883909114929863E-3</v>
      </c>
      <c r="X73" s="104">
        <f>IFERROR('RMI-data'!X69/SUMIFS('RMI-data'!X:X,'RMI-data'!$J:$J,$J73,'RMI-data'!$I:$I,$I73),0)</f>
        <v>7.6314489231331566E-3</v>
      </c>
      <c r="Y73" s="104">
        <f>IFERROR('RMI-data'!Y69/SUMIFS('RMI-data'!Y:Y,'RMI-data'!$J:$J,$J73,'RMI-data'!$I:$I,$I73),0)</f>
        <v>7.7677906664286745E-3</v>
      </c>
      <c r="Z73" s="104">
        <f>IFERROR('RMI-data'!Z69/SUMIFS('RMI-data'!Z:Z,'RMI-data'!$J:$J,$J73,'RMI-data'!$I:$I,$I73),0)</f>
        <v>7.8978632679170113E-3</v>
      </c>
      <c r="AA73" s="104">
        <f>IFERROR('RMI-data'!AA69/SUMIFS('RMI-data'!AA:AA,'RMI-data'!$J:$J,$J73,'RMI-data'!$I:$I,$I73),0)</f>
        <v>8.0220353760205934E-3</v>
      </c>
      <c r="AB73" s="104">
        <f>IFERROR('RMI-data'!AB69/SUMIFS('RMI-data'!AB:AB,'RMI-data'!$J:$J,$J73,'RMI-data'!$I:$I,$I73),0)</f>
        <v>8.1486401311243409E-3</v>
      </c>
      <c r="AC73" s="104">
        <f>IFERROR('RMI-data'!AC69/SUMIFS('RMI-data'!AC:AC,'RMI-data'!$J:$J,$J73,'RMI-data'!$I:$I,$I73),0)</f>
        <v>8.2848277924391072E-3</v>
      </c>
      <c r="AD73" s="104">
        <f>IFERROR('RMI-data'!AD69/SUMIFS('RMI-data'!AD:AD,'RMI-data'!$J:$J,$J73,'RMI-data'!$I:$I,$I73),0)</f>
        <v>8.4250659293705846E-3</v>
      </c>
      <c r="AE73" s="104">
        <f>IFERROR('RMI-data'!AE69/SUMIFS('RMI-data'!AE:AE,'RMI-data'!$J:$J,$J73,'RMI-data'!$I:$I,$I73),0)</f>
        <v>8.565512175724781E-3</v>
      </c>
      <c r="AF73" s="104">
        <f>IFERROR('RMI-data'!AF69/SUMIFS('RMI-data'!AF:AF,'RMI-data'!$J:$J,$J73,'RMI-data'!$I:$I,$I73),0)</f>
        <v>8.7133949024874573E-3</v>
      </c>
      <c r="AG73" s="104">
        <f>IFERROR('RMI-data'!AG69/SUMIFS('RMI-data'!AG:AG,'RMI-data'!$J:$J,$J73,'RMI-data'!$I:$I,$I73),0)</f>
        <v>8.8366547727148602E-3</v>
      </c>
      <c r="AH73" s="104">
        <f>IFERROR('RMI-data'!AH69/SUMIFS('RMI-data'!AH:AH,'RMI-data'!$J:$J,$J73,'RMI-data'!$I:$I,$I73),0)</f>
        <v>8.9608485319527236E-3</v>
      </c>
      <c r="AI73" s="104">
        <f>IFERROR('RMI-data'!AI69/SUMIFS('RMI-data'!AI:AI,'RMI-data'!$J:$J,$J73,'RMI-data'!$I:$I,$I73),0)</f>
        <v>9.0869006900155085E-3</v>
      </c>
      <c r="AJ73" s="104">
        <f>IFERROR('RMI-data'!AJ69/SUMIFS('RMI-data'!AJ:AJ,'RMI-data'!$J:$J,$J73,'RMI-data'!$I:$I,$I73),0)</f>
        <v>9.2051549790090545E-3</v>
      </c>
      <c r="AK73" s="104">
        <f>IFERROR('RMI-data'!AK69/SUMIFS('RMI-data'!AK:AK,'RMI-data'!$J:$J,$J73,'RMI-data'!$I:$I,$I73),0)</f>
        <v>9.3199349170614825E-3</v>
      </c>
      <c r="AL73" s="104">
        <f>IFERROR('RMI-data'!AL69/SUMIFS('RMI-data'!AL:AL,'RMI-data'!$J:$J,$J73,'RMI-data'!$I:$I,$I73),0)</f>
        <v>9.4342804489029666E-3</v>
      </c>
      <c r="AM73" s="104">
        <f>IFERROR('RMI-data'!AM69/SUMIFS('RMI-data'!AM:AM,'RMI-data'!$J:$J,$J73,'RMI-data'!$I:$I,$I73),0)</f>
        <v>9.5480397528291249E-3</v>
      </c>
      <c r="AN73" s="104">
        <f>IFERROR('RMI-data'!AN69/SUMIFS('RMI-data'!AN:AN,'RMI-data'!$J:$J,$J73,'RMI-data'!$I:$I,$I73),0)</f>
        <v>9.5454308333476848E-3</v>
      </c>
      <c r="AO73" s="104">
        <f>IFERROR('RMI-data'!AO69/SUMIFS('RMI-data'!AO:AO,'RMI-data'!$J:$J,$J73,'RMI-data'!$I:$I,$I73),0)</f>
        <v>9.5218866800853806E-3</v>
      </c>
      <c r="AP73" s="104">
        <f>IFERROR('RMI-data'!AP69/SUMIFS('RMI-data'!AP:AP,'RMI-data'!$J:$J,$J73,'RMI-data'!$I:$I,$I73),0)</f>
        <v>9.4964169631220688E-3</v>
      </c>
    </row>
    <row r="74" spans="1:42" ht="15.75" customHeight="1" x14ac:dyDescent="0.35">
      <c r="A74" s="51"/>
      <c r="B74" s="51"/>
      <c r="C74" s="51"/>
      <c r="D74" s="51"/>
      <c r="E74" s="51"/>
      <c r="F74" s="51"/>
      <c r="G74" s="51"/>
      <c r="H74" s="52" t="str">
        <f t="shared" ref="H74:H83" si="5">H73</f>
        <v>BCEU-rural-residential-heating</v>
      </c>
      <c r="I74" s="63" t="s">
        <v>539</v>
      </c>
      <c r="J74" s="18" t="s">
        <v>3</v>
      </c>
      <c r="K74" s="104">
        <f>IFERROR('RMI-data'!K70/SUMIFS('RMI-data'!K:K,'RMI-data'!$J:$J,$J74,'RMI-data'!$I:$I,$I74),0)</f>
        <v>0</v>
      </c>
      <c r="L74" s="104">
        <f>IFERROR('RMI-data'!L70/SUMIFS('RMI-data'!L:L,'RMI-data'!$J:$J,$J74,'RMI-data'!$I:$I,$I74),0)</f>
        <v>0</v>
      </c>
      <c r="M74" s="104">
        <f>IFERROR('RMI-data'!M70/SUMIFS('RMI-data'!M:M,'RMI-data'!$J:$J,$J74,'RMI-data'!$I:$I,$I74),0)</f>
        <v>0</v>
      </c>
      <c r="N74" s="104">
        <f>IFERROR('RMI-data'!N70/SUMIFS('RMI-data'!N:N,'RMI-data'!$J:$J,$J74,'RMI-data'!$I:$I,$I74),0)</f>
        <v>0</v>
      </c>
      <c r="O74" s="104">
        <f>IFERROR('RMI-data'!O70/SUMIFS('RMI-data'!O:O,'RMI-data'!$J:$J,$J74,'RMI-data'!$I:$I,$I74),0)</f>
        <v>0</v>
      </c>
      <c r="P74" s="104">
        <f>IFERROR('RMI-data'!P70/SUMIFS('RMI-data'!P:P,'RMI-data'!$J:$J,$J74,'RMI-data'!$I:$I,$I74),0)</f>
        <v>0</v>
      </c>
      <c r="Q74" s="104">
        <f>IFERROR('RMI-data'!Q70/SUMIFS('RMI-data'!Q:Q,'RMI-data'!$J:$J,$J74,'RMI-data'!$I:$I,$I74),0)</f>
        <v>0</v>
      </c>
      <c r="R74" s="104">
        <f>IFERROR('RMI-data'!R70/SUMIFS('RMI-data'!R:R,'RMI-data'!$J:$J,$J74,'RMI-data'!$I:$I,$I74),0)</f>
        <v>0</v>
      </c>
      <c r="S74" s="104">
        <f>IFERROR('RMI-data'!S70/SUMIFS('RMI-data'!S:S,'RMI-data'!$J:$J,$J74,'RMI-data'!$I:$I,$I74),0)</f>
        <v>0</v>
      </c>
      <c r="T74" s="104">
        <f>IFERROR('RMI-data'!T70/SUMIFS('RMI-data'!T:T,'RMI-data'!$J:$J,$J74,'RMI-data'!$I:$I,$I74),0)</f>
        <v>0</v>
      </c>
      <c r="U74" s="104">
        <f>IFERROR('RMI-data'!U70/SUMIFS('RMI-data'!U:U,'RMI-data'!$J:$J,$J74,'RMI-data'!$I:$I,$I74),0)</f>
        <v>0</v>
      </c>
      <c r="V74" s="104">
        <f>IFERROR('RMI-data'!V70/SUMIFS('RMI-data'!V:V,'RMI-data'!$J:$J,$J74,'RMI-data'!$I:$I,$I74),0)</f>
        <v>0</v>
      </c>
      <c r="W74" s="104">
        <f>IFERROR('RMI-data'!W70/SUMIFS('RMI-data'!W:W,'RMI-data'!$J:$J,$J74,'RMI-data'!$I:$I,$I74),0)</f>
        <v>0</v>
      </c>
      <c r="X74" s="104">
        <f>IFERROR('RMI-data'!X70/SUMIFS('RMI-data'!X:X,'RMI-data'!$J:$J,$J74,'RMI-data'!$I:$I,$I74),0)</f>
        <v>0</v>
      </c>
      <c r="Y74" s="104">
        <f>IFERROR('RMI-data'!Y70/SUMIFS('RMI-data'!Y:Y,'RMI-data'!$J:$J,$J74,'RMI-data'!$I:$I,$I74),0)</f>
        <v>0</v>
      </c>
      <c r="Z74" s="104">
        <f>IFERROR('RMI-data'!Z70/SUMIFS('RMI-data'!Z:Z,'RMI-data'!$J:$J,$J74,'RMI-data'!$I:$I,$I74),0)</f>
        <v>0</v>
      </c>
      <c r="AA74" s="104">
        <f>IFERROR('RMI-data'!AA70/SUMIFS('RMI-data'!AA:AA,'RMI-data'!$J:$J,$J74,'RMI-data'!$I:$I,$I74),0)</f>
        <v>0</v>
      </c>
      <c r="AB74" s="104">
        <f>IFERROR('RMI-data'!AB70/SUMIFS('RMI-data'!AB:AB,'RMI-data'!$J:$J,$J74,'RMI-data'!$I:$I,$I74),0)</f>
        <v>0</v>
      </c>
      <c r="AC74" s="104">
        <f>IFERROR('RMI-data'!AC70/SUMIFS('RMI-data'!AC:AC,'RMI-data'!$J:$J,$J74,'RMI-data'!$I:$I,$I74),0)</f>
        <v>0</v>
      </c>
      <c r="AD74" s="104">
        <f>IFERROR('RMI-data'!AD70/SUMIFS('RMI-data'!AD:AD,'RMI-data'!$J:$J,$J74,'RMI-data'!$I:$I,$I74),0)</f>
        <v>0</v>
      </c>
      <c r="AE74" s="104">
        <f>IFERROR('RMI-data'!AE70/SUMIFS('RMI-data'!AE:AE,'RMI-data'!$J:$J,$J74,'RMI-data'!$I:$I,$I74),0)</f>
        <v>0</v>
      </c>
      <c r="AF74" s="104">
        <f>IFERROR('RMI-data'!AF70/SUMIFS('RMI-data'!AF:AF,'RMI-data'!$J:$J,$J74,'RMI-data'!$I:$I,$I74),0)</f>
        <v>0</v>
      </c>
      <c r="AG74" s="104">
        <f>IFERROR('RMI-data'!AG70/SUMIFS('RMI-data'!AG:AG,'RMI-data'!$J:$J,$J74,'RMI-data'!$I:$I,$I74),0)</f>
        <v>0</v>
      </c>
      <c r="AH74" s="104">
        <f>IFERROR('RMI-data'!AH70/SUMIFS('RMI-data'!AH:AH,'RMI-data'!$J:$J,$J74,'RMI-data'!$I:$I,$I74),0)</f>
        <v>0</v>
      </c>
      <c r="AI74" s="104">
        <f>IFERROR('RMI-data'!AI70/SUMIFS('RMI-data'!AI:AI,'RMI-data'!$J:$J,$J74,'RMI-data'!$I:$I,$I74),0)</f>
        <v>0</v>
      </c>
      <c r="AJ74" s="104">
        <f>IFERROR('RMI-data'!AJ70/SUMIFS('RMI-data'!AJ:AJ,'RMI-data'!$J:$J,$J74,'RMI-data'!$I:$I,$I74),0)</f>
        <v>0</v>
      </c>
      <c r="AK74" s="104">
        <f>IFERROR('RMI-data'!AK70/SUMIFS('RMI-data'!AK:AK,'RMI-data'!$J:$J,$J74,'RMI-data'!$I:$I,$I74),0)</f>
        <v>0</v>
      </c>
      <c r="AL74" s="104">
        <f>IFERROR('RMI-data'!AL70/SUMIFS('RMI-data'!AL:AL,'RMI-data'!$J:$J,$J74,'RMI-data'!$I:$I,$I74),0)</f>
        <v>0</v>
      </c>
      <c r="AM74" s="104">
        <f>IFERROR('RMI-data'!AM70/SUMIFS('RMI-data'!AM:AM,'RMI-data'!$J:$J,$J74,'RMI-data'!$I:$I,$I74),0)</f>
        <v>0</v>
      </c>
      <c r="AN74" s="104">
        <f>IFERROR('RMI-data'!AN70/SUMIFS('RMI-data'!AN:AN,'RMI-data'!$J:$J,$J74,'RMI-data'!$I:$I,$I74),0)</f>
        <v>0</v>
      </c>
      <c r="AO74" s="104">
        <f>IFERROR('RMI-data'!AO70/SUMIFS('RMI-data'!AO:AO,'RMI-data'!$J:$J,$J74,'RMI-data'!$I:$I,$I74),0)</f>
        <v>0</v>
      </c>
      <c r="AP74" s="104">
        <f>IFERROR('RMI-data'!AP70/SUMIFS('RMI-data'!AP:AP,'RMI-data'!$J:$J,$J74,'RMI-data'!$I:$I,$I74),0)</f>
        <v>0</v>
      </c>
    </row>
    <row r="75" spans="1:42" ht="15.75" customHeight="1" x14ac:dyDescent="0.35">
      <c r="A75" s="51"/>
      <c r="B75" s="51"/>
      <c r="C75" s="51"/>
      <c r="D75" s="51"/>
      <c r="E75" s="51"/>
      <c r="F75" s="51"/>
      <c r="G75" s="51"/>
      <c r="H75" s="52" t="str">
        <f t="shared" si="5"/>
        <v>BCEU-rural-residential-heating</v>
      </c>
      <c r="I75" s="63" t="s">
        <v>539</v>
      </c>
      <c r="J75" s="18" t="s">
        <v>4</v>
      </c>
      <c r="K75" s="104">
        <f>IFERROR('RMI-data'!K71/SUMIFS('RMI-data'!K:K,'RMI-data'!$J:$J,$J75,'RMI-data'!$I:$I,$I75),0)</f>
        <v>2.3679832053332798E-2</v>
      </c>
      <c r="L75" s="104">
        <f>IFERROR('RMI-data'!L71/SUMIFS('RMI-data'!L:L,'RMI-data'!$J:$J,$J75,'RMI-data'!$I:$I,$I75),0)</f>
        <v>2.374012975106567E-2</v>
      </c>
      <c r="M75" s="104">
        <f>IFERROR('RMI-data'!M71/SUMIFS('RMI-data'!M:M,'RMI-data'!$J:$J,$J75,'RMI-data'!$I:$I,$I75),0)</f>
        <v>2.3787626677267394E-2</v>
      </c>
      <c r="N75" s="104">
        <f>IFERROR('RMI-data'!N71/SUMIFS('RMI-data'!N:N,'RMI-data'!$J:$J,$J75,'RMI-data'!$I:$I,$I75),0)</f>
        <v>2.3811743820723652E-2</v>
      </c>
      <c r="O75" s="104">
        <f>IFERROR('RMI-data'!O71/SUMIFS('RMI-data'!O:O,'RMI-data'!$J:$J,$J75,'RMI-data'!$I:$I,$I75),0)</f>
        <v>2.3801297597539541E-2</v>
      </c>
      <c r="P75" s="104">
        <f>IFERROR('RMI-data'!P71/SUMIFS('RMI-data'!P:P,'RMI-data'!$J:$J,$J75,'RMI-data'!$I:$I,$I75),0)</f>
        <v>2.3782475727885024E-2</v>
      </c>
      <c r="Q75" s="104">
        <f>IFERROR('RMI-data'!Q71/SUMIFS('RMI-data'!Q:Q,'RMI-data'!$J:$J,$J75,'RMI-data'!$I:$I,$I75),0)</f>
        <v>2.3733153209331271E-2</v>
      </c>
      <c r="R75" s="104">
        <f>IFERROR('RMI-data'!R71/SUMIFS('RMI-data'!R:R,'RMI-data'!$J:$J,$J75,'RMI-data'!$I:$I,$I75),0)</f>
        <v>2.3656698925165271E-2</v>
      </c>
      <c r="S75" s="104">
        <f>IFERROR('RMI-data'!S71/SUMIFS('RMI-data'!S:S,'RMI-data'!$J:$J,$J75,'RMI-data'!$I:$I,$I75),0)</f>
        <v>2.3575475836189106E-2</v>
      </c>
      <c r="T75" s="104">
        <f>IFERROR('RMI-data'!T71/SUMIFS('RMI-data'!T:T,'RMI-data'!$J:$J,$J75,'RMI-data'!$I:$I,$I75),0)</f>
        <v>2.348157781658403E-2</v>
      </c>
      <c r="U75" s="104">
        <f>IFERROR('RMI-data'!U71/SUMIFS('RMI-data'!U:U,'RMI-data'!$J:$J,$J75,'RMI-data'!$I:$I,$I75),0)</f>
        <v>2.337165394086451E-2</v>
      </c>
      <c r="V75" s="104">
        <f>IFERROR('RMI-data'!V71/SUMIFS('RMI-data'!V:V,'RMI-data'!$J:$J,$J75,'RMI-data'!$I:$I,$I75),0)</f>
        <v>2.3270787079804213E-2</v>
      </c>
      <c r="W75" s="104">
        <f>IFERROR('RMI-data'!W71/SUMIFS('RMI-data'!W:W,'RMI-data'!$J:$J,$J75,'RMI-data'!$I:$I,$I75),0)</f>
        <v>2.3164619166575407E-2</v>
      </c>
      <c r="X75" s="104">
        <f>IFERROR('RMI-data'!X71/SUMIFS('RMI-data'!X:X,'RMI-data'!$J:$J,$J75,'RMI-data'!$I:$I,$I75),0)</f>
        <v>2.3064263638924169E-2</v>
      </c>
      <c r="Y75" s="104">
        <f>IFERROR('RMI-data'!Y71/SUMIFS('RMI-data'!Y:Y,'RMI-data'!$J:$J,$J75,'RMI-data'!$I:$I,$I75),0)</f>
        <v>2.2964837555526006E-2</v>
      </c>
      <c r="Z75" s="104">
        <f>IFERROR('RMI-data'!Z71/SUMIFS('RMI-data'!Z:Z,'RMI-data'!$J:$J,$J75,'RMI-data'!$I:$I,$I75),0)</f>
        <v>2.2888156093905154E-2</v>
      </c>
      <c r="AA75" s="104">
        <f>IFERROR('RMI-data'!AA71/SUMIFS('RMI-data'!AA:AA,'RMI-data'!$J:$J,$J75,'RMI-data'!$I:$I,$I75),0)</f>
        <v>2.2814200381400959E-2</v>
      </c>
      <c r="AB75" s="104">
        <f>IFERROR('RMI-data'!AB71/SUMIFS('RMI-data'!AB:AB,'RMI-data'!$J:$J,$J75,'RMI-data'!$I:$I,$I75),0)</f>
        <v>2.2742034793695323E-2</v>
      </c>
      <c r="AC75" s="104">
        <f>IFERROR('RMI-data'!AC71/SUMIFS('RMI-data'!AC:AC,'RMI-data'!$J:$J,$J75,'RMI-data'!$I:$I,$I75),0)</f>
        <v>2.2701460688018538E-2</v>
      </c>
      <c r="AD75" s="104">
        <f>IFERROR('RMI-data'!AD71/SUMIFS('RMI-data'!AD:AD,'RMI-data'!$J:$J,$J75,'RMI-data'!$I:$I,$I75),0)</f>
        <v>2.2671436132965697E-2</v>
      </c>
      <c r="AE75" s="104">
        <f>IFERROR('RMI-data'!AE71/SUMIFS('RMI-data'!AE:AE,'RMI-data'!$J:$J,$J75,'RMI-data'!$I:$I,$I75),0)</f>
        <v>2.2648093967345108E-2</v>
      </c>
      <c r="AF75" s="104">
        <f>IFERROR('RMI-data'!AF71/SUMIFS('RMI-data'!AF:AF,'RMI-data'!$J:$J,$J75,'RMI-data'!$I:$I,$I75),0)</f>
        <v>2.2640176123164223E-2</v>
      </c>
      <c r="AG75" s="104">
        <f>IFERROR('RMI-data'!AG71/SUMIFS('RMI-data'!AG:AG,'RMI-data'!$J:$J,$J75,'RMI-data'!$I:$I,$I75),0)</f>
        <v>2.2550676026308784E-2</v>
      </c>
      <c r="AH75" s="104">
        <f>IFERROR('RMI-data'!AH71/SUMIFS('RMI-data'!AH:AH,'RMI-data'!$J:$J,$J75,'RMI-data'!$I:$I,$I75),0)</f>
        <v>2.2470486175450825E-2</v>
      </c>
      <c r="AI75" s="104">
        <f>IFERROR('RMI-data'!AI71/SUMIFS('RMI-data'!AI:AI,'RMI-data'!$J:$J,$J75,'RMI-data'!$I:$I,$I75),0)</f>
        <v>2.2405276901347918E-2</v>
      </c>
      <c r="AJ75" s="104">
        <f>IFERROR('RMI-data'!AJ71/SUMIFS('RMI-data'!AJ:AJ,'RMI-data'!$J:$J,$J75,'RMI-data'!$I:$I,$I75),0)</f>
        <v>2.2337522857041187E-2</v>
      </c>
      <c r="AK75" s="104">
        <f>IFERROR('RMI-data'!AK71/SUMIFS('RMI-data'!AK:AK,'RMI-data'!$J:$J,$J75,'RMI-data'!$I:$I,$I75),0)</f>
        <v>2.2272836457305704E-2</v>
      </c>
      <c r="AL75" s="104">
        <f>IFERROR('RMI-data'!AL71/SUMIFS('RMI-data'!AL:AL,'RMI-data'!$J:$J,$J75,'RMI-data'!$I:$I,$I75),0)</f>
        <v>2.2209088429895718E-2</v>
      </c>
      <c r="AM75" s="104">
        <f>IFERROR('RMI-data'!AM71/SUMIFS('RMI-data'!AM:AM,'RMI-data'!$J:$J,$J75,'RMI-data'!$I:$I,$I75),0)</f>
        <v>2.2143792932527908E-2</v>
      </c>
      <c r="AN75" s="104">
        <f>IFERROR('RMI-data'!AN71/SUMIFS('RMI-data'!AN:AN,'RMI-data'!$J:$J,$J75,'RMI-data'!$I:$I,$I75),0)</f>
        <v>2.2075674790642853E-2</v>
      </c>
      <c r="AO75" s="104">
        <f>IFERROR('RMI-data'!AO71/SUMIFS('RMI-data'!AO:AO,'RMI-data'!$J:$J,$J75,'RMI-data'!$I:$I,$I75),0)</f>
        <v>2.2003671726327417E-2</v>
      </c>
      <c r="AP75" s="104">
        <f>IFERROR('RMI-data'!AP71/SUMIFS('RMI-data'!AP:AP,'RMI-data'!$J:$J,$J75,'RMI-data'!$I:$I,$I75),0)</f>
        <v>2.1927258981276718E-2</v>
      </c>
    </row>
    <row r="76" spans="1:42" ht="15.75" customHeight="1" x14ac:dyDescent="0.35">
      <c r="A76" s="51"/>
      <c r="B76" s="51"/>
      <c r="C76" s="51"/>
      <c r="D76" s="51"/>
      <c r="E76" s="51"/>
      <c r="F76" s="51"/>
      <c r="G76" s="51"/>
      <c r="H76" s="52" t="str">
        <f t="shared" si="5"/>
        <v>BCEU-rural-residential-heating</v>
      </c>
      <c r="I76" s="63" t="s">
        <v>539</v>
      </c>
      <c r="J76" s="18" t="s">
        <v>5</v>
      </c>
      <c r="K76" s="104">
        <f>IFERROR('RMI-data'!K72/SUMIFS('RMI-data'!K:K,'RMI-data'!$J:$J,$J76,'RMI-data'!$I:$I,$I76),0)</f>
        <v>4.9253778104830254E-2</v>
      </c>
      <c r="L76" s="104">
        <f>IFERROR('RMI-data'!L72/SUMIFS('RMI-data'!L:L,'RMI-data'!$J:$J,$J76,'RMI-data'!$I:$I,$I76),0)</f>
        <v>4.9315122392897884E-2</v>
      </c>
      <c r="M76" s="104">
        <f>IFERROR('RMI-data'!M72/SUMIFS('RMI-data'!M:M,'RMI-data'!$J:$J,$J76,'RMI-data'!$I:$I,$I76),0)</f>
        <v>4.9371692182292391E-2</v>
      </c>
      <c r="N76" s="104">
        <f>IFERROR('RMI-data'!N72/SUMIFS('RMI-data'!N:N,'RMI-data'!$J:$J,$J76,'RMI-data'!$I:$I,$I76),0)</f>
        <v>4.9422876136122056E-2</v>
      </c>
      <c r="O76" s="104">
        <f>IFERROR('RMI-data'!O72/SUMIFS('RMI-data'!O:O,'RMI-data'!$J:$J,$J76,'RMI-data'!$I:$I,$I76),0)</f>
        <v>4.9467786740777973E-2</v>
      </c>
      <c r="P76" s="104">
        <f>IFERROR('RMI-data'!P72/SUMIFS('RMI-data'!P:P,'RMI-data'!$J:$J,$J76,'RMI-data'!$I:$I,$I76),0)</f>
        <v>4.9506807499354287E-2</v>
      </c>
      <c r="Q76" s="104">
        <f>IFERROR('RMI-data'!Q72/SUMIFS('RMI-data'!Q:Q,'RMI-data'!$J:$J,$J76,'RMI-data'!$I:$I,$I76),0)</f>
        <v>4.9538380515894875E-2</v>
      </c>
      <c r="R76" s="104">
        <f>IFERROR('RMI-data'!R72/SUMIFS('RMI-data'!R:R,'RMI-data'!$J:$J,$J76,'RMI-data'!$I:$I,$I76),0)</f>
        <v>4.9561451818820615E-2</v>
      </c>
      <c r="S76" s="104">
        <f>IFERROR('RMI-data'!S72/SUMIFS('RMI-data'!S:S,'RMI-data'!$J:$J,$J76,'RMI-data'!$I:$I,$I76),0)</f>
        <v>4.9576071577300956E-2</v>
      </c>
      <c r="T76" s="104">
        <f>IFERROR('RMI-data'!T72/SUMIFS('RMI-data'!T:T,'RMI-data'!$J:$J,$J76,'RMI-data'!$I:$I,$I76),0)</f>
        <v>4.9581237834084649E-2</v>
      </c>
      <c r="U76" s="104">
        <f>IFERROR('RMI-data'!U72/SUMIFS('RMI-data'!U:U,'RMI-data'!$J:$J,$J76,'RMI-data'!$I:$I,$I76),0)</f>
        <v>4.9576118286023443E-2</v>
      </c>
      <c r="V76" s="104">
        <f>IFERROR('RMI-data'!V72/SUMIFS('RMI-data'!V:V,'RMI-data'!$J:$J,$J76,'RMI-data'!$I:$I,$I76),0)</f>
        <v>4.956136024250226E-2</v>
      </c>
      <c r="W76" s="104">
        <f>IFERROR('RMI-data'!W72/SUMIFS('RMI-data'!W:W,'RMI-data'!$J:$J,$J76,'RMI-data'!$I:$I,$I76),0)</f>
        <v>4.9535735293938087E-2</v>
      </c>
      <c r="X76" s="104">
        <f>IFERROR('RMI-data'!X72/SUMIFS('RMI-data'!X:X,'RMI-data'!$J:$J,$J76,'RMI-data'!$I:$I,$I76),0)</f>
        <v>4.9498995801659888E-2</v>
      </c>
      <c r="Y76" s="104">
        <f>IFERROR('RMI-data'!Y72/SUMIFS('RMI-data'!Y:Y,'RMI-data'!$J:$J,$J76,'RMI-data'!$I:$I,$I76),0)</f>
        <v>4.9449087311459521E-2</v>
      </c>
      <c r="Z76" s="104">
        <f>IFERROR('RMI-data'!Z72/SUMIFS('RMI-data'!Z:Z,'RMI-data'!$J:$J,$J76,'RMI-data'!$I:$I,$I76),0)</f>
        <v>4.9384872952084505E-2</v>
      </c>
      <c r="AA76" s="104">
        <f>IFERROR('RMI-data'!AA72/SUMIFS('RMI-data'!AA:AA,'RMI-data'!$J:$J,$J76,'RMI-data'!$I:$I,$I76),0)</f>
        <v>4.9301884620201748E-2</v>
      </c>
      <c r="AB76" s="104">
        <f>IFERROR('RMI-data'!AB72/SUMIFS('RMI-data'!AB:AB,'RMI-data'!$J:$J,$J76,'RMI-data'!$I:$I,$I76),0)</f>
        <v>4.9195459756891449E-2</v>
      </c>
      <c r="AC76" s="104">
        <f>IFERROR('RMI-data'!AC72/SUMIFS('RMI-data'!AC:AC,'RMI-data'!$J:$J,$J76,'RMI-data'!$I:$I,$I76),0)</f>
        <v>4.9061526688259638E-2</v>
      </c>
      <c r="AD76" s="104">
        <f>IFERROR('RMI-data'!AD72/SUMIFS('RMI-data'!AD:AD,'RMI-data'!$J:$J,$J76,'RMI-data'!$I:$I,$I76),0)</f>
        <v>4.8889833262011781E-2</v>
      </c>
      <c r="AE76" s="104">
        <f>IFERROR('RMI-data'!AE72/SUMIFS('RMI-data'!AE:AE,'RMI-data'!$J:$J,$J76,'RMI-data'!$I:$I,$I76),0)</f>
        <v>4.8669054242553751E-2</v>
      </c>
      <c r="AF76" s="104">
        <f>IFERROR('RMI-data'!AF72/SUMIFS('RMI-data'!AF:AF,'RMI-data'!$J:$J,$J76,'RMI-data'!$I:$I,$I76),0)</f>
        <v>4.8383697104170301E-2</v>
      </c>
      <c r="AG76" s="104">
        <f>IFERROR('RMI-data'!AG72/SUMIFS('RMI-data'!AG:AG,'RMI-data'!$J:$J,$J76,'RMI-data'!$I:$I,$I76),0)</f>
        <v>4.7995850289803466E-2</v>
      </c>
      <c r="AH76" s="104">
        <f>IFERROR('RMI-data'!AH72/SUMIFS('RMI-data'!AH:AH,'RMI-data'!$J:$J,$J76,'RMI-data'!$I:$I,$I76),0)</f>
        <v>4.748682086801536E-2</v>
      </c>
      <c r="AI76" s="104">
        <f>IFERROR('RMI-data'!AI72/SUMIFS('RMI-data'!AI:AI,'RMI-data'!$J:$J,$J76,'RMI-data'!$I:$I,$I76),0)</f>
        <v>4.6818516321616321E-2</v>
      </c>
      <c r="AJ76" s="104">
        <f>IFERROR('RMI-data'!AJ72/SUMIFS('RMI-data'!AJ:AJ,'RMI-data'!$J:$J,$J76,'RMI-data'!$I:$I,$I76),0)</f>
        <v>4.5939335625118594E-2</v>
      </c>
      <c r="AK76" s="104">
        <f>IFERROR('RMI-data'!AK72/SUMIFS('RMI-data'!AK:AK,'RMI-data'!$J:$J,$J76,'RMI-data'!$I:$I,$I76),0)</f>
        <v>4.4798607495941924E-2</v>
      </c>
      <c r="AL76" s="104">
        <f>IFERROR('RMI-data'!AL72/SUMIFS('RMI-data'!AL:AL,'RMI-data'!$J:$J,$J76,'RMI-data'!$I:$I,$I76),0)</f>
        <v>4.3350576180772961E-2</v>
      </c>
      <c r="AM76" s="104">
        <f>IFERROR('RMI-data'!AM72/SUMIFS('RMI-data'!AM:AM,'RMI-data'!$J:$J,$J76,'RMI-data'!$I:$I,$I76),0)</f>
        <v>4.1572203118803969E-2</v>
      </c>
      <c r="AN76" s="104">
        <f>IFERROR('RMI-data'!AN72/SUMIFS('RMI-data'!AN:AN,'RMI-data'!$J:$J,$J76,'RMI-data'!$I:$I,$I76),0)</f>
        <v>3.9484583094204218E-2</v>
      </c>
      <c r="AO76" s="104">
        <f>IFERROR('RMI-data'!AO72/SUMIFS('RMI-data'!AO:AO,'RMI-data'!$J:$J,$J76,'RMI-data'!$I:$I,$I76),0)</f>
        <v>3.7165922055643751E-2</v>
      </c>
      <c r="AP76" s="104">
        <f>IFERROR('RMI-data'!AP72/SUMIFS('RMI-data'!AP:AP,'RMI-data'!$J:$J,$J76,'RMI-data'!$I:$I,$I76),0)</f>
        <v>3.4748901903708149E-2</v>
      </c>
    </row>
    <row r="77" spans="1:42" ht="15.75" customHeight="1" x14ac:dyDescent="0.35">
      <c r="A77" s="51"/>
      <c r="B77" s="51"/>
      <c r="C77" s="51"/>
      <c r="D77" s="51"/>
      <c r="E77" s="51"/>
      <c r="F77" s="51"/>
      <c r="G77" s="51"/>
      <c r="H77" s="52" t="str">
        <f t="shared" si="5"/>
        <v>BCEU-rural-residential-heating</v>
      </c>
      <c r="I77" s="63" t="s">
        <v>539</v>
      </c>
      <c r="J77" s="18" t="s">
        <v>7</v>
      </c>
      <c r="K77" s="104">
        <f>IFERROR('RMI-data'!K73/SUMIFS('RMI-data'!K:K,'RMI-data'!$J:$J,$J77,'RMI-data'!$I:$I,$I77),0)</f>
        <v>0</v>
      </c>
      <c r="L77" s="104">
        <f>IFERROR('RMI-data'!L73/SUMIFS('RMI-data'!L:L,'RMI-data'!$J:$J,$J77,'RMI-data'!$I:$I,$I77),0)</f>
        <v>0</v>
      </c>
      <c r="M77" s="104">
        <f>IFERROR('RMI-data'!M73/SUMIFS('RMI-data'!M:M,'RMI-data'!$J:$J,$J77,'RMI-data'!$I:$I,$I77),0)</f>
        <v>0</v>
      </c>
      <c r="N77" s="104">
        <f>IFERROR('RMI-data'!N73/SUMIFS('RMI-data'!N:N,'RMI-data'!$J:$J,$J77,'RMI-data'!$I:$I,$I77),0)</f>
        <v>0</v>
      </c>
      <c r="O77" s="104">
        <f>IFERROR('RMI-data'!O73/SUMIFS('RMI-data'!O:O,'RMI-data'!$J:$J,$J77,'RMI-data'!$I:$I,$I77),0)</f>
        <v>0</v>
      </c>
      <c r="P77" s="104">
        <f>IFERROR('RMI-data'!P73/SUMIFS('RMI-data'!P:P,'RMI-data'!$J:$J,$J77,'RMI-data'!$I:$I,$I77),0)</f>
        <v>0</v>
      </c>
      <c r="Q77" s="104">
        <f>IFERROR('RMI-data'!Q73/SUMIFS('RMI-data'!Q:Q,'RMI-data'!$J:$J,$J77,'RMI-data'!$I:$I,$I77),0)</f>
        <v>0</v>
      </c>
      <c r="R77" s="104">
        <f>IFERROR('RMI-data'!R73/SUMIFS('RMI-data'!R:R,'RMI-data'!$J:$J,$J77,'RMI-data'!$I:$I,$I77),0)</f>
        <v>0</v>
      </c>
      <c r="S77" s="104">
        <f>IFERROR('RMI-data'!S73/SUMIFS('RMI-data'!S:S,'RMI-data'!$J:$J,$J77,'RMI-data'!$I:$I,$I77),0)</f>
        <v>0</v>
      </c>
      <c r="T77" s="104">
        <f>IFERROR('RMI-data'!T73/SUMIFS('RMI-data'!T:T,'RMI-data'!$J:$J,$J77,'RMI-data'!$I:$I,$I77),0)</f>
        <v>0</v>
      </c>
      <c r="U77" s="104">
        <f>IFERROR('RMI-data'!U73/SUMIFS('RMI-data'!U:U,'RMI-data'!$J:$J,$J77,'RMI-data'!$I:$I,$I77),0)</f>
        <v>0</v>
      </c>
      <c r="V77" s="104">
        <f>IFERROR('RMI-data'!V73/SUMIFS('RMI-data'!V:V,'RMI-data'!$J:$J,$J77,'RMI-data'!$I:$I,$I77),0)</f>
        <v>0</v>
      </c>
      <c r="W77" s="104">
        <f>IFERROR('RMI-data'!W73/SUMIFS('RMI-data'!W:W,'RMI-data'!$J:$J,$J77,'RMI-data'!$I:$I,$I77),0)</f>
        <v>0</v>
      </c>
      <c r="X77" s="104">
        <f>IFERROR('RMI-data'!X73/SUMIFS('RMI-data'!X:X,'RMI-data'!$J:$J,$J77,'RMI-data'!$I:$I,$I77),0)</f>
        <v>0</v>
      </c>
      <c r="Y77" s="104">
        <f>IFERROR('RMI-data'!Y73/SUMIFS('RMI-data'!Y:Y,'RMI-data'!$J:$J,$J77,'RMI-data'!$I:$I,$I77),0)</f>
        <v>0</v>
      </c>
      <c r="Z77" s="104">
        <f>IFERROR('RMI-data'!Z73/SUMIFS('RMI-data'!Z:Z,'RMI-data'!$J:$J,$J77,'RMI-data'!$I:$I,$I77),0)</f>
        <v>0</v>
      </c>
      <c r="AA77" s="104">
        <f>IFERROR('RMI-data'!AA73/SUMIFS('RMI-data'!AA:AA,'RMI-data'!$J:$J,$J77,'RMI-data'!$I:$I,$I77),0)</f>
        <v>0</v>
      </c>
      <c r="AB77" s="104">
        <f>IFERROR('RMI-data'!AB73/SUMIFS('RMI-data'!AB:AB,'RMI-data'!$J:$J,$J77,'RMI-data'!$I:$I,$I77),0)</f>
        <v>0</v>
      </c>
      <c r="AC77" s="104">
        <f>IFERROR('RMI-data'!AC73/SUMIFS('RMI-data'!AC:AC,'RMI-data'!$J:$J,$J77,'RMI-data'!$I:$I,$I77),0)</f>
        <v>0</v>
      </c>
      <c r="AD77" s="104">
        <f>IFERROR('RMI-data'!AD73/SUMIFS('RMI-data'!AD:AD,'RMI-data'!$J:$J,$J77,'RMI-data'!$I:$I,$I77),0)</f>
        <v>0</v>
      </c>
      <c r="AE77" s="104">
        <f>IFERROR('RMI-data'!AE73/SUMIFS('RMI-data'!AE:AE,'RMI-data'!$J:$J,$J77,'RMI-data'!$I:$I,$I77),0)</f>
        <v>0</v>
      </c>
      <c r="AF77" s="104">
        <f>IFERROR('RMI-data'!AF73/SUMIFS('RMI-data'!AF:AF,'RMI-data'!$J:$J,$J77,'RMI-data'!$I:$I,$I77),0)</f>
        <v>0</v>
      </c>
      <c r="AG77" s="104">
        <f>IFERROR('RMI-data'!AG73/SUMIFS('RMI-data'!AG:AG,'RMI-data'!$J:$J,$J77,'RMI-data'!$I:$I,$I77),0)</f>
        <v>0</v>
      </c>
      <c r="AH77" s="104">
        <f>IFERROR('RMI-data'!AH73/SUMIFS('RMI-data'!AH:AH,'RMI-data'!$J:$J,$J77,'RMI-data'!$I:$I,$I77),0)</f>
        <v>0</v>
      </c>
      <c r="AI77" s="104">
        <f>IFERROR('RMI-data'!AI73/SUMIFS('RMI-data'!AI:AI,'RMI-data'!$J:$J,$J77,'RMI-data'!$I:$I,$I77),0)</f>
        <v>0</v>
      </c>
      <c r="AJ77" s="104">
        <f>IFERROR('RMI-data'!AJ73/SUMIFS('RMI-data'!AJ:AJ,'RMI-data'!$J:$J,$J77,'RMI-data'!$I:$I,$I77),0)</f>
        <v>0</v>
      </c>
      <c r="AK77" s="104">
        <f>IFERROR('RMI-data'!AK73/SUMIFS('RMI-data'!AK:AK,'RMI-data'!$J:$J,$J77,'RMI-data'!$I:$I,$I77),0)</f>
        <v>0</v>
      </c>
      <c r="AL77" s="104">
        <f>IFERROR('RMI-data'!AL73/SUMIFS('RMI-data'!AL:AL,'RMI-data'!$J:$J,$J77,'RMI-data'!$I:$I,$I77),0)</f>
        <v>0</v>
      </c>
      <c r="AM77" s="104">
        <f>IFERROR('RMI-data'!AM73/SUMIFS('RMI-data'!AM:AM,'RMI-data'!$J:$J,$J77,'RMI-data'!$I:$I,$I77),0)</f>
        <v>0</v>
      </c>
      <c r="AN77" s="104">
        <f>IFERROR('RMI-data'!AN73/SUMIFS('RMI-data'!AN:AN,'RMI-data'!$J:$J,$J77,'RMI-data'!$I:$I,$I77),0)</f>
        <v>0</v>
      </c>
      <c r="AO77" s="104">
        <f>IFERROR('RMI-data'!AO73/SUMIFS('RMI-data'!AO:AO,'RMI-data'!$J:$J,$J77,'RMI-data'!$I:$I,$I77),0)</f>
        <v>0</v>
      </c>
      <c r="AP77" s="104">
        <f>IFERROR('RMI-data'!AP73/SUMIFS('RMI-data'!AP:AP,'RMI-data'!$J:$J,$J77,'RMI-data'!$I:$I,$I77),0)</f>
        <v>0</v>
      </c>
    </row>
    <row r="78" spans="1:42" ht="15.75" customHeight="1" x14ac:dyDescent="0.35">
      <c r="A78" s="51"/>
      <c r="B78" s="51"/>
      <c r="C78" s="51"/>
      <c r="D78" s="51"/>
      <c r="E78" s="51"/>
      <c r="F78" s="51"/>
      <c r="G78" s="51"/>
      <c r="H78" s="52" t="str">
        <f t="shared" si="5"/>
        <v>BCEU-rural-residential-heating</v>
      </c>
      <c r="I78" s="63" t="s">
        <v>539</v>
      </c>
      <c r="J78" s="119" t="s">
        <v>8</v>
      </c>
      <c r="K78" s="120">
        <f>IFERROR('RMI-data'!K74/SUMIFS('RMI-data'!K:K,'RMI-data'!$J:$J,$J78,'RMI-data'!$I:$I,$I78),0)</f>
        <v>0.05</v>
      </c>
      <c r="L78" s="104">
        <f>IFERROR('RMI-data'!L74/SUMIFS('RMI-data'!L:L,'RMI-data'!$J:$J,$J78,'RMI-data'!$I:$I,$I78),0)</f>
        <v>5.0000000000000058E-2</v>
      </c>
      <c r="M78" s="104">
        <f>IFERROR('RMI-data'!M74/SUMIFS('RMI-data'!M:M,'RMI-data'!$J:$J,$J78,'RMI-data'!$I:$I,$I78),0)</f>
        <v>5.0000000000000051E-2</v>
      </c>
      <c r="N78" s="104">
        <f>IFERROR('RMI-data'!N74/SUMIFS('RMI-data'!N:N,'RMI-data'!$J:$J,$J78,'RMI-data'!$I:$I,$I78),0)</f>
        <v>5.0000000000000051E-2</v>
      </c>
      <c r="O78" s="104">
        <f>IFERROR('RMI-data'!O74/SUMIFS('RMI-data'!O:O,'RMI-data'!$J:$J,$J78,'RMI-data'!$I:$I,$I78),0)</f>
        <v>5.0000000000000072E-2</v>
      </c>
      <c r="P78" s="104">
        <f>IFERROR('RMI-data'!P74/SUMIFS('RMI-data'!P:P,'RMI-data'!$J:$J,$J78,'RMI-data'!$I:$I,$I78),0)</f>
        <v>5.0000000000000086E-2</v>
      </c>
      <c r="Q78" s="104">
        <f>IFERROR('RMI-data'!Q74/SUMIFS('RMI-data'!Q:Q,'RMI-data'!$J:$J,$J78,'RMI-data'!$I:$I,$I78),0)</f>
        <v>5.0000000000000051E-2</v>
      </c>
      <c r="R78" s="104">
        <f>IFERROR('RMI-data'!R74/SUMIFS('RMI-data'!R:R,'RMI-data'!$J:$J,$J78,'RMI-data'!$I:$I,$I78),0)</f>
        <v>5.0000000000000058E-2</v>
      </c>
      <c r="S78" s="104">
        <f>IFERROR('RMI-data'!S74/SUMIFS('RMI-data'!S:S,'RMI-data'!$J:$J,$J78,'RMI-data'!$I:$I,$I78),0)</f>
        <v>5.0000000000000031E-2</v>
      </c>
      <c r="T78" s="104">
        <f>IFERROR('RMI-data'!T74/SUMIFS('RMI-data'!T:T,'RMI-data'!$J:$J,$J78,'RMI-data'!$I:$I,$I78),0)</f>
        <v>0.05</v>
      </c>
      <c r="U78" s="104">
        <f>IFERROR('RMI-data'!U74/SUMIFS('RMI-data'!U:U,'RMI-data'!$J:$J,$J78,'RMI-data'!$I:$I,$I78),0)</f>
        <v>5.0000000000000044E-2</v>
      </c>
      <c r="V78" s="104">
        <f>IFERROR('RMI-data'!V74/SUMIFS('RMI-data'!V:V,'RMI-data'!$J:$J,$J78,'RMI-data'!$I:$I,$I78),0)</f>
        <v>5.0000000000000037E-2</v>
      </c>
      <c r="W78" s="104">
        <f>IFERROR('RMI-data'!W74/SUMIFS('RMI-data'!W:W,'RMI-data'!$J:$J,$J78,'RMI-data'!$I:$I,$I78),0)</f>
        <v>5.0000000000000051E-2</v>
      </c>
      <c r="X78" s="104">
        <f>IFERROR('RMI-data'!X74/SUMIFS('RMI-data'!X:X,'RMI-data'!$J:$J,$J78,'RMI-data'!$I:$I,$I78),0)</f>
        <v>5.0000000000000051E-2</v>
      </c>
      <c r="Y78" s="104">
        <f>IFERROR('RMI-data'!Y74/SUMIFS('RMI-data'!Y:Y,'RMI-data'!$J:$J,$J78,'RMI-data'!$I:$I,$I78),0)</f>
        <v>5.0000000000000044E-2</v>
      </c>
      <c r="Z78" s="104">
        <f>IFERROR('RMI-data'!Z74/SUMIFS('RMI-data'!Z:Z,'RMI-data'!$J:$J,$J78,'RMI-data'!$I:$I,$I78),0)</f>
        <v>5.0000000000000017E-2</v>
      </c>
      <c r="AA78" s="104">
        <f>IFERROR('RMI-data'!AA74/SUMIFS('RMI-data'!AA:AA,'RMI-data'!$J:$J,$J78,'RMI-data'!$I:$I,$I78),0)</f>
        <v>5.0000000000000024E-2</v>
      </c>
      <c r="AB78" s="104">
        <f>IFERROR('RMI-data'!AB74/SUMIFS('RMI-data'!AB:AB,'RMI-data'!$J:$J,$J78,'RMI-data'!$I:$I,$I78),0)</f>
        <v>5.0000000000000058E-2</v>
      </c>
      <c r="AC78" s="104">
        <f>IFERROR('RMI-data'!AC74/SUMIFS('RMI-data'!AC:AC,'RMI-data'!$J:$J,$J78,'RMI-data'!$I:$I,$I78),0)</f>
        <v>5.0000000000000031E-2</v>
      </c>
      <c r="AD78" s="104">
        <f>IFERROR('RMI-data'!AD74/SUMIFS('RMI-data'!AD:AD,'RMI-data'!$J:$J,$J78,'RMI-data'!$I:$I,$I78),0)</f>
        <v>5.0000000000000017E-2</v>
      </c>
      <c r="AE78" s="104">
        <f>IFERROR('RMI-data'!AE74/SUMIFS('RMI-data'!AE:AE,'RMI-data'!$J:$J,$J78,'RMI-data'!$I:$I,$I78),0)</f>
        <v>5.0000000000000017E-2</v>
      </c>
      <c r="AF78" s="104">
        <f>IFERROR('RMI-data'!AF74/SUMIFS('RMI-data'!AF:AF,'RMI-data'!$J:$J,$J78,'RMI-data'!$I:$I,$I78),0)</f>
        <v>5.0000000000000037E-2</v>
      </c>
      <c r="AG78" s="104">
        <f>IFERROR('RMI-data'!AG74/SUMIFS('RMI-data'!AG:AG,'RMI-data'!$J:$J,$J78,'RMI-data'!$I:$I,$I78),0)</f>
        <v>5.0000000000000024E-2</v>
      </c>
      <c r="AH78" s="104">
        <f>IFERROR('RMI-data'!AH74/SUMIFS('RMI-data'!AH:AH,'RMI-data'!$J:$J,$J78,'RMI-data'!$I:$I,$I78),0)</f>
        <v>5.0000000000000037E-2</v>
      </c>
      <c r="AI78" s="104">
        <f>IFERROR('RMI-data'!AI74/SUMIFS('RMI-data'!AI:AI,'RMI-data'!$J:$J,$J78,'RMI-data'!$I:$I,$I78),0)</f>
        <v>5.0000000000000044E-2</v>
      </c>
      <c r="AJ78" s="104">
        <f>IFERROR('RMI-data'!AJ74/SUMIFS('RMI-data'!AJ:AJ,'RMI-data'!$J:$J,$J78,'RMI-data'!$I:$I,$I78),0)</f>
        <v>5.0000000000000044E-2</v>
      </c>
      <c r="AK78" s="104">
        <f>IFERROR('RMI-data'!AK74/SUMIFS('RMI-data'!AK:AK,'RMI-data'!$J:$J,$J78,'RMI-data'!$I:$I,$I78),0)</f>
        <v>5.0000000000000024E-2</v>
      </c>
      <c r="AL78" s="104">
        <f>IFERROR('RMI-data'!AL74/SUMIFS('RMI-data'!AL:AL,'RMI-data'!$J:$J,$J78,'RMI-data'!$I:$I,$I78),0)</f>
        <v>5.0000000000000031E-2</v>
      </c>
      <c r="AM78" s="104">
        <f>IFERROR('RMI-data'!AM74/SUMIFS('RMI-data'!AM:AM,'RMI-data'!$J:$J,$J78,'RMI-data'!$I:$I,$I78),0)</f>
        <v>5.0000000000000024E-2</v>
      </c>
      <c r="AN78" s="104">
        <f>IFERROR('RMI-data'!AN74/SUMIFS('RMI-data'!AN:AN,'RMI-data'!$J:$J,$J78,'RMI-data'!$I:$I,$I78),0)</f>
        <v>5.0000000000000017E-2</v>
      </c>
      <c r="AO78" s="104">
        <f>IFERROR('RMI-data'!AO74/SUMIFS('RMI-data'!AO:AO,'RMI-data'!$J:$J,$J78,'RMI-data'!$I:$I,$I78),0)</f>
        <v>5.0000000000000051E-2</v>
      </c>
      <c r="AP78" s="104">
        <f>IFERROR('RMI-data'!AP74/SUMIFS('RMI-data'!AP:AP,'RMI-data'!$J:$J,$J78,'RMI-data'!$I:$I,$I78),0)</f>
        <v>5.000000000000001E-2</v>
      </c>
    </row>
    <row r="79" spans="1:42" ht="15.75" customHeight="1" x14ac:dyDescent="0.35">
      <c r="A79" s="51"/>
      <c r="B79" s="51"/>
      <c r="C79" s="51"/>
      <c r="D79" s="51"/>
      <c r="E79" s="51"/>
      <c r="F79" s="51"/>
      <c r="G79" s="51"/>
      <c r="H79" s="52" t="str">
        <f t="shared" si="5"/>
        <v>BCEU-rural-residential-heating</v>
      </c>
      <c r="I79" s="63" t="s">
        <v>539</v>
      </c>
      <c r="J79" s="18" t="s">
        <v>93</v>
      </c>
      <c r="K79" s="104">
        <f>IFERROR('RMI-data'!K75/SUMIFS('RMI-data'!K:K,'RMI-data'!$J:$J,$J79,'RMI-data'!$I:$I,$I79),0)</f>
        <v>5.0000000000000037E-2</v>
      </c>
      <c r="L79" s="104">
        <f>IFERROR('RMI-data'!L75/SUMIFS('RMI-data'!L:L,'RMI-data'!$J:$J,$J79,'RMI-data'!$I:$I,$I79),0)</f>
        <v>5.0000000000000037E-2</v>
      </c>
      <c r="M79" s="104">
        <f>IFERROR('RMI-data'!M75/SUMIFS('RMI-data'!M:M,'RMI-data'!$J:$J,$J79,'RMI-data'!$I:$I,$I79),0)</f>
        <v>5.0000000000000051E-2</v>
      </c>
      <c r="N79" s="104">
        <f>IFERROR('RMI-data'!N75/SUMIFS('RMI-data'!N:N,'RMI-data'!$J:$J,$J79,'RMI-data'!$I:$I,$I79),0)</f>
        <v>5.0000000000000079E-2</v>
      </c>
      <c r="O79" s="104">
        <f>IFERROR('RMI-data'!O75/SUMIFS('RMI-data'!O:O,'RMI-data'!$J:$J,$J79,'RMI-data'!$I:$I,$I79),0)</f>
        <v>5.0000000000000058E-2</v>
      </c>
      <c r="P79" s="104">
        <f>IFERROR('RMI-data'!P75/SUMIFS('RMI-data'!P:P,'RMI-data'!$J:$J,$J79,'RMI-data'!$I:$I,$I79),0)</f>
        <v>5.0000000000000051E-2</v>
      </c>
      <c r="Q79" s="104">
        <f>IFERROR('RMI-data'!Q75/SUMIFS('RMI-data'!Q:Q,'RMI-data'!$J:$J,$J79,'RMI-data'!$I:$I,$I79),0)</f>
        <v>5.0000000000000065E-2</v>
      </c>
      <c r="R79" s="104">
        <f>IFERROR('RMI-data'!R75/SUMIFS('RMI-data'!R:R,'RMI-data'!$J:$J,$J79,'RMI-data'!$I:$I,$I79),0)</f>
        <v>5.0000000000000051E-2</v>
      </c>
      <c r="S79" s="104">
        <f>IFERROR('RMI-data'!S75/SUMIFS('RMI-data'!S:S,'RMI-data'!$J:$J,$J79,'RMI-data'!$I:$I,$I79),0)</f>
        <v>5.0000000000000037E-2</v>
      </c>
      <c r="T79" s="104">
        <f>IFERROR('RMI-data'!T75/SUMIFS('RMI-data'!T:T,'RMI-data'!$J:$J,$J79,'RMI-data'!$I:$I,$I79),0)</f>
        <v>5.0000000000000072E-2</v>
      </c>
      <c r="U79" s="104">
        <f>IFERROR('RMI-data'!U75/SUMIFS('RMI-data'!U:U,'RMI-data'!$J:$J,$J79,'RMI-data'!$I:$I,$I79),0)</f>
        <v>5.0000000000000037E-2</v>
      </c>
      <c r="V79" s="104">
        <f>IFERROR('RMI-data'!V75/SUMIFS('RMI-data'!V:V,'RMI-data'!$J:$J,$J79,'RMI-data'!$I:$I,$I79),0)</f>
        <v>5.0000000000000058E-2</v>
      </c>
      <c r="W79" s="104">
        <f>IFERROR('RMI-data'!W75/SUMIFS('RMI-data'!W:W,'RMI-data'!$J:$J,$J79,'RMI-data'!$I:$I,$I79),0)</f>
        <v>5.0000000000000079E-2</v>
      </c>
      <c r="X79" s="104">
        <f>IFERROR('RMI-data'!X75/SUMIFS('RMI-data'!X:X,'RMI-data'!$J:$J,$J79,'RMI-data'!$I:$I,$I79),0)</f>
        <v>5.0000000000000058E-2</v>
      </c>
      <c r="Y79" s="104">
        <f>IFERROR('RMI-data'!Y75/SUMIFS('RMI-data'!Y:Y,'RMI-data'!$J:$J,$J79,'RMI-data'!$I:$I,$I79),0)</f>
        <v>5.0000000000000044E-2</v>
      </c>
      <c r="Z79" s="104">
        <f>IFERROR('RMI-data'!Z75/SUMIFS('RMI-data'!Z:Z,'RMI-data'!$J:$J,$J79,'RMI-data'!$I:$I,$I79),0)</f>
        <v>5.0000000000000031E-2</v>
      </c>
      <c r="AA79" s="104">
        <f>IFERROR('RMI-data'!AA75/SUMIFS('RMI-data'!AA:AA,'RMI-data'!$J:$J,$J79,'RMI-data'!$I:$I,$I79),0)</f>
        <v>5.0000000000000051E-2</v>
      </c>
      <c r="AB79" s="104">
        <f>IFERROR('RMI-data'!AB75/SUMIFS('RMI-data'!AB:AB,'RMI-data'!$J:$J,$J79,'RMI-data'!$I:$I,$I79),0)</f>
        <v>5.0000000000000058E-2</v>
      </c>
      <c r="AC79" s="104">
        <f>IFERROR('RMI-data'!AC75/SUMIFS('RMI-data'!AC:AC,'RMI-data'!$J:$J,$J79,'RMI-data'!$I:$I,$I79),0)</f>
        <v>5.0000000000000065E-2</v>
      </c>
      <c r="AD79" s="104">
        <f>IFERROR('RMI-data'!AD75/SUMIFS('RMI-data'!AD:AD,'RMI-data'!$J:$J,$J79,'RMI-data'!$I:$I,$I79),0)</f>
        <v>5.0000000000000058E-2</v>
      </c>
      <c r="AE79" s="104">
        <f>IFERROR('RMI-data'!AE75/SUMIFS('RMI-data'!AE:AE,'RMI-data'!$J:$J,$J79,'RMI-data'!$I:$I,$I79),0)</f>
        <v>5.0000000000000051E-2</v>
      </c>
      <c r="AF79" s="104">
        <f>IFERROR('RMI-data'!AF75/SUMIFS('RMI-data'!AF:AF,'RMI-data'!$J:$J,$J79,'RMI-data'!$I:$I,$I79),0)</f>
        <v>5.0000000000000044E-2</v>
      </c>
      <c r="AG79" s="104">
        <f>IFERROR('RMI-data'!AG75/SUMIFS('RMI-data'!AG:AG,'RMI-data'!$J:$J,$J79,'RMI-data'!$I:$I,$I79),0)</f>
        <v>5.0000000000000051E-2</v>
      </c>
      <c r="AH79" s="104">
        <f>IFERROR('RMI-data'!AH75/SUMIFS('RMI-data'!AH:AH,'RMI-data'!$J:$J,$J79,'RMI-data'!$I:$I,$I79),0)</f>
        <v>5.0000000000000051E-2</v>
      </c>
      <c r="AI79" s="104">
        <f>IFERROR('RMI-data'!AI75/SUMIFS('RMI-data'!AI:AI,'RMI-data'!$J:$J,$J79,'RMI-data'!$I:$I,$I79),0)</f>
        <v>5.0000000000000037E-2</v>
      </c>
      <c r="AJ79" s="104">
        <f>IFERROR('RMI-data'!AJ75/SUMIFS('RMI-data'!AJ:AJ,'RMI-data'!$J:$J,$J79,'RMI-data'!$I:$I,$I79),0)</f>
        <v>5.0000000000000058E-2</v>
      </c>
      <c r="AK79" s="104">
        <f>IFERROR('RMI-data'!AK75/SUMIFS('RMI-data'!AK:AK,'RMI-data'!$J:$J,$J79,'RMI-data'!$I:$I,$I79),0)</f>
        <v>5.0000000000000051E-2</v>
      </c>
      <c r="AL79" s="104">
        <f>IFERROR('RMI-data'!AL75/SUMIFS('RMI-data'!AL:AL,'RMI-data'!$J:$J,$J79,'RMI-data'!$I:$I,$I79),0)</f>
        <v>5.0000000000000058E-2</v>
      </c>
      <c r="AM79" s="104">
        <f>IFERROR('RMI-data'!AM75/SUMIFS('RMI-data'!AM:AM,'RMI-data'!$J:$J,$J79,'RMI-data'!$I:$I,$I79),0)</f>
        <v>5.0000000000000058E-2</v>
      </c>
      <c r="AN79" s="104">
        <f>IFERROR('RMI-data'!AN75/SUMIFS('RMI-data'!AN:AN,'RMI-data'!$J:$J,$J79,'RMI-data'!$I:$I,$I79),0)</f>
        <v>5.0000000000000051E-2</v>
      </c>
      <c r="AO79" s="104">
        <f>IFERROR('RMI-data'!AO75/SUMIFS('RMI-data'!AO:AO,'RMI-data'!$J:$J,$J79,'RMI-data'!$I:$I,$I79),0)</f>
        <v>5.0000000000000065E-2</v>
      </c>
      <c r="AP79" s="104">
        <f>IFERROR('RMI-data'!AP75/SUMIFS('RMI-data'!AP:AP,'RMI-data'!$J:$J,$J79,'RMI-data'!$I:$I,$I79),0)</f>
        <v>5.0000000000000065E-2</v>
      </c>
    </row>
    <row r="80" spans="1:42" ht="15.75" customHeight="1" x14ac:dyDescent="0.35">
      <c r="A80" s="51"/>
      <c r="B80" s="51"/>
      <c r="C80" s="51"/>
      <c r="D80" s="51"/>
      <c r="E80" s="51"/>
      <c r="F80" s="51"/>
      <c r="G80" s="51"/>
      <c r="H80" s="52" t="str">
        <f t="shared" si="5"/>
        <v>BCEU-rural-residential-heating</v>
      </c>
      <c r="I80" s="63" t="s">
        <v>539</v>
      </c>
      <c r="J80" s="18" t="s">
        <v>94</v>
      </c>
      <c r="K80" s="104">
        <f>IFERROR('RMI-data'!K76/SUMIFS('RMI-data'!K:K,'RMI-data'!$J:$J,$J80,'RMI-data'!$I:$I,$I80),0)</f>
        <v>0</v>
      </c>
      <c r="L80" s="104">
        <f>IFERROR('RMI-data'!L76/SUMIFS('RMI-data'!L:L,'RMI-data'!$J:$J,$J80,'RMI-data'!$I:$I,$I80),0)</f>
        <v>0</v>
      </c>
      <c r="M80" s="104">
        <f>IFERROR('RMI-data'!M76/SUMIFS('RMI-data'!M:M,'RMI-data'!$J:$J,$J80,'RMI-data'!$I:$I,$I80),0)</f>
        <v>0</v>
      </c>
      <c r="N80" s="104">
        <f>IFERROR('RMI-data'!N76/SUMIFS('RMI-data'!N:N,'RMI-data'!$J:$J,$J80,'RMI-data'!$I:$I,$I80),0)</f>
        <v>0</v>
      </c>
      <c r="O80" s="104">
        <f>IFERROR('RMI-data'!O76/SUMIFS('RMI-data'!O:O,'RMI-data'!$J:$J,$J80,'RMI-data'!$I:$I,$I80),0)</f>
        <v>0</v>
      </c>
      <c r="P80" s="104">
        <f>IFERROR('RMI-data'!P76/SUMIFS('RMI-data'!P:P,'RMI-data'!$J:$J,$J80,'RMI-data'!$I:$I,$I80),0)</f>
        <v>0</v>
      </c>
      <c r="Q80" s="104">
        <f>IFERROR('RMI-data'!Q76/SUMIFS('RMI-data'!Q:Q,'RMI-data'!$J:$J,$J80,'RMI-data'!$I:$I,$I80),0)</f>
        <v>0</v>
      </c>
      <c r="R80" s="104">
        <f>IFERROR('RMI-data'!R76/SUMIFS('RMI-data'!R:R,'RMI-data'!$J:$J,$J80,'RMI-data'!$I:$I,$I80),0)</f>
        <v>0</v>
      </c>
      <c r="S80" s="104">
        <f>IFERROR('RMI-data'!S76/SUMIFS('RMI-data'!S:S,'RMI-data'!$J:$J,$J80,'RMI-data'!$I:$I,$I80),0)</f>
        <v>0</v>
      </c>
      <c r="T80" s="104">
        <f>IFERROR('RMI-data'!T76/SUMIFS('RMI-data'!T:T,'RMI-data'!$J:$J,$J80,'RMI-data'!$I:$I,$I80),0)</f>
        <v>0</v>
      </c>
      <c r="U80" s="104">
        <f>IFERROR('RMI-data'!U76/SUMIFS('RMI-data'!U:U,'RMI-data'!$J:$J,$J80,'RMI-data'!$I:$I,$I80),0)</f>
        <v>0</v>
      </c>
      <c r="V80" s="104">
        <f>IFERROR('RMI-data'!V76/SUMIFS('RMI-data'!V:V,'RMI-data'!$J:$J,$J80,'RMI-data'!$I:$I,$I80),0)</f>
        <v>0</v>
      </c>
      <c r="W80" s="104">
        <f>IFERROR('RMI-data'!W76/SUMIFS('RMI-data'!W:W,'RMI-data'!$J:$J,$J80,'RMI-data'!$I:$I,$I80),0)</f>
        <v>0</v>
      </c>
      <c r="X80" s="104">
        <f>IFERROR('RMI-data'!X76/SUMIFS('RMI-data'!X:X,'RMI-data'!$J:$J,$J80,'RMI-data'!$I:$I,$I80),0)</f>
        <v>0</v>
      </c>
      <c r="Y80" s="104">
        <f>IFERROR('RMI-data'!Y76/SUMIFS('RMI-data'!Y:Y,'RMI-data'!$J:$J,$J80,'RMI-data'!$I:$I,$I80),0)</f>
        <v>0</v>
      </c>
      <c r="Z80" s="104">
        <f>IFERROR('RMI-data'!Z76/SUMIFS('RMI-data'!Z:Z,'RMI-data'!$J:$J,$J80,'RMI-data'!$I:$I,$I80),0)</f>
        <v>0</v>
      </c>
      <c r="AA80" s="104">
        <f>IFERROR('RMI-data'!AA76/SUMIFS('RMI-data'!AA:AA,'RMI-data'!$J:$J,$J80,'RMI-data'!$I:$I,$I80),0)</f>
        <v>0</v>
      </c>
      <c r="AB80" s="104">
        <f>IFERROR('RMI-data'!AB76/SUMIFS('RMI-data'!AB:AB,'RMI-data'!$J:$J,$J80,'RMI-data'!$I:$I,$I80),0)</f>
        <v>0</v>
      </c>
      <c r="AC80" s="104">
        <f>IFERROR('RMI-data'!AC76/SUMIFS('RMI-data'!AC:AC,'RMI-data'!$J:$J,$J80,'RMI-data'!$I:$I,$I80),0)</f>
        <v>0</v>
      </c>
      <c r="AD80" s="104">
        <f>IFERROR('RMI-data'!AD76/SUMIFS('RMI-data'!AD:AD,'RMI-data'!$J:$J,$J80,'RMI-data'!$I:$I,$I80),0)</f>
        <v>0</v>
      </c>
      <c r="AE80" s="104">
        <f>IFERROR('RMI-data'!AE76/SUMIFS('RMI-data'!AE:AE,'RMI-data'!$J:$J,$J80,'RMI-data'!$I:$I,$I80),0)</f>
        <v>0</v>
      </c>
      <c r="AF80" s="104">
        <f>IFERROR('RMI-data'!AF76/SUMIFS('RMI-data'!AF:AF,'RMI-data'!$J:$J,$J80,'RMI-data'!$I:$I,$I80),0)</f>
        <v>0</v>
      </c>
      <c r="AG80" s="104">
        <f>IFERROR('RMI-data'!AG76/SUMIFS('RMI-data'!AG:AG,'RMI-data'!$J:$J,$J80,'RMI-data'!$I:$I,$I80),0)</f>
        <v>0</v>
      </c>
      <c r="AH80" s="104">
        <f>IFERROR('RMI-data'!AH76/SUMIFS('RMI-data'!AH:AH,'RMI-data'!$J:$J,$J80,'RMI-data'!$I:$I,$I80),0)</f>
        <v>0</v>
      </c>
      <c r="AI80" s="104">
        <f>IFERROR('RMI-data'!AI76/SUMIFS('RMI-data'!AI:AI,'RMI-data'!$J:$J,$J80,'RMI-data'!$I:$I,$I80),0)</f>
        <v>0</v>
      </c>
      <c r="AJ80" s="104">
        <f>IFERROR('RMI-data'!AJ76/SUMIFS('RMI-data'!AJ:AJ,'RMI-data'!$J:$J,$J80,'RMI-data'!$I:$I,$I80),0)</f>
        <v>0</v>
      </c>
      <c r="AK80" s="104">
        <f>IFERROR('RMI-data'!AK76/SUMIFS('RMI-data'!AK:AK,'RMI-data'!$J:$J,$J80,'RMI-data'!$I:$I,$I80),0)</f>
        <v>0</v>
      </c>
      <c r="AL80" s="104">
        <f>IFERROR('RMI-data'!AL76/SUMIFS('RMI-data'!AL:AL,'RMI-data'!$J:$J,$J80,'RMI-data'!$I:$I,$I80),0)</f>
        <v>0</v>
      </c>
      <c r="AM80" s="104">
        <f>IFERROR('RMI-data'!AM76/SUMIFS('RMI-data'!AM:AM,'RMI-data'!$J:$J,$J80,'RMI-data'!$I:$I,$I80),0)</f>
        <v>0</v>
      </c>
      <c r="AN80" s="104">
        <f>IFERROR('RMI-data'!AN76/SUMIFS('RMI-data'!AN:AN,'RMI-data'!$J:$J,$J80,'RMI-data'!$I:$I,$I80),0)</f>
        <v>0</v>
      </c>
      <c r="AO80" s="104">
        <f>IFERROR('RMI-data'!AO76/SUMIFS('RMI-data'!AO:AO,'RMI-data'!$J:$J,$J80,'RMI-data'!$I:$I,$I80),0)</f>
        <v>0</v>
      </c>
      <c r="AP80" s="104">
        <f>IFERROR('RMI-data'!AP76/SUMIFS('RMI-data'!AP:AP,'RMI-data'!$J:$J,$J80,'RMI-data'!$I:$I,$I80),0)</f>
        <v>0</v>
      </c>
    </row>
    <row r="81" spans="1:42" ht="15.75" customHeight="1" x14ac:dyDescent="0.35">
      <c r="A81" s="51"/>
      <c r="B81" s="51"/>
      <c r="C81" s="51"/>
      <c r="D81" s="51"/>
      <c r="E81" s="51"/>
      <c r="F81" s="51"/>
      <c r="G81" s="51"/>
      <c r="H81" s="52" t="str">
        <f t="shared" si="5"/>
        <v>BCEU-rural-residential-heating</v>
      </c>
      <c r="I81" s="63" t="s">
        <v>539</v>
      </c>
      <c r="J81" s="119" t="s">
        <v>95</v>
      </c>
      <c r="K81" s="120">
        <f>IFERROR('RMI-data'!K77/SUMIFS('RMI-data'!K:K,'RMI-data'!$J:$J,$J81,'RMI-data'!$I:$I,$I81),0)</f>
        <v>3.3313251705937109E-2</v>
      </c>
      <c r="L81" s="104">
        <f>IFERROR('RMI-data'!L77/SUMIFS('RMI-data'!L:L,'RMI-data'!$J:$J,$J81,'RMI-data'!$I:$I,$I81),0)</f>
        <v>3.4154550336687683E-2</v>
      </c>
      <c r="M81" s="104">
        <f>IFERROR('RMI-data'!M77/SUMIFS('RMI-data'!M:M,'RMI-data'!$J:$J,$J81,'RMI-data'!$I:$I,$I81),0)</f>
        <v>3.4883249522771623E-2</v>
      </c>
      <c r="N81" s="104">
        <f>IFERROR('RMI-data'!N77/SUMIFS('RMI-data'!N:N,'RMI-data'!$J:$J,$J81,'RMI-data'!$I:$I,$I81),0)</f>
        <v>3.5498532636596872E-2</v>
      </c>
      <c r="O81" s="104">
        <f>IFERROR('RMI-data'!O77/SUMIFS('RMI-data'!O:O,'RMI-data'!$J:$J,$J81,'RMI-data'!$I:$I,$I81),0)</f>
        <v>3.6001419975316327E-2</v>
      </c>
      <c r="P81" s="104">
        <f>IFERROR('RMI-data'!P77/SUMIFS('RMI-data'!P:P,'RMI-data'!$J:$J,$J81,'RMI-data'!$I:$I,$I81),0)</f>
        <v>3.6418234531434758E-2</v>
      </c>
      <c r="Q81" s="104">
        <f>IFERROR('RMI-data'!Q77/SUMIFS('RMI-data'!Q:Q,'RMI-data'!$J:$J,$J81,'RMI-data'!$I:$I,$I81),0)</f>
        <v>3.6751492264348713E-2</v>
      </c>
      <c r="R81" s="104">
        <f>IFERROR('RMI-data'!R77/SUMIFS('RMI-data'!R:R,'RMI-data'!$J:$J,$J81,'RMI-data'!$I:$I,$I81),0)</f>
        <v>3.701771619493114E-2</v>
      </c>
      <c r="S81" s="104">
        <f>IFERROR('RMI-data'!S77/SUMIFS('RMI-data'!S:S,'RMI-data'!$J:$J,$J81,'RMI-data'!$I:$I,$I81),0)</f>
        <v>3.7241098580471442E-2</v>
      </c>
      <c r="T81" s="104">
        <f>IFERROR('RMI-data'!T77/SUMIFS('RMI-data'!T:T,'RMI-data'!$J:$J,$J81,'RMI-data'!$I:$I,$I81),0)</f>
        <v>3.7423339282235249E-2</v>
      </c>
      <c r="U81" s="104">
        <f>IFERROR('RMI-data'!U77/SUMIFS('RMI-data'!U:U,'RMI-data'!$J:$J,$J81,'RMI-data'!$I:$I,$I81),0)</f>
        <v>3.7565688243081409E-2</v>
      </c>
      <c r="V81" s="104">
        <f>IFERROR('RMI-data'!V77/SUMIFS('RMI-data'!V:V,'RMI-data'!$J:$J,$J81,'RMI-data'!$I:$I,$I81),0)</f>
        <v>3.7696801320772126E-2</v>
      </c>
      <c r="W81" s="104">
        <f>IFERROR('RMI-data'!W77/SUMIFS('RMI-data'!W:W,'RMI-data'!$J:$J,$J81,'RMI-data'!$I:$I,$I81),0)</f>
        <v>3.7806717045310238E-2</v>
      </c>
      <c r="X81" s="104">
        <f>IFERROR('RMI-data'!X77/SUMIFS('RMI-data'!X:X,'RMI-data'!$J:$J,$J81,'RMI-data'!$I:$I,$I81),0)</f>
        <v>3.7903051513835842E-2</v>
      </c>
      <c r="Y81" s="104">
        <f>IFERROR('RMI-data'!Y77/SUMIFS('RMI-data'!Y:Y,'RMI-data'!$J:$J,$J81,'RMI-data'!$I:$I,$I81),0)</f>
        <v>3.7980339676311071E-2</v>
      </c>
      <c r="Z81" s="104">
        <f>IFERROR('RMI-data'!Z77/SUMIFS('RMI-data'!Z:Z,'RMI-data'!$J:$J,$J81,'RMI-data'!$I:$I,$I81),0)</f>
        <v>3.80585175640814E-2</v>
      </c>
      <c r="AA81" s="104">
        <f>IFERROR('RMI-data'!AA77/SUMIFS('RMI-data'!AA:AA,'RMI-data'!$J:$J,$J81,'RMI-data'!$I:$I,$I81),0)</f>
        <v>3.8121502522522721E-2</v>
      </c>
      <c r="AB81" s="104">
        <f>IFERROR('RMI-data'!AB77/SUMIFS('RMI-data'!AB:AB,'RMI-data'!$J:$J,$J81,'RMI-data'!$I:$I,$I81),0)</f>
        <v>3.8169270818171501E-2</v>
      </c>
      <c r="AC81" s="104">
        <f>IFERROR('RMI-data'!AC77/SUMIFS('RMI-data'!AC:AC,'RMI-data'!$J:$J,$J81,'RMI-data'!$I:$I,$I81),0)</f>
        <v>3.8221568853723104E-2</v>
      </c>
      <c r="AD81" s="104">
        <f>IFERROR('RMI-data'!AD77/SUMIFS('RMI-data'!AD:AD,'RMI-data'!$J:$J,$J81,'RMI-data'!$I:$I,$I81),0)</f>
        <v>3.8264237623536042E-2</v>
      </c>
      <c r="AE81" s="104">
        <f>IFERROR('RMI-data'!AE77/SUMIFS('RMI-data'!AE:AE,'RMI-data'!$J:$J,$J81,'RMI-data'!$I:$I,$I81),0)</f>
        <v>3.830169660959671E-2</v>
      </c>
      <c r="AF81" s="104">
        <f>IFERROR('RMI-data'!AF77/SUMIFS('RMI-data'!AF:AF,'RMI-data'!$J:$J,$J81,'RMI-data'!$I:$I,$I81),0)</f>
        <v>3.8339585755581024E-2</v>
      </c>
      <c r="AG81" s="104">
        <f>IFERROR('RMI-data'!AG77/SUMIFS('RMI-data'!AG:AG,'RMI-data'!$J:$J,$J81,'RMI-data'!$I:$I,$I81),0)</f>
        <v>3.8304071536756766E-2</v>
      </c>
      <c r="AH81" s="104">
        <f>IFERROR('RMI-data'!AH77/SUMIFS('RMI-data'!AH:AH,'RMI-data'!$J:$J,$J81,'RMI-data'!$I:$I,$I81),0)</f>
        <v>3.8271292582191994E-2</v>
      </c>
      <c r="AI81" s="104">
        <f>IFERROR('RMI-data'!AI77/SUMIFS('RMI-data'!AI:AI,'RMI-data'!$J:$J,$J81,'RMI-data'!$I:$I,$I81),0)</f>
        <v>3.8247053882320116E-2</v>
      </c>
      <c r="AJ81" s="104">
        <f>IFERROR('RMI-data'!AJ77/SUMIFS('RMI-data'!AJ:AJ,'RMI-data'!$J:$J,$J81,'RMI-data'!$I:$I,$I81),0)</f>
        <v>3.8219908832741088E-2</v>
      </c>
      <c r="AK81" s="104">
        <f>IFERROR('RMI-data'!AK77/SUMIFS('RMI-data'!AK:AK,'RMI-data'!$J:$J,$J81,'RMI-data'!$I:$I,$I81),0)</f>
        <v>3.8194678451836897E-2</v>
      </c>
      <c r="AL81" s="104">
        <f>IFERROR('RMI-data'!AL77/SUMIFS('RMI-data'!AL:AL,'RMI-data'!$J:$J,$J81,'RMI-data'!$I:$I,$I81),0)</f>
        <v>3.8169914482552074E-2</v>
      </c>
      <c r="AM81" s="104">
        <f>IFERROR('RMI-data'!AM77/SUMIFS('RMI-data'!AM:AM,'RMI-data'!$J:$J,$J81,'RMI-data'!$I:$I,$I81),0)</f>
        <v>3.8143878710993701E-2</v>
      </c>
      <c r="AN81" s="104">
        <f>IFERROR('RMI-data'!AN77/SUMIFS('RMI-data'!AN:AN,'RMI-data'!$J:$J,$J81,'RMI-data'!$I:$I,$I81),0)</f>
        <v>3.8115603598643334E-2</v>
      </c>
      <c r="AO81" s="104">
        <f>IFERROR('RMI-data'!AO77/SUMIFS('RMI-data'!AO:AO,'RMI-data'!$J:$J,$J81,'RMI-data'!$I:$I,$I81),0)</f>
        <v>3.8084154120984717E-2</v>
      </c>
      <c r="AP81" s="104">
        <f>IFERROR('RMI-data'!AP77/SUMIFS('RMI-data'!AP:AP,'RMI-data'!$J:$J,$J81,'RMI-data'!$I:$I,$I81),0)</f>
        <v>3.8049208992686323E-2</v>
      </c>
    </row>
    <row r="82" spans="1:42" ht="15.75" customHeight="1" x14ac:dyDescent="0.35">
      <c r="A82" s="51"/>
      <c r="B82" s="51"/>
      <c r="C82" s="51"/>
      <c r="D82" s="51"/>
      <c r="E82" s="51"/>
      <c r="F82" s="51"/>
      <c r="G82" s="51"/>
      <c r="H82" s="52" t="str">
        <f t="shared" si="5"/>
        <v>BCEU-rural-residential-heating</v>
      </c>
      <c r="I82" s="63" t="s">
        <v>539</v>
      </c>
      <c r="J82" s="18" t="s">
        <v>96</v>
      </c>
      <c r="K82" s="104">
        <f>IFERROR('RMI-data'!K78/SUMIFS('RMI-data'!K:K,'RMI-data'!$J:$J,$J82,'RMI-data'!$I:$I,$I82),0)</f>
        <v>0</v>
      </c>
      <c r="L82" s="104">
        <f>IFERROR('RMI-data'!L78/SUMIFS('RMI-data'!L:L,'RMI-data'!$J:$J,$J82,'RMI-data'!$I:$I,$I82),0)</f>
        <v>0</v>
      </c>
      <c r="M82" s="104">
        <f>IFERROR('RMI-data'!M78/SUMIFS('RMI-data'!M:M,'RMI-data'!$J:$J,$J82,'RMI-data'!$I:$I,$I82),0)</f>
        <v>0</v>
      </c>
      <c r="N82" s="104">
        <f>IFERROR('RMI-data'!N78/SUMIFS('RMI-data'!N:N,'RMI-data'!$J:$J,$J82,'RMI-data'!$I:$I,$I82),0)</f>
        <v>0</v>
      </c>
      <c r="O82" s="104">
        <f>IFERROR('RMI-data'!O78/SUMIFS('RMI-data'!O:O,'RMI-data'!$J:$J,$J82,'RMI-data'!$I:$I,$I82),0)</f>
        <v>0</v>
      </c>
      <c r="P82" s="104">
        <f>IFERROR('RMI-data'!P78/SUMIFS('RMI-data'!P:P,'RMI-data'!$J:$J,$J82,'RMI-data'!$I:$I,$I82),0)</f>
        <v>0</v>
      </c>
      <c r="Q82" s="104">
        <f>IFERROR('RMI-data'!Q78/SUMIFS('RMI-data'!Q:Q,'RMI-data'!$J:$J,$J82,'RMI-data'!$I:$I,$I82),0)</f>
        <v>0</v>
      </c>
      <c r="R82" s="104">
        <f>IFERROR('RMI-data'!R78/SUMIFS('RMI-data'!R:R,'RMI-data'!$J:$J,$J82,'RMI-data'!$I:$I,$I82),0)</f>
        <v>0</v>
      </c>
      <c r="S82" s="104">
        <f>IFERROR('RMI-data'!S78/SUMIFS('RMI-data'!S:S,'RMI-data'!$J:$J,$J82,'RMI-data'!$I:$I,$I82),0)</f>
        <v>0</v>
      </c>
      <c r="T82" s="104">
        <f>IFERROR('RMI-data'!T78/SUMIFS('RMI-data'!T:T,'RMI-data'!$J:$J,$J82,'RMI-data'!$I:$I,$I82),0)</f>
        <v>0</v>
      </c>
      <c r="U82" s="104">
        <f>IFERROR('RMI-data'!U78/SUMIFS('RMI-data'!U:U,'RMI-data'!$J:$J,$J82,'RMI-data'!$I:$I,$I82),0)</f>
        <v>0</v>
      </c>
      <c r="V82" s="104">
        <f>IFERROR('RMI-data'!V78/SUMIFS('RMI-data'!V:V,'RMI-data'!$J:$J,$J82,'RMI-data'!$I:$I,$I82),0)</f>
        <v>0</v>
      </c>
      <c r="W82" s="104">
        <f>IFERROR('RMI-data'!W78/SUMIFS('RMI-data'!W:W,'RMI-data'!$J:$J,$J82,'RMI-data'!$I:$I,$I82),0)</f>
        <v>0</v>
      </c>
      <c r="X82" s="104">
        <f>IFERROR('RMI-data'!X78/SUMIFS('RMI-data'!X:X,'RMI-data'!$J:$J,$J82,'RMI-data'!$I:$I,$I82),0)</f>
        <v>0</v>
      </c>
      <c r="Y82" s="104">
        <f>IFERROR('RMI-data'!Y78/SUMIFS('RMI-data'!Y:Y,'RMI-data'!$J:$J,$J82,'RMI-data'!$I:$I,$I82),0)</f>
        <v>0</v>
      </c>
      <c r="Z82" s="104">
        <f>IFERROR('RMI-data'!Z78/SUMIFS('RMI-data'!Z:Z,'RMI-data'!$J:$J,$J82,'RMI-data'!$I:$I,$I82),0)</f>
        <v>0</v>
      </c>
      <c r="AA82" s="104">
        <f>IFERROR('RMI-data'!AA78/SUMIFS('RMI-data'!AA:AA,'RMI-data'!$J:$J,$J82,'RMI-data'!$I:$I,$I82),0)</f>
        <v>0</v>
      </c>
      <c r="AB82" s="104">
        <f>IFERROR('RMI-data'!AB78/SUMIFS('RMI-data'!AB:AB,'RMI-data'!$J:$J,$J82,'RMI-data'!$I:$I,$I82),0)</f>
        <v>0</v>
      </c>
      <c r="AC82" s="104">
        <f>IFERROR('RMI-data'!AC78/SUMIFS('RMI-data'!AC:AC,'RMI-data'!$J:$J,$J82,'RMI-data'!$I:$I,$I82),0)</f>
        <v>0</v>
      </c>
      <c r="AD82" s="104">
        <f>IFERROR('RMI-data'!AD78/SUMIFS('RMI-data'!AD:AD,'RMI-data'!$J:$J,$J82,'RMI-data'!$I:$I,$I82),0)</f>
        <v>0</v>
      </c>
      <c r="AE82" s="104">
        <f>IFERROR('RMI-data'!AE78/SUMIFS('RMI-data'!AE:AE,'RMI-data'!$J:$J,$J82,'RMI-data'!$I:$I,$I82),0)</f>
        <v>0</v>
      </c>
      <c r="AF82" s="104">
        <f>IFERROR('RMI-data'!AF78/SUMIFS('RMI-data'!AF:AF,'RMI-data'!$J:$J,$J82,'RMI-data'!$I:$I,$I82),0)</f>
        <v>0</v>
      </c>
      <c r="AG82" s="104">
        <f>IFERROR('RMI-data'!AG78/SUMIFS('RMI-data'!AG:AG,'RMI-data'!$J:$J,$J82,'RMI-data'!$I:$I,$I82),0)</f>
        <v>0</v>
      </c>
      <c r="AH82" s="104">
        <f>IFERROR('RMI-data'!AH78/SUMIFS('RMI-data'!AH:AH,'RMI-data'!$J:$J,$J82,'RMI-data'!$I:$I,$I82),0)</f>
        <v>0</v>
      </c>
      <c r="AI82" s="104">
        <f>IFERROR('RMI-data'!AI78/SUMIFS('RMI-data'!AI:AI,'RMI-data'!$J:$J,$J82,'RMI-data'!$I:$I,$I82),0)</f>
        <v>0</v>
      </c>
      <c r="AJ82" s="104">
        <f>IFERROR('RMI-data'!AJ78/SUMIFS('RMI-data'!AJ:AJ,'RMI-data'!$J:$J,$J82,'RMI-data'!$I:$I,$I82),0)</f>
        <v>0</v>
      </c>
      <c r="AK82" s="104">
        <f>IFERROR('RMI-data'!AK78/SUMIFS('RMI-data'!AK:AK,'RMI-data'!$J:$J,$J82,'RMI-data'!$I:$I,$I82),0)</f>
        <v>0</v>
      </c>
      <c r="AL82" s="104">
        <f>IFERROR('RMI-data'!AL78/SUMIFS('RMI-data'!AL:AL,'RMI-data'!$J:$J,$J82,'RMI-data'!$I:$I,$I82),0)</f>
        <v>0</v>
      </c>
      <c r="AM82" s="104">
        <f>IFERROR('RMI-data'!AM78/SUMIFS('RMI-data'!AM:AM,'RMI-data'!$J:$J,$J82,'RMI-data'!$I:$I,$I82),0)</f>
        <v>0</v>
      </c>
      <c r="AN82" s="104">
        <f>IFERROR('RMI-data'!AN78/SUMIFS('RMI-data'!AN:AN,'RMI-data'!$J:$J,$J82,'RMI-data'!$I:$I,$I82),0)</f>
        <v>0</v>
      </c>
      <c r="AO82" s="104">
        <f>IFERROR('RMI-data'!AO78/SUMIFS('RMI-data'!AO:AO,'RMI-data'!$J:$J,$J82,'RMI-data'!$I:$I,$I82),0)</f>
        <v>0</v>
      </c>
      <c r="AP82" s="104">
        <f>IFERROR('RMI-data'!AP78/SUMIFS('RMI-data'!AP:AP,'RMI-data'!$J:$J,$J82,'RMI-data'!$I:$I,$I82),0)</f>
        <v>0</v>
      </c>
    </row>
    <row r="83" spans="1:42" ht="15.75" customHeight="1" x14ac:dyDescent="0.35">
      <c r="A83" s="51"/>
      <c r="B83" s="51"/>
      <c r="C83" s="51"/>
      <c r="D83" s="51"/>
      <c r="E83" s="51"/>
      <c r="F83" s="51"/>
      <c r="G83" s="51"/>
      <c r="H83" s="52" t="str">
        <f t="shared" si="5"/>
        <v>BCEU-rural-residential-heating</v>
      </c>
      <c r="I83" s="63" t="s">
        <v>539</v>
      </c>
      <c r="J83" s="51"/>
      <c r="K83" s="51"/>
      <c r="L83" s="51"/>
      <c r="M83" s="51"/>
      <c r="N83" s="51"/>
      <c r="AO83" s="51"/>
      <c r="AP83" s="51"/>
    </row>
    <row r="84" spans="1:42" ht="15.75" customHeight="1" x14ac:dyDescent="0.35">
      <c r="A84" s="51"/>
      <c r="B84" s="51"/>
      <c r="C84" s="51"/>
      <c r="D84" s="51"/>
      <c r="E84" s="51"/>
      <c r="F84" s="51"/>
      <c r="G84" s="51"/>
      <c r="H84" s="18" t="s">
        <v>507</v>
      </c>
      <c r="I84" s="63" t="s">
        <v>539</v>
      </c>
      <c r="J84" s="51"/>
      <c r="K84" s="51"/>
      <c r="L84" s="51"/>
      <c r="M84" s="51"/>
      <c r="N84" s="51"/>
      <c r="AO84" s="51"/>
      <c r="AP84" s="51"/>
    </row>
    <row r="85" spans="1:42" ht="15.75" customHeight="1" x14ac:dyDescent="0.35">
      <c r="A85" s="51"/>
      <c r="B85" s="51"/>
      <c r="C85" s="51"/>
      <c r="D85" s="51"/>
      <c r="E85" s="51"/>
      <c r="F85" s="51"/>
      <c r="G85" s="51"/>
      <c r="H85" s="51" t="str">
        <f>H84</f>
        <v>BCEU-rural-residential-cooling</v>
      </c>
      <c r="I85" s="63" t="s">
        <v>539</v>
      </c>
      <c r="J85" s="18" t="s">
        <v>1</v>
      </c>
      <c r="K85" s="18">
        <v>2019</v>
      </c>
      <c r="L85" s="18">
        <v>2020</v>
      </c>
      <c r="M85" s="18">
        <v>2021</v>
      </c>
      <c r="N85" s="18">
        <v>2022</v>
      </c>
      <c r="O85" s="18">
        <v>2023</v>
      </c>
      <c r="P85" s="18">
        <v>2024</v>
      </c>
      <c r="Q85" s="18">
        <v>2025</v>
      </c>
      <c r="R85" s="18">
        <v>2026</v>
      </c>
      <c r="S85" s="18">
        <v>2027</v>
      </c>
      <c r="T85" s="18">
        <v>2028</v>
      </c>
      <c r="U85" s="18">
        <v>2029</v>
      </c>
      <c r="V85" s="18">
        <v>2030</v>
      </c>
      <c r="W85" s="18">
        <v>2031</v>
      </c>
      <c r="X85" s="18">
        <v>2032</v>
      </c>
      <c r="Y85" s="18">
        <v>2033</v>
      </c>
      <c r="Z85" s="18">
        <v>2034</v>
      </c>
      <c r="AA85" s="18">
        <v>2035</v>
      </c>
      <c r="AB85" s="18">
        <v>2036</v>
      </c>
      <c r="AC85" s="18">
        <v>2037</v>
      </c>
      <c r="AD85" s="18">
        <v>2038</v>
      </c>
      <c r="AE85" s="18">
        <v>2039</v>
      </c>
      <c r="AF85" s="18">
        <v>2040</v>
      </c>
      <c r="AG85" s="18">
        <v>2041</v>
      </c>
      <c r="AH85" s="18">
        <v>2042</v>
      </c>
      <c r="AI85" s="18">
        <v>2043</v>
      </c>
      <c r="AJ85" s="18">
        <v>2044</v>
      </c>
      <c r="AK85" s="18">
        <v>2045</v>
      </c>
      <c r="AL85" s="18">
        <v>2046</v>
      </c>
      <c r="AM85" s="18">
        <v>2047</v>
      </c>
      <c r="AN85" s="18">
        <v>2048</v>
      </c>
      <c r="AO85" s="18">
        <v>2049</v>
      </c>
      <c r="AP85" s="18">
        <v>2050</v>
      </c>
    </row>
    <row r="86" spans="1:42" ht="15.75" customHeight="1" x14ac:dyDescent="0.35">
      <c r="A86" s="51"/>
      <c r="B86" s="51"/>
      <c r="C86" s="51"/>
      <c r="D86" s="51"/>
      <c r="E86" s="51"/>
      <c r="F86" s="51"/>
      <c r="G86" s="52" t="s">
        <v>480</v>
      </c>
      <c r="H86" s="52" t="str">
        <f>H85</f>
        <v>BCEU-rural-residential-cooling</v>
      </c>
      <c r="I86" s="63" t="s">
        <v>539</v>
      </c>
      <c r="J86" s="18" t="s">
        <v>2</v>
      </c>
      <c r="K86" s="104">
        <f>IFERROR('RMI-data'!K82/SUMIFS('RMI-data'!K:K,'RMI-data'!$J:$J,$J86,'RMI-data'!$I:$I,$I86),0)</f>
        <v>3.7524598613420139E-3</v>
      </c>
      <c r="L86" s="104">
        <f>IFERROR('RMI-data'!L82/SUMIFS('RMI-data'!L:L,'RMI-data'!$J:$J,$J86,'RMI-data'!$I:$I,$I86),0)</f>
        <v>3.6887042406808465E-3</v>
      </c>
      <c r="M86" s="104">
        <f>IFERROR('RMI-data'!M82/SUMIFS('RMI-data'!M:M,'RMI-data'!$J:$J,$J86,'RMI-data'!$I:$I,$I86),0)</f>
        <v>3.618534063063433E-3</v>
      </c>
      <c r="N86" s="104">
        <f>IFERROR('RMI-data'!N82/SUMIFS('RMI-data'!N:N,'RMI-data'!$J:$J,$J86,'RMI-data'!$I:$I,$I86),0)</f>
        <v>3.5554476634379138E-3</v>
      </c>
      <c r="O86" s="104">
        <f>IFERROR('RMI-data'!O82/SUMIFS('RMI-data'!O:O,'RMI-data'!$J:$J,$J86,'RMI-data'!$I:$I,$I86),0)</f>
        <v>3.51541266354144E-3</v>
      </c>
      <c r="P86" s="104">
        <f>IFERROR('RMI-data'!P82/SUMIFS('RMI-data'!P:P,'RMI-data'!$J:$J,$J86,'RMI-data'!$I:$I,$I86),0)</f>
        <v>3.4739718212447959E-3</v>
      </c>
      <c r="Q86" s="104">
        <f>IFERROR('RMI-data'!Q82/SUMIFS('RMI-data'!Q:Q,'RMI-data'!$J:$J,$J86,'RMI-data'!$I:$I,$I86),0)</f>
        <v>3.4326392873487771E-3</v>
      </c>
      <c r="R86" s="104">
        <f>IFERROR('RMI-data'!R82/SUMIFS('RMI-data'!R:R,'RMI-data'!$J:$J,$J86,'RMI-data'!$I:$I,$I86),0)</f>
        <v>3.4136191670984836E-3</v>
      </c>
      <c r="S86" s="104">
        <f>IFERROR('RMI-data'!S82/SUMIFS('RMI-data'!S:S,'RMI-data'!$J:$J,$J86,'RMI-data'!$I:$I,$I86),0)</f>
        <v>3.403092556371621E-3</v>
      </c>
      <c r="T86" s="104">
        <f>IFERROR('RMI-data'!T82/SUMIFS('RMI-data'!T:T,'RMI-data'!$J:$J,$J86,'RMI-data'!$I:$I,$I86),0)</f>
        <v>3.3998367702007836E-3</v>
      </c>
      <c r="U86" s="104">
        <f>IFERROR('RMI-data'!U82/SUMIFS('RMI-data'!U:U,'RMI-data'!$J:$J,$J86,'RMI-data'!$I:$I,$I86),0)</f>
        <v>3.4056383871801988E-3</v>
      </c>
      <c r="V86" s="104">
        <f>IFERROR('RMI-data'!V82/SUMIFS('RMI-data'!V:V,'RMI-data'!$J:$J,$J86,'RMI-data'!$I:$I,$I86),0)</f>
        <v>3.4158979563236563E-3</v>
      </c>
      <c r="W86" s="104">
        <f>IFERROR('RMI-data'!W82/SUMIFS('RMI-data'!W:W,'RMI-data'!$J:$J,$J86,'RMI-data'!$I:$I,$I86),0)</f>
        <v>3.4405248720469502E-3</v>
      </c>
      <c r="X86" s="104">
        <f>IFERROR('RMI-data'!X82/SUMIFS('RMI-data'!X:X,'RMI-data'!$J:$J,$J86,'RMI-data'!$I:$I,$I86),0)</f>
        <v>3.4701631849051655E-3</v>
      </c>
      <c r="Y86" s="104">
        <f>IFERROR('RMI-data'!Y82/SUMIFS('RMI-data'!Y:Y,'RMI-data'!$J:$J,$J86,'RMI-data'!$I:$I,$I86),0)</f>
        <v>3.4997156769485099E-3</v>
      </c>
      <c r="Z86" s="104">
        <f>IFERROR('RMI-data'!Z82/SUMIFS('RMI-data'!Z:Z,'RMI-data'!$J:$J,$J86,'RMI-data'!$I:$I,$I86),0)</f>
        <v>3.5222405160168259E-3</v>
      </c>
      <c r="AA86" s="104">
        <f>IFERROR('RMI-data'!AA82/SUMIFS('RMI-data'!AA:AA,'RMI-data'!$J:$J,$J86,'RMI-data'!$I:$I,$I86),0)</f>
        <v>3.5499642711486136E-3</v>
      </c>
      <c r="AB86" s="104">
        <f>IFERROR('RMI-data'!AB82/SUMIFS('RMI-data'!AB:AB,'RMI-data'!$J:$J,$J86,'RMI-data'!$I:$I,$I86),0)</f>
        <v>3.5792213876983362E-3</v>
      </c>
      <c r="AC86" s="104">
        <f>IFERROR('RMI-data'!AC82/SUMIFS('RMI-data'!AC:AC,'RMI-data'!$J:$J,$J86,'RMI-data'!$I:$I,$I86),0)</f>
        <v>3.6039125185849206E-3</v>
      </c>
      <c r="AD86" s="104">
        <f>IFERROR('RMI-data'!AD82/SUMIFS('RMI-data'!AD:AD,'RMI-data'!$J:$J,$J86,'RMI-data'!$I:$I,$I86),0)</f>
        <v>3.6347379946279571E-3</v>
      </c>
      <c r="AE86" s="104">
        <f>IFERROR('RMI-data'!AE82/SUMIFS('RMI-data'!AE:AE,'RMI-data'!$J:$J,$J86,'RMI-data'!$I:$I,$I86),0)</f>
        <v>3.6688182316391349E-3</v>
      </c>
      <c r="AF86" s="104">
        <f>IFERROR('RMI-data'!AF82/SUMIFS('RMI-data'!AF:AF,'RMI-data'!$J:$J,$J86,'RMI-data'!$I:$I,$I86),0)</f>
        <v>3.7010400801283597E-3</v>
      </c>
      <c r="AG86" s="104">
        <f>IFERROR('RMI-data'!AG82/SUMIFS('RMI-data'!AG:AG,'RMI-data'!$J:$J,$J86,'RMI-data'!$I:$I,$I86),0)</f>
        <v>3.7667429381452824E-3</v>
      </c>
      <c r="AH86" s="104">
        <f>IFERROR('RMI-data'!AH82/SUMIFS('RMI-data'!AH:AH,'RMI-data'!$J:$J,$J86,'RMI-data'!$I:$I,$I86),0)</f>
        <v>3.8352407097837922E-3</v>
      </c>
      <c r="AI86" s="104">
        <f>IFERROR('RMI-data'!AI82/SUMIFS('RMI-data'!AI:AI,'RMI-data'!$J:$J,$J86,'RMI-data'!$I:$I,$I86),0)</f>
        <v>3.8989625278170741E-3</v>
      </c>
      <c r="AJ86" s="104">
        <f>IFERROR('RMI-data'!AJ82/SUMIFS('RMI-data'!AJ:AJ,'RMI-data'!$J:$J,$J86,'RMI-data'!$I:$I,$I86),0)</f>
        <v>3.9703080229102333E-3</v>
      </c>
      <c r="AK86" s="104">
        <f>IFERROR('RMI-data'!AK82/SUMIFS('RMI-data'!AK:AK,'RMI-data'!$J:$J,$J86,'RMI-data'!$I:$I,$I86),0)</f>
        <v>4.0428757530127585E-3</v>
      </c>
      <c r="AL86" s="104">
        <f>IFERROR('RMI-data'!AL82/SUMIFS('RMI-data'!AL:AL,'RMI-data'!$J:$J,$J86,'RMI-data'!$I:$I,$I86),0)</f>
        <v>4.1112983916752601E-3</v>
      </c>
      <c r="AM86" s="104">
        <f>IFERROR('RMI-data'!AM82/SUMIFS('RMI-data'!AM:AM,'RMI-data'!$J:$J,$J86,'RMI-data'!$I:$I,$I86),0)</f>
        <v>4.1885758274748542E-3</v>
      </c>
      <c r="AN86" s="104">
        <f>IFERROR('RMI-data'!AN82/SUMIFS('RMI-data'!AN:AN,'RMI-data'!$J:$J,$J86,'RMI-data'!$I:$I,$I86),0)</f>
        <v>4.2100976618634411E-3</v>
      </c>
      <c r="AO86" s="104">
        <f>IFERROR('RMI-data'!AO82/SUMIFS('RMI-data'!AO:AO,'RMI-data'!$J:$J,$J86,'RMI-data'!$I:$I,$I86),0)</f>
        <v>4.2310230287013421E-3</v>
      </c>
      <c r="AP86" s="104">
        <f>IFERROR('RMI-data'!AP82/SUMIFS('RMI-data'!AP:AP,'RMI-data'!$J:$J,$J86,'RMI-data'!$I:$I,$I86),0)</f>
        <v>4.2524528758956176E-3</v>
      </c>
    </row>
    <row r="87" spans="1:42" ht="15.75" customHeight="1" x14ac:dyDescent="0.35">
      <c r="A87" s="51"/>
      <c r="B87" s="51"/>
      <c r="C87" s="51"/>
      <c r="D87" s="51"/>
      <c r="E87" s="51"/>
      <c r="F87" s="51"/>
      <c r="G87" s="51"/>
      <c r="H87" s="52" t="str">
        <f t="shared" ref="H87:H96" si="6">H86</f>
        <v>BCEU-rural-residential-cooling</v>
      </c>
      <c r="I87" s="63" t="s">
        <v>539</v>
      </c>
      <c r="J87" s="18" t="s">
        <v>3</v>
      </c>
      <c r="K87" s="104">
        <f>IFERROR('RMI-data'!K83/SUMIFS('RMI-data'!K:K,'RMI-data'!$J:$J,$J87,'RMI-data'!$I:$I,$I87),0)</f>
        <v>0</v>
      </c>
      <c r="L87" s="104">
        <f>IFERROR('RMI-data'!L83/SUMIFS('RMI-data'!L:L,'RMI-data'!$J:$J,$J87,'RMI-data'!$I:$I,$I87),0)</f>
        <v>0</v>
      </c>
      <c r="M87" s="104">
        <f>IFERROR('RMI-data'!M83/SUMIFS('RMI-data'!M:M,'RMI-data'!$J:$J,$J87,'RMI-data'!$I:$I,$I87),0)</f>
        <v>0</v>
      </c>
      <c r="N87" s="104">
        <f>IFERROR('RMI-data'!N83/SUMIFS('RMI-data'!N:N,'RMI-data'!$J:$J,$J87,'RMI-data'!$I:$I,$I87),0)</f>
        <v>0</v>
      </c>
      <c r="O87" s="104">
        <f>IFERROR('RMI-data'!O83/SUMIFS('RMI-data'!O:O,'RMI-data'!$J:$J,$J87,'RMI-data'!$I:$I,$I87),0)</f>
        <v>0</v>
      </c>
      <c r="P87" s="104">
        <f>IFERROR('RMI-data'!P83/SUMIFS('RMI-data'!P:P,'RMI-data'!$J:$J,$J87,'RMI-data'!$I:$I,$I87),0)</f>
        <v>0</v>
      </c>
      <c r="Q87" s="104">
        <f>IFERROR('RMI-data'!Q83/SUMIFS('RMI-data'!Q:Q,'RMI-data'!$J:$J,$J87,'RMI-data'!$I:$I,$I87),0)</f>
        <v>0</v>
      </c>
      <c r="R87" s="104">
        <f>IFERROR('RMI-data'!R83/SUMIFS('RMI-data'!R:R,'RMI-data'!$J:$J,$J87,'RMI-data'!$I:$I,$I87),0)</f>
        <v>0</v>
      </c>
      <c r="S87" s="104">
        <f>IFERROR('RMI-data'!S83/SUMIFS('RMI-data'!S:S,'RMI-data'!$J:$J,$J87,'RMI-data'!$I:$I,$I87),0)</f>
        <v>0</v>
      </c>
      <c r="T87" s="104">
        <f>IFERROR('RMI-data'!T83/SUMIFS('RMI-data'!T:T,'RMI-data'!$J:$J,$J87,'RMI-data'!$I:$I,$I87),0)</f>
        <v>0</v>
      </c>
      <c r="U87" s="104">
        <f>IFERROR('RMI-data'!U83/SUMIFS('RMI-data'!U:U,'RMI-data'!$J:$J,$J87,'RMI-data'!$I:$I,$I87),0)</f>
        <v>0</v>
      </c>
      <c r="V87" s="104">
        <f>IFERROR('RMI-data'!V83/SUMIFS('RMI-data'!V:V,'RMI-data'!$J:$J,$J87,'RMI-data'!$I:$I,$I87),0)</f>
        <v>0</v>
      </c>
      <c r="W87" s="104">
        <f>IFERROR('RMI-data'!W83/SUMIFS('RMI-data'!W:W,'RMI-data'!$J:$J,$J87,'RMI-data'!$I:$I,$I87),0)</f>
        <v>0</v>
      </c>
      <c r="X87" s="104">
        <f>IFERROR('RMI-data'!X83/SUMIFS('RMI-data'!X:X,'RMI-data'!$J:$J,$J87,'RMI-data'!$I:$I,$I87),0)</f>
        <v>0</v>
      </c>
      <c r="Y87" s="104">
        <f>IFERROR('RMI-data'!Y83/SUMIFS('RMI-data'!Y:Y,'RMI-data'!$J:$J,$J87,'RMI-data'!$I:$I,$I87),0)</f>
        <v>0</v>
      </c>
      <c r="Z87" s="104">
        <f>IFERROR('RMI-data'!Z83/SUMIFS('RMI-data'!Z:Z,'RMI-data'!$J:$J,$J87,'RMI-data'!$I:$I,$I87),0)</f>
        <v>0</v>
      </c>
      <c r="AA87" s="104">
        <f>IFERROR('RMI-data'!AA83/SUMIFS('RMI-data'!AA:AA,'RMI-data'!$J:$J,$J87,'RMI-data'!$I:$I,$I87),0)</f>
        <v>0</v>
      </c>
      <c r="AB87" s="104">
        <f>IFERROR('RMI-data'!AB83/SUMIFS('RMI-data'!AB:AB,'RMI-data'!$J:$J,$J87,'RMI-data'!$I:$I,$I87),0)</f>
        <v>0</v>
      </c>
      <c r="AC87" s="104">
        <f>IFERROR('RMI-data'!AC83/SUMIFS('RMI-data'!AC:AC,'RMI-data'!$J:$J,$J87,'RMI-data'!$I:$I,$I87),0)</f>
        <v>0</v>
      </c>
      <c r="AD87" s="104">
        <f>IFERROR('RMI-data'!AD83/SUMIFS('RMI-data'!AD:AD,'RMI-data'!$J:$J,$J87,'RMI-data'!$I:$I,$I87),0)</f>
        <v>0</v>
      </c>
      <c r="AE87" s="104">
        <f>IFERROR('RMI-data'!AE83/SUMIFS('RMI-data'!AE:AE,'RMI-data'!$J:$J,$J87,'RMI-data'!$I:$I,$I87),0)</f>
        <v>0</v>
      </c>
      <c r="AF87" s="104">
        <f>IFERROR('RMI-data'!AF83/SUMIFS('RMI-data'!AF:AF,'RMI-data'!$J:$J,$J87,'RMI-data'!$I:$I,$I87),0)</f>
        <v>0</v>
      </c>
      <c r="AG87" s="104">
        <f>IFERROR('RMI-data'!AG83/SUMIFS('RMI-data'!AG:AG,'RMI-data'!$J:$J,$J87,'RMI-data'!$I:$I,$I87),0)</f>
        <v>0</v>
      </c>
      <c r="AH87" s="104">
        <f>IFERROR('RMI-data'!AH83/SUMIFS('RMI-data'!AH:AH,'RMI-data'!$J:$J,$J87,'RMI-data'!$I:$I,$I87),0)</f>
        <v>0</v>
      </c>
      <c r="AI87" s="104">
        <f>IFERROR('RMI-data'!AI83/SUMIFS('RMI-data'!AI:AI,'RMI-data'!$J:$J,$J87,'RMI-data'!$I:$I,$I87),0)</f>
        <v>0</v>
      </c>
      <c r="AJ87" s="104">
        <f>IFERROR('RMI-data'!AJ83/SUMIFS('RMI-data'!AJ:AJ,'RMI-data'!$J:$J,$J87,'RMI-data'!$I:$I,$I87),0)</f>
        <v>0</v>
      </c>
      <c r="AK87" s="104">
        <f>IFERROR('RMI-data'!AK83/SUMIFS('RMI-data'!AK:AK,'RMI-data'!$J:$J,$J87,'RMI-data'!$I:$I,$I87),0)</f>
        <v>0</v>
      </c>
      <c r="AL87" s="104">
        <f>IFERROR('RMI-data'!AL83/SUMIFS('RMI-data'!AL:AL,'RMI-data'!$J:$J,$J87,'RMI-data'!$I:$I,$I87),0)</f>
        <v>0</v>
      </c>
      <c r="AM87" s="104">
        <f>IFERROR('RMI-data'!AM83/SUMIFS('RMI-data'!AM:AM,'RMI-data'!$J:$J,$J87,'RMI-data'!$I:$I,$I87),0)</f>
        <v>0</v>
      </c>
      <c r="AN87" s="104">
        <f>IFERROR('RMI-data'!AN83/SUMIFS('RMI-data'!AN:AN,'RMI-data'!$J:$J,$J87,'RMI-data'!$I:$I,$I87),0)</f>
        <v>0</v>
      </c>
      <c r="AO87" s="104">
        <f>IFERROR('RMI-data'!AO83/SUMIFS('RMI-data'!AO:AO,'RMI-data'!$J:$J,$J87,'RMI-data'!$I:$I,$I87),0)</f>
        <v>0</v>
      </c>
      <c r="AP87" s="104">
        <f>IFERROR('RMI-data'!AP83/SUMIFS('RMI-data'!AP:AP,'RMI-data'!$J:$J,$J87,'RMI-data'!$I:$I,$I87),0)</f>
        <v>0</v>
      </c>
    </row>
    <row r="88" spans="1:42" ht="15.75" customHeight="1" x14ac:dyDescent="0.35">
      <c r="A88" s="51"/>
      <c r="B88" s="51"/>
      <c r="C88" s="51"/>
      <c r="D88" s="51"/>
      <c r="E88" s="51"/>
      <c r="F88" s="51"/>
      <c r="G88" s="51"/>
      <c r="H88" s="52" t="str">
        <f t="shared" si="6"/>
        <v>BCEU-rural-residential-cooling</v>
      </c>
      <c r="I88" s="63" t="s">
        <v>539</v>
      </c>
      <c r="J88" s="18" t="s">
        <v>4</v>
      </c>
      <c r="K88" s="104">
        <f>IFERROR('RMI-data'!K84/SUMIFS('RMI-data'!K:K,'RMI-data'!$J:$J,$J88,'RMI-data'!$I:$I,$I88),0)</f>
        <v>2.2708111982371062E-5</v>
      </c>
      <c r="L88" s="104">
        <f>IFERROR('RMI-data'!L84/SUMIFS('RMI-data'!L:L,'RMI-data'!$J:$J,$J88,'RMI-data'!$I:$I,$I88),0)</f>
        <v>2.2110463910249638E-5</v>
      </c>
      <c r="M88" s="104">
        <f>IFERROR('RMI-data'!M84/SUMIFS('RMI-data'!M:M,'RMI-data'!$J:$J,$J88,'RMI-data'!$I:$I,$I88),0)</f>
        <v>2.1538191855802566E-5</v>
      </c>
      <c r="N88" s="104">
        <f>IFERROR('RMI-data'!N84/SUMIFS('RMI-data'!N:N,'RMI-data'!$J:$J,$J88,'RMI-data'!$I:$I,$I88),0)</f>
        <v>2.1026309354611167E-5</v>
      </c>
      <c r="O88" s="104">
        <f>IFERROR('RMI-data'!O84/SUMIFS('RMI-data'!O:O,'RMI-data'!$J:$J,$J88,'RMI-data'!$I:$I,$I88),0)</f>
        <v>2.0582824379903639E-5</v>
      </c>
      <c r="P88" s="104">
        <f>IFERROR('RMI-data'!P84/SUMIFS('RMI-data'!P:P,'RMI-data'!$J:$J,$J88,'RMI-data'!$I:$I,$I88),0)</f>
        <v>2.0172109062738911E-5</v>
      </c>
      <c r="Q88" s="104">
        <f>IFERROR('RMI-data'!Q84/SUMIFS('RMI-data'!Q:Q,'RMI-data'!$J:$J,$J88,'RMI-data'!$I:$I,$I88),0)</f>
        <v>1.9759592491146509E-5</v>
      </c>
      <c r="R88" s="104">
        <f>IFERROR('RMI-data'!R84/SUMIFS('RMI-data'!R:R,'RMI-data'!$J:$J,$J88,'RMI-data'!$I:$I,$I88),0)</f>
        <v>1.9412015259415439E-5</v>
      </c>
      <c r="S88" s="104">
        <f>IFERROR('RMI-data'!S84/SUMIFS('RMI-data'!S:S,'RMI-data'!$J:$J,$J88,'RMI-data'!$I:$I,$I88),0)</f>
        <v>1.9072131185767008E-5</v>
      </c>
      <c r="T88" s="104">
        <f>IFERROR('RMI-data'!T84/SUMIFS('RMI-data'!T:T,'RMI-data'!$J:$J,$J88,'RMI-data'!$I:$I,$I88),0)</f>
        <v>1.8759060830794277E-5</v>
      </c>
      <c r="U88" s="104">
        <f>IFERROR('RMI-data'!U84/SUMIFS('RMI-data'!U:U,'RMI-data'!$J:$J,$J88,'RMI-data'!$I:$I,$I88),0)</f>
        <v>1.8496367081382788E-5</v>
      </c>
      <c r="V88" s="104">
        <f>IFERROR('RMI-data'!V84/SUMIFS('RMI-data'!V:V,'RMI-data'!$J:$J,$J88,'RMI-data'!$I:$I,$I88),0)</f>
        <v>1.8233769005615385E-5</v>
      </c>
      <c r="W88" s="104">
        <f>IFERROR('RMI-data'!W84/SUMIFS('RMI-data'!W:W,'RMI-data'!$J:$J,$J88,'RMI-data'!$I:$I,$I88),0)</f>
        <v>1.8031608114159354E-5</v>
      </c>
      <c r="X88" s="104">
        <f>IFERROR('RMI-data'!X84/SUMIFS('RMI-data'!X:X,'RMI-data'!$J:$J,$J88,'RMI-data'!$I:$I,$I88),0)</f>
        <v>1.7837491800758648E-5</v>
      </c>
      <c r="Y88" s="104">
        <f>IFERROR('RMI-data'!Y84/SUMIFS('RMI-data'!Y:Y,'RMI-data'!$J:$J,$J88,'RMI-data'!$I:$I,$I88),0)</f>
        <v>1.7667396469192053E-5</v>
      </c>
      <c r="Z88" s="104">
        <f>IFERROR('RMI-data'!Z84/SUMIFS('RMI-data'!Z:Z,'RMI-data'!$J:$J,$J88,'RMI-data'!$I:$I,$I88),0)</f>
        <v>1.7479599068788713E-5</v>
      </c>
      <c r="AA88" s="104">
        <f>IFERROR('RMI-data'!AA84/SUMIFS('RMI-data'!AA:AA,'RMI-data'!$J:$J,$J88,'RMI-data'!$I:$I,$I88),0)</f>
        <v>1.7342604933783273E-5</v>
      </c>
      <c r="AB88" s="104">
        <f>IFERROR('RMI-data'!AB84/SUMIFS('RMI-data'!AB:AB,'RMI-data'!$J:$J,$J88,'RMI-data'!$I:$I,$I88),0)</f>
        <v>1.7216209317464721E-5</v>
      </c>
      <c r="AC88" s="104">
        <f>IFERROR('RMI-data'!AC84/SUMIFS('RMI-data'!AC:AC,'RMI-data'!$J:$J,$J88,'RMI-data'!$I:$I,$I88),0)</f>
        <v>1.7051659452284805E-5</v>
      </c>
      <c r="AD88" s="104">
        <f>IFERROR('RMI-data'!AD84/SUMIFS('RMI-data'!AD:AD,'RMI-data'!$J:$J,$J88,'RMI-data'!$I:$I,$I88),0)</f>
        <v>1.6928443311931473E-5</v>
      </c>
      <c r="AE88" s="104">
        <f>IFERROR('RMI-data'!AE84/SUMIFS('RMI-data'!AE:AE,'RMI-data'!$J:$J,$J88,'RMI-data'!$I:$I,$I88),0)</f>
        <v>1.6819971384644758E-5</v>
      </c>
      <c r="AF88" s="104">
        <f>IFERROR('RMI-data'!AF84/SUMIFS('RMI-data'!AF:AF,'RMI-data'!$J:$J,$J88,'RMI-data'!$I:$I,$I88),0)</f>
        <v>1.6695457908604255E-5</v>
      </c>
      <c r="AG88" s="104">
        <f>IFERROR('RMI-data'!AG84/SUMIFS('RMI-data'!AG:AG,'RMI-data'!$J:$J,$J88,'RMI-data'!$I:$I,$I88),0)</f>
        <v>1.6780938275733573E-5</v>
      </c>
      <c r="AH88" s="104">
        <f>IFERROR('RMI-data'!AH84/SUMIFS('RMI-data'!AH:AH,'RMI-data'!$J:$J,$J88,'RMI-data'!$I:$I,$I88),0)</f>
        <v>1.6955724756284128E-5</v>
      </c>
      <c r="AI88" s="104">
        <f>IFERROR('RMI-data'!AI84/SUMIFS('RMI-data'!AI:AI,'RMI-data'!$J:$J,$J88,'RMI-data'!$I:$I,$I88),0)</f>
        <v>1.711918313544045E-5</v>
      </c>
      <c r="AJ88" s="104">
        <f>IFERROR('RMI-data'!AJ84/SUMIFS('RMI-data'!AJ:AJ,'RMI-data'!$J:$J,$J88,'RMI-data'!$I:$I,$I88),0)</f>
        <v>1.7338558935138816E-5</v>
      </c>
      <c r="AK88" s="104">
        <f>IFERROR('RMI-data'!AK84/SUMIFS('RMI-data'!AK:AK,'RMI-data'!$J:$J,$J88,'RMI-data'!$I:$I,$I88),0)</f>
        <v>1.7577796433488703E-5</v>
      </c>
      <c r="AL88" s="104">
        <f>IFERROR('RMI-data'!AL84/SUMIFS('RMI-data'!AL:AL,'RMI-data'!$J:$J,$J88,'RMI-data'!$I:$I,$I88),0)</f>
        <v>1.7802209416277373E-5</v>
      </c>
      <c r="AM88" s="104">
        <f>IFERROR('RMI-data'!AM84/SUMIFS('RMI-data'!AM:AM,'RMI-data'!$J:$J,$J88,'RMI-data'!$I:$I,$I88),0)</f>
        <v>1.806312962595012E-5</v>
      </c>
      <c r="AN88" s="104">
        <f>IFERROR('RMI-data'!AN84/SUMIFS('RMI-data'!AN:AN,'RMI-data'!$J:$J,$J88,'RMI-data'!$I:$I,$I88),0)</f>
        <v>1.8293881672638363E-5</v>
      </c>
      <c r="AO88" s="104">
        <f>IFERROR('RMI-data'!AO84/SUMIFS('RMI-data'!AO:AO,'RMI-data'!$J:$J,$J88,'RMI-data'!$I:$I,$I88),0)</f>
        <v>1.8552720538504212E-5</v>
      </c>
      <c r="AP88" s="104">
        <f>IFERROR('RMI-data'!AP84/SUMIFS('RMI-data'!AP:AP,'RMI-data'!$J:$J,$J88,'RMI-data'!$I:$I,$I88),0)</f>
        <v>1.8812385787450883E-5</v>
      </c>
    </row>
    <row r="89" spans="1:42" ht="15.75" customHeight="1" x14ac:dyDescent="0.35">
      <c r="A89" s="51"/>
      <c r="B89" s="51"/>
      <c r="C89" s="51"/>
      <c r="D89" s="51"/>
      <c r="E89" s="51"/>
      <c r="F89" s="51"/>
      <c r="G89" s="51"/>
      <c r="H89" s="52" t="str">
        <f t="shared" si="6"/>
        <v>BCEU-rural-residential-cooling</v>
      </c>
      <c r="I89" s="63" t="s">
        <v>539</v>
      </c>
      <c r="J89" s="18" t="s">
        <v>5</v>
      </c>
      <c r="K89" s="104">
        <f>IFERROR('RMI-data'!K85/SUMIFS('RMI-data'!K:K,'RMI-data'!$J:$J,$J89,'RMI-data'!$I:$I,$I89),0)</f>
        <v>0</v>
      </c>
      <c r="L89" s="104">
        <f>IFERROR('RMI-data'!L85/SUMIFS('RMI-data'!L:L,'RMI-data'!$J:$J,$J89,'RMI-data'!$I:$I,$I89),0)</f>
        <v>0</v>
      </c>
      <c r="M89" s="104">
        <f>IFERROR('RMI-data'!M85/SUMIFS('RMI-data'!M:M,'RMI-data'!$J:$J,$J89,'RMI-data'!$I:$I,$I89),0)</f>
        <v>0</v>
      </c>
      <c r="N89" s="104">
        <f>IFERROR('RMI-data'!N85/SUMIFS('RMI-data'!N:N,'RMI-data'!$J:$J,$J89,'RMI-data'!$I:$I,$I89),0)</f>
        <v>0</v>
      </c>
      <c r="O89" s="104">
        <f>IFERROR('RMI-data'!O85/SUMIFS('RMI-data'!O:O,'RMI-data'!$J:$J,$J89,'RMI-data'!$I:$I,$I89),0)</f>
        <v>0</v>
      </c>
      <c r="P89" s="104">
        <f>IFERROR('RMI-data'!P85/SUMIFS('RMI-data'!P:P,'RMI-data'!$J:$J,$J89,'RMI-data'!$I:$I,$I89),0)</f>
        <v>0</v>
      </c>
      <c r="Q89" s="104">
        <f>IFERROR('RMI-data'!Q85/SUMIFS('RMI-data'!Q:Q,'RMI-data'!$J:$J,$J89,'RMI-data'!$I:$I,$I89),0)</f>
        <v>0</v>
      </c>
      <c r="R89" s="104">
        <f>IFERROR('RMI-data'!R85/SUMIFS('RMI-data'!R:R,'RMI-data'!$J:$J,$J89,'RMI-data'!$I:$I,$I89),0)</f>
        <v>0</v>
      </c>
      <c r="S89" s="104">
        <f>IFERROR('RMI-data'!S85/SUMIFS('RMI-data'!S:S,'RMI-data'!$J:$J,$J89,'RMI-data'!$I:$I,$I89),0)</f>
        <v>0</v>
      </c>
      <c r="T89" s="104">
        <f>IFERROR('RMI-data'!T85/SUMIFS('RMI-data'!T:T,'RMI-data'!$J:$J,$J89,'RMI-data'!$I:$I,$I89),0)</f>
        <v>0</v>
      </c>
      <c r="U89" s="104">
        <f>IFERROR('RMI-data'!U85/SUMIFS('RMI-data'!U:U,'RMI-data'!$J:$J,$J89,'RMI-data'!$I:$I,$I89),0)</f>
        <v>0</v>
      </c>
      <c r="V89" s="104">
        <f>IFERROR('RMI-data'!V85/SUMIFS('RMI-data'!V:V,'RMI-data'!$J:$J,$J89,'RMI-data'!$I:$I,$I89),0)</f>
        <v>0</v>
      </c>
      <c r="W89" s="104">
        <f>IFERROR('RMI-data'!W85/SUMIFS('RMI-data'!W:W,'RMI-data'!$J:$J,$J89,'RMI-data'!$I:$I,$I89),0)</f>
        <v>0</v>
      </c>
      <c r="X89" s="104">
        <f>IFERROR('RMI-data'!X85/SUMIFS('RMI-data'!X:X,'RMI-data'!$J:$J,$J89,'RMI-data'!$I:$I,$I89),0)</f>
        <v>0</v>
      </c>
      <c r="Y89" s="104">
        <f>IFERROR('RMI-data'!Y85/SUMIFS('RMI-data'!Y:Y,'RMI-data'!$J:$J,$J89,'RMI-data'!$I:$I,$I89),0)</f>
        <v>0</v>
      </c>
      <c r="Z89" s="104">
        <f>IFERROR('RMI-data'!Z85/SUMIFS('RMI-data'!Z:Z,'RMI-data'!$J:$J,$J89,'RMI-data'!$I:$I,$I89),0)</f>
        <v>0</v>
      </c>
      <c r="AA89" s="104">
        <f>IFERROR('RMI-data'!AA85/SUMIFS('RMI-data'!AA:AA,'RMI-data'!$J:$J,$J89,'RMI-data'!$I:$I,$I89),0)</f>
        <v>0</v>
      </c>
      <c r="AB89" s="104">
        <f>IFERROR('RMI-data'!AB85/SUMIFS('RMI-data'!AB:AB,'RMI-data'!$J:$J,$J89,'RMI-data'!$I:$I,$I89),0)</f>
        <v>0</v>
      </c>
      <c r="AC89" s="104">
        <f>IFERROR('RMI-data'!AC85/SUMIFS('RMI-data'!AC:AC,'RMI-data'!$J:$J,$J89,'RMI-data'!$I:$I,$I89),0)</f>
        <v>0</v>
      </c>
      <c r="AD89" s="104">
        <f>IFERROR('RMI-data'!AD85/SUMIFS('RMI-data'!AD:AD,'RMI-data'!$J:$J,$J89,'RMI-data'!$I:$I,$I89),0)</f>
        <v>0</v>
      </c>
      <c r="AE89" s="104">
        <f>IFERROR('RMI-data'!AE85/SUMIFS('RMI-data'!AE:AE,'RMI-data'!$J:$J,$J89,'RMI-data'!$I:$I,$I89),0)</f>
        <v>0</v>
      </c>
      <c r="AF89" s="104">
        <f>IFERROR('RMI-data'!AF85/SUMIFS('RMI-data'!AF:AF,'RMI-data'!$J:$J,$J89,'RMI-data'!$I:$I,$I89),0)</f>
        <v>0</v>
      </c>
      <c r="AG89" s="104">
        <f>IFERROR('RMI-data'!AG85/SUMIFS('RMI-data'!AG:AG,'RMI-data'!$J:$J,$J89,'RMI-data'!$I:$I,$I89),0)</f>
        <v>0</v>
      </c>
      <c r="AH89" s="104">
        <f>IFERROR('RMI-data'!AH85/SUMIFS('RMI-data'!AH:AH,'RMI-data'!$J:$J,$J89,'RMI-data'!$I:$I,$I89),0)</f>
        <v>0</v>
      </c>
      <c r="AI89" s="104">
        <f>IFERROR('RMI-data'!AI85/SUMIFS('RMI-data'!AI:AI,'RMI-data'!$J:$J,$J89,'RMI-data'!$I:$I,$I89),0)</f>
        <v>0</v>
      </c>
      <c r="AJ89" s="104">
        <f>IFERROR('RMI-data'!AJ85/SUMIFS('RMI-data'!AJ:AJ,'RMI-data'!$J:$J,$J89,'RMI-data'!$I:$I,$I89),0)</f>
        <v>0</v>
      </c>
      <c r="AK89" s="104">
        <f>IFERROR('RMI-data'!AK85/SUMIFS('RMI-data'!AK:AK,'RMI-data'!$J:$J,$J89,'RMI-data'!$I:$I,$I89),0)</f>
        <v>0</v>
      </c>
      <c r="AL89" s="104">
        <f>IFERROR('RMI-data'!AL85/SUMIFS('RMI-data'!AL:AL,'RMI-data'!$J:$J,$J89,'RMI-data'!$I:$I,$I89),0)</f>
        <v>0</v>
      </c>
      <c r="AM89" s="104">
        <f>IFERROR('RMI-data'!AM85/SUMIFS('RMI-data'!AM:AM,'RMI-data'!$J:$J,$J89,'RMI-data'!$I:$I,$I89),0)</f>
        <v>0</v>
      </c>
      <c r="AN89" s="104">
        <f>IFERROR('RMI-data'!AN85/SUMIFS('RMI-data'!AN:AN,'RMI-data'!$J:$J,$J89,'RMI-data'!$I:$I,$I89),0)</f>
        <v>0</v>
      </c>
      <c r="AO89" s="104">
        <f>IFERROR('RMI-data'!AO85/SUMIFS('RMI-data'!AO:AO,'RMI-data'!$J:$J,$J89,'RMI-data'!$I:$I,$I89),0)</f>
        <v>0</v>
      </c>
      <c r="AP89" s="104">
        <f>IFERROR('RMI-data'!AP85/SUMIFS('RMI-data'!AP:AP,'RMI-data'!$J:$J,$J89,'RMI-data'!$I:$I,$I89),0)</f>
        <v>0</v>
      </c>
    </row>
    <row r="90" spans="1:42" ht="15.75" customHeight="1" x14ac:dyDescent="0.35">
      <c r="A90" s="51"/>
      <c r="B90" s="51"/>
      <c r="C90" s="51"/>
      <c r="D90" s="51"/>
      <c r="E90" s="51"/>
      <c r="F90" s="51"/>
      <c r="G90" s="51"/>
      <c r="H90" s="52" t="str">
        <f t="shared" si="6"/>
        <v>BCEU-rural-residential-cooling</v>
      </c>
      <c r="I90" s="63" t="s">
        <v>539</v>
      </c>
      <c r="J90" s="18" t="s">
        <v>7</v>
      </c>
      <c r="K90" s="104">
        <f>IFERROR('RMI-data'!K86/SUMIFS('RMI-data'!K:K,'RMI-data'!$J:$J,$J90,'RMI-data'!$I:$I,$I90),0)</f>
        <v>0</v>
      </c>
      <c r="L90" s="104">
        <f>IFERROR('RMI-data'!L86/SUMIFS('RMI-data'!L:L,'RMI-data'!$J:$J,$J90,'RMI-data'!$I:$I,$I90),0)</f>
        <v>0</v>
      </c>
      <c r="M90" s="104">
        <f>IFERROR('RMI-data'!M86/SUMIFS('RMI-data'!M:M,'RMI-data'!$J:$J,$J90,'RMI-data'!$I:$I,$I90),0)</f>
        <v>0</v>
      </c>
      <c r="N90" s="104">
        <f>IFERROR('RMI-data'!N86/SUMIFS('RMI-data'!N:N,'RMI-data'!$J:$J,$J90,'RMI-data'!$I:$I,$I90),0)</f>
        <v>0</v>
      </c>
      <c r="O90" s="104">
        <f>IFERROR('RMI-data'!O86/SUMIFS('RMI-data'!O:O,'RMI-data'!$J:$J,$J90,'RMI-data'!$I:$I,$I90),0)</f>
        <v>0</v>
      </c>
      <c r="P90" s="104">
        <f>IFERROR('RMI-data'!P86/SUMIFS('RMI-data'!P:P,'RMI-data'!$J:$J,$J90,'RMI-data'!$I:$I,$I90),0)</f>
        <v>0</v>
      </c>
      <c r="Q90" s="104">
        <f>IFERROR('RMI-data'!Q86/SUMIFS('RMI-data'!Q:Q,'RMI-data'!$J:$J,$J90,'RMI-data'!$I:$I,$I90),0)</f>
        <v>0</v>
      </c>
      <c r="R90" s="104">
        <f>IFERROR('RMI-data'!R86/SUMIFS('RMI-data'!R:R,'RMI-data'!$J:$J,$J90,'RMI-data'!$I:$I,$I90),0)</f>
        <v>0</v>
      </c>
      <c r="S90" s="104">
        <f>IFERROR('RMI-data'!S86/SUMIFS('RMI-data'!S:S,'RMI-data'!$J:$J,$J90,'RMI-data'!$I:$I,$I90),0)</f>
        <v>0</v>
      </c>
      <c r="T90" s="104">
        <f>IFERROR('RMI-data'!T86/SUMIFS('RMI-data'!T:T,'RMI-data'!$J:$J,$J90,'RMI-data'!$I:$I,$I90),0)</f>
        <v>0</v>
      </c>
      <c r="U90" s="104">
        <f>IFERROR('RMI-data'!U86/SUMIFS('RMI-data'!U:U,'RMI-data'!$J:$J,$J90,'RMI-data'!$I:$I,$I90),0)</f>
        <v>0</v>
      </c>
      <c r="V90" s="104">
        <f>IFERROR('RMI-data'!V86/SUMIFS('RMI-data'!V:V,'RMI-data'!$J:$J,$J90,'RMI-data'!$I:$I,$I90),0)</f>
        <v>0</v>
      </c>
      <c r="W90" s="104">
        <f>IFERROR('RMI-data'!W86/SUMIFS('RMI-data'!W:W,'RMI-data'!$J:$J,$J90,'RMI-data'!$I:$I,$I90),0)</f>
        <v>0</v>
      </c>
      <c r="X90" s="104">
        <f>IFERROR('RMI-data'!X86/SUMIFS('RMI-data'!X:X,'RMI-data'!$J:$J,$J90,'RMI-data'!$I:$I,$I90),0)</f>
        <v>0</v>
      </c>
      <c r="Y90" s="104">
        <f>IFERROR('RMI-data'!Y86/SUMIFS('RMI-data'!Y:Y,'RMI-data'!$J:$J,$J90,'RMI-data'!$I:$I,$I90),0)</f>
        <v>0</v>
      </c>
      <c r="Z90" s="104">
        <f>IFERROR('RMI-data'!Z86/SUMIFS('RMI-data'!Z:Z,'RMI-data'!$J:$J,$J90,'RMI-data'!$I:$I,$I90),0)</f>
        <v>0</v>
      </c>
      <c r="AA90" s="104">
        <f>IFERROR('RMI-data'!AA86/SUMIFS('RMI-data'!AA:AA,'RMI-data'!$J:$J,$J90,'RMI-data'!$I:$I,$I90),0)</f>
        <v>0</v>
      </c>
      <c r="AB90" s="104">
        <f>IFERROR('RMI-data'!AB86/SUMIFS('RMI-data'!AB:AB,'RMI-data'!$J:$J,$J90,'RMI-data'!$I:$I,$I90),0)</f>
        <v>0</v>
      </c>
      <c r="AC90" s="104">
        <f>IFERROR('RMI-data'!AC86/SUMIFS('RMI-data'!AC:AC,'RMI-data'!$J:$J,$J90,'RMI-data'!$I:$I,$I90),0)</f>
        <v>0</v>
      </c>
      <c r="AD90" s="104">
        <f>IFERROR('RMI-data'!AD86/SUMIFS('RMI-data'!AD:AD,'RMI-data'!$J:$J,$J90,'RMI-data'!$I:$I,$I90),0)</f>
        <v>0</v>
      </c>
      <c r="AE90" s="104">
        <f>IFERROR('RMI-data'!AE86/SUMIFS('RMI-data'!AE:AE,'RMI-data'!$J:$J,$J90,'RMI-data'!$I:$I,$I90),0)</f>
        <v>0</v>
      </c>
      <c r="AF90" s="104">
        <f>IFERROR('RMI-data'!AF86/SUMIFS('RMI-data'!AF:AF,'RMI-data'!$J:$J,$J90,'RMI-data'!$I:$I,$I90),0)</f>
        <v>0</v>
      </c>
      <c r="AG90" s="104">
        <f>IFERROR('RMI-data'!AG86/SUMIFS('RMI-data'!AG:AG,'RMI-data'!$J:$J,$J90,'RMI-data'!$I:$I,$I90),0)</f>
        <v>0</v>
      </c>
      <c r="AH90" s="104">
        <f>IFERROR('RMI-data'!AH86/SUMIFS('RMI-data'!AH:AH,'RMI-data'!$J:$J,$J90,'RMI-data'!$I:$I,$I90),0)</f>
        <v>0</v>
      </c>
      <c r="AI90" s="104">
        <f>IFERROR('RMI-data'!AI86/SUMIFS('RMI-data'!AI:AI,'RMI-data'!$J:$J,$J90,'RMI-data'!$I:$I,$I90),0)</f>
        <v>0</v>
      </c>
      <c r="AJ90" s="104">
        <f>IFERROR('RMI-data'!AJ86/SUMIFS('RMI-data'!AJ:AJ,'RMI-data'!$J:$J,$J90,'RMI-data'!$I:$I,$I90),0)</f>
        <v>0</v>
      </c>
      <c r="AK90" s="104">
        <f>IFERROR('RMI-data'!AK86/SUMIFS('RMI-data'!AK:AK,'RMI-data'!$J:$J,$J90,'RMI-data'!$I:$I,$I90),0)</f>
        <v>0</v>
      </c>
      <c r="AL90" s="104">
        <f>IFERROR('RMI-data'!AL86/SUMIFS('RMI-data'!AL:AL,'RMI-data'!$J:$J,$J90,'RMI-data'!$I:$I,$I90),0)</f>
        <v>0</v>
      </c>
      <c r="AM90" s="104">
        <f>IFERROR('RMI-data'!AM86/SUMIFS('RMI-data'!AM:AM,'RMI-data'!$J:$J,$J90,'RMI-data'!$I:$I,$I90),0)</f>
        <v>0</v>
      </c>
      <c r="AN90" s="104">
        <f>IFERROR('RMI-data'!AN86/SUMIFS('RMI-data'!AN:AN,'RMI-data'!$J:$J,$J90,'RMI-data'!$I:$I,$I90),0)</f>
        <v>0</v>
      </c>
      <c r="AO90" s="104">
        <f>IFERROR('RMI-data'!AO86/SUMIFS('RMI-data'!AO:AO,'RMI-data'!$J:$J,$J90,'RMI-data'!$I:$I,$I90),0)</f>
        <v>0</v>
      </c>
      <c r="AP90" s="104">
        <f>IFERROR('RMI-data'!AP86/SUMIFS('RMI-data'!AP:AP,'RMI-data'!$J:$J,$J90,'RMI-data'!$I:$I,$I90),0)</f>
        <v>0</v>
      </c>
    </row>
    <row r="91" spans="1:42" ht="15.75" customHeight="1" x14ac:dyDescent="0.35">
      <c r="A91" s="51"/>
      <c r="B91" s="51"/>
      <c r="C91" s="51"/>
      <c r="D91" s="51"/>
      <c r="E91" s="51"/>
      <c r="F91" s="51"/>
      <c r="G91" s="51"/>
      <c r="H91" s="52" t="str">
        <f t="shared" si="6"/>
        <v>BCEU-rural-residential-cooling</v>
      </c>
      <c r="I91" s="63" t="s">
        <v>539</v>
      </c>
      <c r="J91" s="18" t="s">
        <v>8</v>
      </c>
      <c r="K91" s="104">
        <f>IFERROR('RMI-data'!K87/SUMIFS('RMI-data'!K:K,'RMI-data'!$J:$J,$J91,'RMI-data'!$I:$I,$I91),0)</f>
        <v>0</v>
      </c>
      <c r="L91" s="104">
        <f>IFERROR('RMI-data'!L87/SUMIFS('RMI-data'!L:L,'RMI-data'!$J:$J,$J91,'RMI-data'!$I:$I,$I91),0)</f>
        <v>0</v>
      </c>
      <c r="M91" s="104">
        <f>IFERROR('RMI-data'!M87/SUMIFS('RMI-data'!M:M,'RMI-data'!$J:$J,$J91,'RMI-data'!$I:$I,$I91),0)</f>
        <v>0</v>
      </c>
      <c r="N91" s="104">
        <f>IFERROR('RMI-data'!N87/SUMIFS('RMI-data'!N:N,'RMI-data'!$J:$J,$J91,'RMI-data'!$I:$I,$I91),0)</f>
        <v>0</v>
      </c>
      <c r="O91" s="104">
        <f>IFERROR('RMI-data'!O87/SUMIFS('RMI-data'!O:O,'RMI-data'!$J:$J,$J91,'RMI-data'!$I:$I,$I91),0)</f>
        <v>0</v>
      </c>
      <c r="P91" s="104">
        <f>IFERROR('RMI-data'!P87/SUMIFS('RMI-data'!P:P,'RMI-data'!$J:$J,$J91,'RMI-data'!$I:$I,$I91),0)</f>
        <v>0</v>
      </c>
      <c r="Q91" s="104">
        <f>IFERROR('RMI-data'!Q87/SUMIFS('RMI-data'!Q:Q,'RMI-data'!$J:$J,$J91,'RMI-data'!$I:$I,$I91),0)</f>
        <v>0</v>
      </c>
      <c r="R91" s="104">
        <f>IFERROR('RMI-data'!R87/SUMIFS('RMI-data'!R:R,'RMI-data'!$J:$J,$J91,'RMI-data'!$I:$I,$I91),0)</f>
        <v>0</v>
      </c>
      <c r="S91" s="104">
        <f>IFERROR('RMI-data'!S87/SUMIFS('RMI-data'!S:S,'RMI-data'!$J:$J,$J91,'RMI-data'!$I:$I,$I91),0)</f>
        <v>0</v>
      </c>
      <c r="T91" s="104">
        <f>IFERROR('RMI-data'!T87/SUMIFS('RMI-data'!T:T,'RMI-data'!$J:$J,$J91,'RMI-data'!$I:$I,$I91),0)</f>
        <v>0</v>
      </c>
      <c r="U91" s="104">
        <f>IFERROR('RMI-data'!U87/SUMIFS('RMI-data'!U:U,'RMI-data'!$J:$J,$J91,'RMI-data'!$I:$I,$I91),0)</f>
        <v>0</v>
      </c>
      <c r="V91" s="104">
        <f>IFERROR('RMI-data'!V87/SUMIFS('RMI-data'!V:V,'RMI-data'!$J:$J,$J91,'RMI-data'!$I:$I,$I91),0)</f>
        <v>0</v>
      </c>
      <c r="W91" s="104">
        <f>IFERROR('RMI-data'!W87/SUMIFS('RMI-data'!W:W,'RMI-data'!$J:$J,$J91,'RMI-data'!$I:$I,$I91),0)</f>
        <v>0</v>
      </c>
      <c r="X91" s="104">
        <f>IFERROR('RMI-data'!X87/SUMIFS('RMI-data'!X:X,'RMI-data'!$J:$J,$J91,'RMI-data'!$I:$I,$I91),0)</f>
        <v>0</v>
      </c>
      <c r="Y91" s="104">
        <f>IFERROR('RMI-data'!Y87/SUMIFS('RMI-data'!Y:Y,'RMI-data'!$J:$J,$J91,'RMI-data'!$I:$I,$I91),0)</f>
        <v>0</v>
      </c>
      <c r="Z91" s="104">
        <f>IFERROR('RMI-data'!Z87/SUMIFS('RMI-data'!Z:Z,'RMI-data'!$J:$J,$J91,'RMI-data'!$I:$I,$I91),0)</f>
        <v>0</v>
      </c>
      <c r="AA91" s="104">
        <f>IFERROR('RMI-data'!AA87/SUMIFS('RMI-data'!AA:AA,'RMI-data'!$J:$J,$J91,'RMI-data'!$I:$I,$I91),0)</f>
        <v>0</v>
      </c>
      <c r="AB91" s="104">
        <f>IFERROR('RMI-data'!AB87/SUMIFS('RMI-data'!AB:AB,'RMI-data'!$J:$J,$J91,'RMI-data'!$I:$I,$I91),0)</f>
        <v>0</v>
      </c>
      <c r="AC91" s="104">
        <f>IFERROR('RMI-data'!AC87/SUMIFS('RMI-data'!AC:AC,'RMI-data'!$J:$J,$J91,'RMI-data'!$I:$I,$I91),0)</f>
        <v>0</v>
      </c>
      <c r="AD91" s="104">
        <f>IFERROR('RMI-data'!AD87/SUMIFS('RMI-data'!AD:AD,'RMI-data'!$J:$J,$J91,'RMI-data'!$I:$I,$I91),0)</f>
        <v>0</v>
      </c>
      <c r="AE91" s="104">
        <f>IFERROR('RMI-data'!AE87/SUMIFS('RMI-data'!AE:AE,'RMI-data'!$J:$J,$J91,'RMI-data'!$I:$I,$I91),0)</f>
        <v>0</v>
      </c>
      <c r="AF91" s="104">
        <f>IFERROR('RMI-data'!AF87/SUMIFS('RMI-data'!AF:AF,'RMI-data'!$J:$J,$J91,'RMI-data'!$I:$I,$I91),0)</f>
        <v>0</v>
      </c>
      <c r="AG91" s="104">
        <f>IFERROR('RMI-data'!AG87/SUMIFS('RMI-data'!AG:AG,'RMI-data'!$J:$J,$J91,'RMI-data'!$I:$I,$I91),0)</f>
        <v>0</v>
      </c>
      <c r="AH91" s="104">
        <f>IFERROR('RMI-data'!AH87/SUMIFS('RMI-data'!AH:AH,'RMI-data'!$J:$J,$J91,'RMI-data'!$I:$I,$I91),0)</f>
        <v>0</v>
      </c>
      <c r="AI91" s="104">
        <f>IFERROR('RMI-data'!AI87/SUMIFS('RMI-data'!AI:AI,'RMI-data'!$J:$J,$J91,'RMI-data'!$I:$I,$I91),0)</f>
        <v>0</v>
      </c>
      <c r="AJ91" s="104">
        <f>IFERROR('RMI-data'!AJ87/SUMIFS('RMI-data'!AJ:AJ,'RMI-data'!$J:$J,$J91,'RMI-data'!$I:$I,$I91),0)</f>
        <v>0</v>
      </c>
      <c r="AK91" s="104">
        <f>IFERROR('RMI-data'!AK87/SUMIFS('RMI-data'!AK:AK,'RMI-data'!$J:$J,$J91,'RMI-data'!$I:$I,$I91),0)</f>
        <v>0</v>
      </c>
      <c r="AL91" s="104">
        <f>IFERROR('RMI-data'!AL87/SUMIFS('RMI-data'!AL:AL,'RMI-data'!$J:$J,$J91,'RMI-data'!$I:$I,$I91),0)</f>
        <v>0</v>
      </c>
      <c r="AM91" s="104">
        <f>IFERROR('RMI-data'!AM87/SUMIFS('RMI-data'!AM:AM,'RMI-data'!$J:$J,$J91,'RMI-data'!$I:$I,$I91),0)</f>
        <v>0</v>
      </c>
      <c r="AN91" s="104">
        <f>IFERROR('RMI-data'!AN87/SUMIFS('RMI-data'!AN:AN,'RMI-data'!$J:$J,$J91,'RMI-data'!$I:$I,$I91),0)</f>
        <v>0</v>
      </c>
      <c r="AO91" s="104">
        <f>IFERROR('RMI-data'!AO87/SUMIFS('RMI-data'!AO:AO,'RMI-data'!$J:$J,$J91,'RMI-data'!$I:$I,$I91),0)</f>
        <v>0</v>
      </c>
      <c r="AP91" s="104">
        <f>IFERROR('RMI-data'!AP87/SUMIFS('RMI-data'!AP:AP,'RMI-data'!$J:$J,$J91,'RMI-data'!$I:$I,$I91),0)</f>
        <v>0</v>
      </c>
    </row>
    <row r="92" spans="1:42" ht="15.75" customHeight="1" x14ac:dyDescent="0.35">
      <c r="A92" s="51"/>
      <c r="B92" s="51"/>
      <c r="C92" s="51"/>
      <c r="D92" s="51"/>
      <c r="E92" s="51"/>
      <c r="F92" s="51"/>
      <c r="G92" s="51"/>
      <c r="H92" s="52" t="str">
        <f t="shared" si="6"/>
        <v>BCEU-rural-residential-cooling</v>
      </c>
      <c r="I92" s="63" t="s">
        <v>539</v>
      </c>
      <c r="J92" s="18" t="s">
        <v>93</v>
      </c>
      <c r="K92" s="104">
        <f>IFERROR('RMI-data'!K88/SUMIFS('RMI-data'!K:K,'RMI-data'!$J:$J,$J92,'RMI-data'!$I:$I,$I92),0)</f>
        <v>0</v>
      </c>
      <c r="L92" s="104">
        <f>IFERROR('RMI-data'!L88/SUMIFS('RMI-data'!L:L,'RMI-data'!$J:$J,$J92,'RMI-data'!$I:$I,$I92),0)</f>
        <v>0</v>
      </c>
      <c r="M92" s="104">
        <f>IFERROR('RMI-data'!M88/SUMIFS('RMI-data'!M:M,'RMI-data'!$J:$J,$J92,'RMI-data'!$I:$I,$I92),0)</f>
        <v>0</v>
      </c>
      <c r="N92" s="104">
        <f>IFERROR('RMI-data'!N88/SUMIFS('RMI-data'!N:N,'RMI-data'!$J:$J,$J92,'RMI-data'!$I:$I,$I92),0)</f>
        <v>0</v>
      </c>
      <c r="O92" s="104">
        <f>IFERROR('RMI-data'!O88/SUMIFS('RMI-data'!O:O,'RMI-data'!$J:$J,$J92,'RMI-data'!$I:$I,$I92),0)</f>
        <v>0</v>
      </c>
      <c r="P92" s="104">
        <f>IFERROR('RMI-data'!P88/SUMIFS('RMI-data'!P:P,'RMI-data'!$J:$J,$J92,'RMI-data'!$I:$I,$I92),0)</f>
        <v>0</v>
      </c>
      <c r="Q92" s="104">
        <f>IFERROR('RMI-data'!Q88/SUMIFS('RMI-data'!Q:Q,'RMI-data'!$J:$J,$J92,'RMI-data'!$I:$I,$I92),0)</f>
        <v>0</v>
      </c>
      <c r="R92" s="104">
        <f>IFERROR('RMI-data'!R88/SUMIFS('RMI-data'!R:R,'RMI-data'!$J:$J,$J92,'RMI-data'!$I:$I,$I92),0)</f>
        <v>0</v>
      </c>
      <c r="S92" s="104">
        <f>IFERROR('RMI-data'!S88/SUMIFS('RMI-data'!S:S,'RMI-data'!$J:$J,$J92,'RMI-data'!$I:$I,$I92),0)</f>
        <v>0</v>
      </c>
      <c r="T92" s="104">
        <f>IFERROR('RMI-data'!T88/SUMIFS('RMI-data'!T:T,'RMI-data'!$J:$J,$J92,'RMI-data'!$I:$I,$I92),0)</f>
        <v>0</v>
      </c>
      <c r="U92" s="104">
        <f>IFERROR('RMI-data'!U88/SUMIFS('RMI-data'!U:U,'RMI-data'!$J:$J,$J92,'RMI-data'!$I:$I,$I92),0)</f>
        <v>0</v>
      </c>
      <c r="V92" s="104">
        <f>IFERROR('RMI-data'!V88/SUMIFS('RMI-data'!V:V,'RMI-data'!$J:$J,$J92,'RMI-data'!$I:$I,$I92),0)</f>
        <v>0</v>
      </c>
      <c r="W92" s="104">
        <f>IFERROR('RMI-data'!W88/SUMIFS('RMI-data'!W:W,'RMI-data'!$J:$J,$J92,'RMI-data'!$I:$I,$I92),0)</f>
        <v>0</v>
      </c>
      <c r="X92" s="104">
        <f>IFERROR('RMI-data'!X88/SUMIFS('RMI-data'!X:X,'RMI-data'!$J:$J,$J92,'RMI-data'!$I:$I,$I92),0)</f>
        <v>0</v>
      </c>
      <c r="Y92" s="104">
        <f>IFERROR('RMI-data'!Y88/SUMIFS('RMI-data'!Y:Y,'RMI-data'!$J:$J,$J92,'RMI-data'!$I:$I,$I92),0)</f>
        <v>0</v>
      </c>
      <c r="Z92" s="104">
        <f>IFERROR('RMI-data'!Z88/SUMIFS('RMI-data'!Z:Z,'RMI-data'!$J:$J,$J92,'RMI-data'!$I:$I,$I92),0)</f>
        <v>0</v>
      </c>
      <c r="AA92" s="104">
        <f>IFERROR('RMI-data'!AA88/SUMIFS('RMI-data'!AA:AA,'RMI-data'!$J:$J,$J92,'RMI-data'!$I:$I,$I92),0)</f>
        <v>0</v>
      </c>
      <c r="AB92" s="104">
        <f>IFERROR('RMI-data'!AB88/SUMIFS('RMI-data'!AB:AB,'RMI-data'!$J:$J,$J92,'RMI-data'!$I:$I,$I92),0)</f>
        <v>0</v>
      </c>
      <c r="AC92" s="104">
        <f>IFERROR('RMI-data'!AC88/SUMIFS('RMI-data'!AC:AC,'RMI-data'!$J:$J,$J92,'RMI-data'!$I:$I,$I92),0)</f>
        <v>0</v>
      </c>
      <c r="AD92" s="104">
        <f>IFERROR('RMI-data'!AD88/SUMIFS('RMI-data'!AD:AD,'RMI-data'!$J:$J,$J92,'RMI-data'!$I:$I,$I92),0)</f>
        <v>0</v>
      </c>
      <c r="AE92" s="104">
        <f>IFERROR('RMI-data'!AE88/SUMIFS('RMI-data'!AE:AE,'RMI-data'!$J:$J,$J92,'RMI-data'!$I:$I,$I92),0)</f>
        <v>0</v>
      </c>
      <c r="AF92" s="104">
        <f>IFERROR('RMI-data'!AF88/SUMIFS('RMI-data'!AF:AF,'RMI-data'!$J:$J,$J92,'RMI-data'!$I:$I,$I92),0)</f>
        <v>0</v>
      </c>
      <c r="AG92" s="104">
        <f>IFERROR('RMI-data'!AG88/SUMIFS('RMI-data'!AG:AG,'RMI-data'!$J:$J,$J92,'RMI-data'!$I:$I,$I92),0)</f>
        <v>0</v>
      </c>
      <c r="AH92" s="104">
        <f>IFERROR('RMI-data'!AH88/SUMIFS('RMI-data'!AH:AH,'RMI-data'!$J:$J,$J92,'RMI-data'!$I:$I,$I92),0)</f>
        <v>0</v>
      </c>
      <c r="AI92" s="104">
        <f>IFERROR('RMI-data'!AI88/SUMIFS('RMI-data'!AI:AI,'RMI-data'!$J:$J,$J92,'RMI-data'!$I:$I,$I92),0)</f>
        <v>0</v>
      </c>
      <c r="AJ92" s="104">
        <f>IFERROR('RMI-data'!AJ88/SUMIFS('RMI-data'!AJ:AJ,'RMI-data'!$J:$J,$J92,'RMI-data'!$I:$I,$I92),0)</f>
        <v>0</v>
      </c>
      <c r="AK92" s="104">
        <f>IFERROR('RMI-data'!AK88/SUMIFS('RMI-data'!AK:AK,'RMI-data'!$J:$J,$J92,'RMI-data'!$I:$I,$I92),0)</f>
        <v>0</v>
      </c>
      <c r="AL92" s="104">
        <f>IFERROR('RMI-data'!AL88/SUMIFS('RMI-data'!AL:AL,'RMI-data'!$J:$J,$J92,'RMI-data'!$I:$I,$I92),0)</f>
        <v>0</v>
      </c>
      <c r="AM92" s="104">
        <f>IFERROR('RMI-data'!AM88/SUMIFS('RMI-data'!AM:AM,'RMI-data'!$J:$J,$J92,'RMI-data'!$I:$I,$I92),0)</f>
        <v>0</v>
      </c>
      <c r="AN92" s="104">
        <f>IFERROR('RMI-data'!AN88/SUMIFS('RMI-data'!AN:AN,'RMI-data'!$J:$J,$J92,'RMI-data'!$I:$I,$I92),0)</f>
        <v>0</v>
      </c>
      <c r="AO92" s="104">
        <f>IFERROR('RMI-data'!AO88/SUMIFS('RMI-data'!AO:AO,'RMI-data'!$J:$J,$J92,'RMI-data'!$I:$I,$I92),0)</f>
        <v>0</v>
      </c>
      <c r="AP92" s="104">
        <f>IFERROR('RMI-data'!AP88/SUMIFS('RMI-data'!AP:AP,'RMI-data'!$J:$J,$J92,'RMI-data'!$I:$I,$I92),0)</f>
        <v>0</v>
      </c>
    </row>
    <row r="93" spans="1:42" ht="15.75" customHeight="1" x14ac:dyDescent="0.35">
      <c r="A93" s="51"/>
      <c r="B93" s="51"/>
      <c r="C93" s="51"/>
      <c r="D93" s="51"/>
      <c r="E93" s="51"/>
      <c r="F93" s="51"/>
      <c r="G93" s="51"/>
      <c r="H93" s="52" t="str">
        <f t="shared" si="6"/>
        <v>BCEU-rural-residential-cooling</v>
      </c>
      <c r="I93" s="63" t="s">
        <v>539</v>
      </c>
      <c r="J93" s="18" t="s">
        <v>94</v>
      </c>
      <c r="K93" s="104">
        <f>IFERROR('RMI-data'!K89/SUMIFS('RMI-data'!K:K,'RMI-data'!$J:$J,$J93,'RMI-data'!$I:$I,$I93),0)</f>
        <v>0</v>
      </c>
      <c r="L93" s="104">
        <f>IFERROR('RMI-data'!L89/SUMIFS('RMI-data'!L:L,'RMI-data'!$J:$J,$J93,'RMI-data'!$I:$I,$I93),0)</f>
        <v>0</v>
      </c>
      <c r="M93" s="104">
        <f>IFERROR('RMI-data'!M89/SUMIFS('RMI-data'!M:M,'RMI-data'!$J:$J,$J93,'RMI-data'!$I:$I,$I93),0)</f>
        <v>0</v>
      </c>
      <c r="N93" s="104">
        <f>IFERROR('RMI-data'!N89/SUMIFS('RMI-data'!N:N,'RMI-data'!$J:$J,$J93,'RMI-data'!$I:$I,$I93),0)</f>
        <v>0</v>
      </c>
      <c r="O93" s="104">
        <f>IFERROR('RMI-data'!O89/SUMIFS('RMI-data'!O:O,'RMI-data'!$J:$J,$J93,'RMI-data'!$I:$I,$I93),0)</f>
        <v>0</v>
      </c>
      <c r="P93" s="104">
        <f>IFERROR('RMI-data'!P89/SUMIFS('RMI-data'!P:P,'RMI-data'!$J:$J,$J93,'RMI-data'!$I:$I,$I93),0)</f>
        <v>0</v>
      </c>
      <c r="Q93" s="104">
        <f>IFERROR('RMI-data'!Q89/SUMIFS('RMI-data'!Q:Q,'RMI-data'!$J:$J,$J93,'RMI-data'!$I:$I,$I93),0)</f>
        <v>0</v>
      </c>
      <c r="R93" s="104">
        <f>IFERROR('RMI-data'!R89/SUMIFS('RMI-data'!R:R,'RMI-data'!$J:$J,$J93,'RMI-data'!$I:$I,$I93),0)</f>
        <v>0</v>
      </c>
      <c r="S93" s="104">
        <f>IFERROR('RMI-data'!S89/SUMIFS('RMI-data'!S:S,'RMI-data'!$J:$J,$J93,'RMI-data'!$I:$I,$I93),0)</f>
        <v>0</v>
      </c>
      <c r="T93" s="104">
        <f>IFERROR('RMI-data'!T89/SUMIFS('RMI-data'!T:T,'RMI-data'!$J:$J,$J93,'RMI-data'!$I:$I,$I93),0)</f>
        <v>0</v>
      </c>
      <c r="U93" s="104">
        <f>IFERROR('RMI-data'!U89/SUMIFS('RMI-data'!U:U,'RMI-data'!$J:$J,$J93,'RMI-data'!$I:$I,$I93),0)</f>
        <v>0</v>
      </c>
      <c r="V93" s="104">
        <f>IFERROR('RMI-data'!V89/SUMIFS('RMI-data'!V:V,'RMI-data'!$J:$J,$J93,'RMI-data'!$I:$I,$I93),0)</f>
        <v>0</v>
      </c>
      <c r="W93" s="104">
        <f>IFERROR('RMI-data'!W89/SUMIFS('RMI-data'!W:W,'RMI-data'!$J:$J,$J93,'RMI-data'!$I:$I,$I93),0)</f>
        <v>0</v>
      </c>
      <c r="X93" s="104">
        <f>IFERROR('RMI-data'!X89/SUMIFS('RMI-data'!X:X,'RMI-data'!$J:$J,$J93,'RMI-data'!$I:$I,$I93),0)</f>
        <v>0</v>
      </c>
      <c r="Y93" s="104">
        <f>IFERROR('RMI-data'!Y89/SUMIFS('RMI-data'!Y:Y,'RMI-data'!$J:$J,$J93,'RMI-data'!$I:$I,$I93),0)</f>
        <v>0</v>
      </c>
      <c r="Z93" s="104">
        <f>IFERROR('RMI-data'!Z89/SUMIFS('RMI-data'!Z:Z,'RMI-data'!$J:$J,$J93,'RMI-data'!$I:$I,$I93),0)</f>
        <v>0</v>
      </c>
      <c r="AA93" s="104">
        <f>IFERROR('RMI-data'!AA89/SUMIFS('RMI-data'!AA:AA,'RMI-data'!$J:$J,$J93,'RMI-data'!$I:$I,$I93),0)</f>
        <v>0</v>
      </c>
      <c r="AB93" s="104">
        <f>IFERROR('RMI-data'!AB89/SUMIFS('RMI-data'!AB:AB,'RMI-data'!$J:$J,$J93,'RMI-data'!$I:$I,$I93),0)</f>
        <v>0</v>
      </c>
      <c r="AC93" s="104">
        <f>IFERROR('RMI-data'!AC89/SUMIFS('RMI-data'!AC:AC,'RMI-data'!$J:$J,$J93,'RMI-data'!$I:$I,$I93),0)</f>
        <v>0</v>
      </c>
      <c r="AD93" s="104">
        <f>IFERROR('RMI-data'!AD89/SUMIFS('RMI-data'!AD:AD,'RMI-data'!$J:$J,$J93,'RMI-data'!$I:$I,$I93),0)</f>
        <v>0</v>
      </c>
      <c r="AE93" s="104">
        <f>IFERROR('RMI-data'!AE89/SUMIFS('RMI-data'!AE:AE,'RMI-data'!$J:$J,$J93,'RMI-data'!$I:$I,$I93),0)</f>
        <v>0</v>
      </c>
      <c r="AF93" s="104">
        <f>IFERROR('RMI-data'!AF89/SUMIFS('RMI-data'!AF:AF,'RMI-data'!$J:$J,$J93,'RMI-data'!$I:$I,$I93),0)</f>
        <v>0</v>
      </c>
      <c r="AG93" s="104">
        <f>IFERROR('RMI-data'!AG89/SUMIFS('RMI-data'!AG:AG,'RMI-data'!$J:$J,$J93,'RMI-data'!$I:$I,$I93),0)</f>
        <v>0</v>
      </c>
      <c r="AH93" s="104">
        <f>IFERROR('RMI-data'!AH89/SUMIFS('RMI-data'!AH:AH,'RMI-data'!$J:$J,$J93,'RMI-data'!$I:$I,$I93),0)</f>
        <v>0</v>
      </c>
      <c r="AI93" s="104">
        <f>IFERROR('RMI-data'!AI89/SUMIFS('RMI-data'!AI:AI,'RMI-data'!$J:$J,$J93,'RMI-data'!$I:$I,$I93),0)</f>
        <v>0</v>
      </c>
      <c r="AJ93" s="104">
        <f>IFERROR('RMI-data'!AJ89/SUMIFS('RMI-data'!AJ:AJ,'RMI-data'!$J:$J,$J93,'RMI-data'!$I:$I,$I93),0)</f>
        <v>0</v>
      </c>
      <c r="AK93" s="104">
        <f>IFERROR('RMI-data'!AK89/SUMIFS('RMI-data'!AK:AK,'RMI-data'!$J:$J,$J93,'RMI-data'!$I:$I,$I93),0)</f>
        <v>0</v>
      </c>
      <c r="AL93" s="104">
        <f>IFERROR('RMI-data'!AL89/SUMIFS('RMI-data'!AL:AL,'RMI-data'!$J:$J,$J93,'RMI-data'!$I:$I,$I93),0)</f>
        <v>0</v>
      </c>
      <c r="AM93" s="104">
        <f>IFERROR('RMI-data'!AM89/SUMIFS('RMI-data'!AM:AM,'RMI-data'!$J:$J,$J93,'RMI-data'!$I:$I,$I93),0)</f>
        <v>0</v>
      </c>
      <c r="AN93" s="104">
        <f>IFERROR('RMI-data'!AN89/SUMIFS('RMI-data'!AN:AN,'RMI-data'!$J:$J,$J93,'RMI-data'!$I:$I,$I93),0)</f>
        <v>0</v>
      </c>
      <c r="AO93" s="104">
        <f>IFERROR('RMI-data'!AO89/SUMIFS('RMI-data'!AO:AO,'RMI-data'!$J:$J,$J93,'RMI-data'!$I:$I,$I93),0)</f>
        <v>0</v>
      </c>
      <c r="AP93" s="104">
        <f>IFERROR('RMI-data'!AP89/SUMIFS('RMI-data'!AP:AP,'RMI-data'!$J:$J,$J93,'RMI-data'!$I:$I,$I93),0)</f>
        <v>0</v>
      </c>
    </row>
    <row r="94" spans="1:42" ht="15.75" customHeight="1" x14ac:dyDescent="0.35">
      <c r="A94" s="51"/>
      <c r="B94" s="51"/>
      <c r="C94" s="51"/>
      <c r="D94" s="51"/>
      <c r="E94" s="51"/>
      <c r="F94" s="51"/>
      <c r="G94" s="51"/>
      <c r="H94" s="52" t="str">
        <f t="shared" si="6"/>
        <v>BCEU-rural-residential-cooling</v>
      </c>
      <c r="I94" s="63" t="s">
        <v>539</v>
      </c>
      <c r="J94" s="18" t="s">
        <v>95</v>
      </c>
      <c r="K94" s="104">
        <f>IFERROR('RMI-data'!K90/SUMIFS('RMI-data'!K:K,'RMI-data'!$J:$J,$J94,'RMI-data'!$I:$I,$I94),0)</f>
        <v>0</v>
      </c>
      <c r="L94" s="104">
        <f>IFERROR('RMI-data'!L90/SUMIFS('RMI-data'!L:L,'RMI-data'!$J:$J,$J94,'RMI-data'!$I:$I,$I94),0)</f>
        <v>0</v>
      </c>
      <c r="M94" s="104">
        <f>IFERROR('RMI-data'!M90/SUMIFS('RMI-data'!M:M,'RMI-data'!$J:$J,$J94,'RMI-data'!$I:$I,$I94),0)</f>
        <v>0</v>
      </c>
      <c r="N94" s="104">
        <f>IFERROR('RMI-data'!N90/SUMIFS('RMI-data'!N:N,'RMI-data'!$J:$J,$J94,'RMI-data'!$I:$I,$I94),0)</f>
        <v>0</v>
      </c>
      <c r="O94" s="104">
        <f>IFERROR('RMI-data'!O90/SUMIFS('RMI-data'!O:O,'RMI-data'!$J:$J,$J94,'RMI-data'!$I:$I,$I94),0)</f>
        <v>0</v>
      </c>
      <c r="P94" s="104">
        <f>IFERROR('RMI-data'!P90/SUMIFS('RMI-data'!P:P,'RMI-data'!$J:$J,$J94,'RMI-data'!$I:$I,$I94),0)</f>
        <v>0</v>
      </c>
      <c r="Q94" s="104">
        <f>IFERROR('RMI-data'!Q90/SUMIFS('RMI-data'!Q:Q,'RMI-data'!$J:$J,$J94,'RMI-data'!$I:$I,$I94),0)</f>
        <v>0</v>
      </c>
      <c r="R94" s="104">
        <f>IFERROR('RMI-data'!R90/SUMIFS('RMI-data'!R:R,'RMI-data'!$J:$J,$J94,'RMI-data'!$I:$I,$I94),0)</f>
        <v>0</v>
      </c>
      <c r="S94" s="104">
        <f>IFERROR('RMI-data'!S90/SUMIFS('RMI-data'!S:S,'RMI-data'!$J:$J,$J94,'RMI-data'!$I:$I,$I94),0)</f>
        <v>0</v>
      </c>
      <c r="T94" s="104">
        <f>IFERROR('RMI-data'!T90/SUMIFS('RMI-data'!T:T,'RMI-data'!$J:$J,$J94,'RMI-data'!$I:$I,$I94),0)</f>
        <v>0</v>
      </c>
      <c r="U94" s="104">
        <f>IFERROR('RMI-data'!U90/SUMIFS('RMI-data'!U:U,'RMI-data'!$J:$J,$J94,'RMI-data'!$I:$I,$I94),0)</f>
        <v>0</v>
      </c>
      <c r="V94" s="104">
        <f>IFERROR('RMI-data'!V90/SUMIFS('RMI-data'!V:V,'RMI-data'!$J:$J,$J94,'RMI-data'!$I:$I,$I94),0)</f>
        <v>0</v>
      </c>
      <c r="W94" s="104">
        <f>IFERROR('RMI-data'!W90/SUMIFS('RMI-data'!W:W,'RMI-data'!$J:$J,$J94,'RMI-data'!$I:$I,$I94),0)</f>
        <v>0</v>
      </c>
      <c r="X94" s="104">
        <f>IFERROR('RMI-data'!X90/SUMIFS('RMI-data'!X:X,'RMI-data'!$J:$J,$J94,'RMI-data'!$I:$I,$I94),0)</f>
        <v>0</v>
      </c>
      <c r="Y94" s="104">
        <f>IFERROR('RMI-data'!Y90/SUMIFS('RMI-data'!Y:Y,'RMI-data'!$J:$J,$J94,'RMI-data'!$I:$I,$I94),0)</f>
        <v>0</v>
      </c>
      <c r="Z94" s="104">
        <f>IFERROR('RMI-data'!Z90/SUMIFS('RMI-data'!Z:Z,'RMI-data'!$J:$J,$J94,'RMI-data'!$I:$I,$I94),0)</f>
        <v>0</v>
      </c>
      <c r="AA94" s="104">
        <f>IFERROR('RMI-data'!AA90/SUMIFS('RMI-data'!AA:AA,'RMI-data'!$J:$J,$J94,'RMI-data'!$I:$I,$I94),0)</f>
        <v>0</v>
      </c>
      <c r="AB94" s="104">
        <f>IFERROR('RMI-data'!AB90/SUMIFS('RMI-data'!AB:AB,'RMI-data'!$J:$J,$J94,'RMI-data'!$I:$I,$I94),0)</f>
        <v>0</v>
      </c>
      <c r="AC94" s="104">
        <f>IFERROR('RMI-data'!AC90/SUMIFS('RMI-data'!AC:AC,'RMI-data'!$J:$J,$J94,'RMI-data'!$I:$I,$I94),0)</f>
        <v>0</v>
      </c>
      <c r="AD94" s="104">
        <f>IFERROR('RMI-data'!AD90/SUMIFS('RMI-data'!AD:AD,'RMI-data'!$J:$J,$J94,'RMI-data'!$I:$I,$I94),0)</f>
        <v>0</v>
      </c>
      <c r="AE94" s="104">
        <f>IFERROR('RMI-data'!AE90/SUMIFS('RMI-data'!AE:AE,'RMI-data'!$J:$J,$J94,'RMI-data'!$I:$I,$I94),0)</f>
        <v>0</v>
      </c>
      <c r="AF94" s="104">
        <f>IFERROR('RMI-data'!AF90/SUMIFS('RMI-data'!AF:AF,'RMI-data'!$J:$J,$J94,'RMI-data'!$I:$I,$I94),0)</f>
        <v>0</v>
      </c>
      <c r="AG94" s="104">
        <f>IFERROR('RMI-data'!AG90/SUMIFS('RMI-data'!AG:AG,'RMI-data'!$J:$J,$J94,'RMI-data'!$I:$I,$I94),0)</f>
        <v>0</v>
      </c>
      <c r="AH94" s="104">
        <f>IFERROR('RMI-data'!AH90/SUMIFS('RMI-data'!AH:AH,'RMI-data'!$J:$J,$J94,'RMI-data'!$I:$I,$I94),0)</f>
        <v>0</v>
      </c>
      <c r="AI94" s="104">
        <f>IFERROR('RMI-data'!AI90/SUMIFS('RMI-data'!AI:AI,'RMI-data'!$J:$J,$J94,'RMI-data'!$I:$I,$I94),0)</f>
        <v>0</v>
      </c>
      <c r="AJ94" s="104">
        <f>IFERROR('RMI-data'!AJ90/SUMIFS('RMI-data'!AJ:AJ,'RMI-data'!$J:$J,$J94,'RMI-data'!$I:$I,$I94),0)</f>
        <v>0</v>
      </c>
      <c r="AK94" s="104">
        <f>IFERROR('RMI-data'!AK90/SUMIFS('RMI-data'!AK:AK,'RMI-data'!$J:$J,$J94,'RMI-data'!$I:$I,$I94),0)</f>
        <v>0</v>
      </c>
      <c r="AL94" s="104">
        <f>IFERROR('RMI-data'!AL90/SUMIFS('RMI-data'!AL:AL,'RMI-data'!$J:$J,$J94,'RMI-data'!$I:$I,$I94),0)</f>
        <v>0</v>
      </c>
      <c r="AM94" s="104">
        <f>IFERROR('RMI-data'!AM90/SUMIFS('RMI-data'!AM:AM,'RMI-data'!$J:$J,$J94,'RMI-data'!$I:$I,$I94),0)</f>
        <v>0</v>
      </c>
      <c r="AN94" s="104">
        <f>IFERROR('RMI-data'!AN90/SUMIFS('RMI-data'!AN:AN,'RMI-data'!$J:$J,$J94,'RMI-data'!$I:$I,$I94),0)</f>
        <v>0</v>
      </c>
      <c r="AO94" s="104">
        <f>IFERROR('RMI-data'!AO90/SUMIFS('RMI-data'!AO:AO,'RMI-data'!$J:$J,$J94,'RMI-data'!$I:$I,$I94),0)</f>
        <v>0</v>
      </c>
      <c r="AP94" s="104">
        <f>IFERROR('RMI-data'!AP90/SUMIFS('RMI-data'!AP:AP,'RMI-data'!$J:$J,$J94,'RMI-data'!$I:$I,$I94),0)</f>
        <v>0</v>
      </c>
    </row>
    <row r="95" spans="1:42" ht="15.75" customHeight="1" x14ac:dyDescent="0.35">
      <c r="A95" s="51"/>
      <c r="B95" s="51"/>
      <c r="C95" s="51"/>
      <c r="D95" s="51"/>
      <c r="E95" s="51"/>
      <c r="F95" s="51"/>
      <c r="G95" s="51"/>
      <c r="H95" s="52" t="str">
        <f t="shared" si="6"/>
        <v>BCEU-rural-residential-cooling</v>
      </c>
      <c r="I95" s="63" t="s">
        <v>539</v>
      </c>
      <c r="J95" s="18" t="s">
        <v>96</v>
      </c>
      <c r="K95" s="104">
        <f>IFERROR('RMI-data'!K91/SUMIFS('RMI-data'!K:K,'RMI-data'!$J:$J,$J95,'RMI-data'!$I:$I,$I95),0)</f>
        <v>0</v>
      </c>
      <c r="L95" s="104">
        <f>IFERROR('RMI-data'!L91/SUMIFS('RMI-data'!L:L,'RMI-data'!$J:$J,$J95,'RMI-data'!$I:$I,$I95),0)</f>
        <v>0</v>
      </c>
      <c r="M95" s="104">
        <f>IFERROR('RMI-data'!M91/SUMIFS('RMI-data'!M:M,'RMI-data'!$J:$J,$J95,'RMI-data'!$I:$I,$I95),0)</f>
        <v>0</v>
      </c>
      <c r="N95" s="104">
        <f>IFERROR('RMI-data'!N91/SUMIFS('RMI-data'!N:N,'RMI-data'!$J:$J,$J95,'RMI-data'!$I:$I,$I95),0)</f>
        <v>0</v>
      </c>
      <c r="O95" s="104">
        <f>IFERROR('RMI-data'!O91/SUMIFS('RMI-data'!O:O,'RMI-data'!$J:$J,$J95,'RMI-data'!$I:$I,$I95),0)</f>
        <v>0</v>
      </c>
      <c r="P95" s="104">
        <f>IFERROR('RMI-data'!P91/SUMIFS('RMI-data'!P:P,'RMI-data'!$J:$J,$J95,'RMI-data'!$I:$I,$I95),0)</f>
        <v>0</v>
      </c>
      <c r="Q95" s="104">
        <f>IFERROR('RMI-data'!Q91/SUMIFS('RMI-data'!Q:Q,'RMI-data'!$J:$J,$J95,'RMI-data'!$I:$I,$I95),0)</f>
        <v>0</v>
      </c>
      <c r="R95" s="104">
        <f>IFERROR('RMI-data'!R91/SUMIFS('RMI-data'!R:R,'RMI-data'!$J:$J,$J95,'RMI-data'!$I:$I,$I95),0)</f>
        <v>0</v>
      </c>
      <c r="S95" s="104">
        <f>IFERROR('RMI-data'!S91/SUMIFS('RMI-data'!S:S,'RMI-data'!$J:$J,$J95,'RMI-data'!$I:$I,$I95),0)</f>
        <v>0</v>
      </c>
      <c r="T95" s="104">
        <f>IFERROR('RMI-data'!T91/SUMIFS('RMI-data'!T:T,'RMI-data'!$J:$J,$J95,'RMI-data'!$I:$I,$I95),0)</f>
        <v>0</v>
      </c>
      <c r="U95" s="104">
        <f>IFERROR('RMI-data'!U91/SUMIFS('RMI-data'!U:U,'RMI-data'!$J:$J,$J95,'RMI-data'!$I:$I,$I95),0)</f>
        <v>0</v>
      </c>
      <c r="V95" s="104">
        <f>IFERROR('RMI-data'!V91/SUMIFS('RMI-data'!V:V,'RMI-data'!$J:$J,$J95,'RMI-data'!$I:$I,$I95),0)</f>
        <v>0</v>
      </c>
      <c r="W95" s="104">
        <f>IFERROR('RMI-data'!W91/SUMIFS('RMI-data'!W:W,'RMI-data'!$J:$J,$J95,'RMI-data'!$I:$I,$I95),0)</f>
        <v>0</v>
      </c>
      <c r="X95" s="104">
        <f>IFERROR('RMI-data'!X91/SUMIFS('RMI-data'!X:X,'RMI-data'!$J:$J,$J95,'RMI-data'!$I:$I,$I95),0)</f>
        <v>0</v>
      </c>
      <c r="Y95" s="104">
        <f>IFERROR('RMI-data'!Y91/SUMIFS('RMI-data'!Y:Y,'RMI-data'!$J:$J,$J95,'RMI-data'!$I:$I,$I95),0)</f>
        <v>0</v>
      </c>
      <c r="Z95" s="104">
        <f>IFERROR('RMI-data'!Z91/SUMIFS('RMI-data'!Z:Z,'RMI-data'!$J:$J,$J95,'RMI-data'!$I:$I,$I95),0)</f>
        <v>0</v>
      </c>
      <c r="AA95" s="104">
        <f>IFERROR('RMI-data'!AA91/SUMIFS('RMI-data'!AA:AA,'RMI-data'!$J:$J,$J95,'RMI-data'!$I:$I,$I95),0)</f>
        <v>0</v>
      </c>
      <c r="AB95" s="104">
        <f>IFERROR('RMI-data'!AB91/SUMIFS('RMI-data'!AB:AB,'RMI-data'!$J:$J,$J95,'RMI-data'!$I:$I,$I95),0)</f>
        <v>0</v>
      </c>
      <c r="AC95" s="104">
        <f>IFERROR('RMI-data'!AC91/SUMIFS('RMI-data'!AC:AC,'RMI-data'!$J:$J,$J95,'RMI-data'!$I:$I,$I95),0)</f>
        <v>0</v>
      </c>
      <c r="AD95" s="104">
        <f>IFERROR('RMI-data'!AD91/SUMIFS('RMI-data'!AD:AD,'RMI-data'!$J:$J,$J95,'RMI-data'!$I:$I,$I95),0)</f>
        <v>0</v>
      </c>
      <c r="AE95" s="104">
        <f>IFERROR('RMI-data'!AE91/SUMIFS('RMI-data'!AE:AE,'RMI-data'!$J:$J,$J95,'RMI-data'!$I:$I,$I95),0)</f>
        <v>0</v>
      </c>
      <c r="AF95" s="104">
        <f>IFERROR('RMI-data'!AF91/SUMIFS('RMI-data'!AF:AF,'RMI-data'!$J:$J,$J95,'RMI-data'!$I:$I,$I95),0)</f>
        <v>0</v>
      </c>
      <c r="AG95" s="104">
        <f>IFERROR('RMI-data'!AG91/SUMIFS('RMI-data'!AG:AG,'RMI-data'!$J:$J,$J95,'RMI-data'!$I:$I,$I95),0)</f>
        <v>0</v>
      </c>
      <c r="AH95" s="104">
        <f>IFERROR('RMI-data'!AH91/SUMIFS('RMI-data'!AH:AH,'RMI-data'!$J:$J,$J95,'RMI-data'!$I:$I,$I95),0)</f>
        <v>0</v>
      </c>
      <c r="AI95" s="104">
        <f>IFERROR('RMI-data'!AI91/SUMIFS('RMI-data'!AI:AI,'RMI-data'!$J:$J,$J95,'RMI-data'!$I:$I,$I95),0)</f>
        <v>0</v>
      </c>
      <c r="AJ95" s="104">
        <f>IFERROR('RMI-data'!AJ91/SUMIFS('RMI-data'!AJ:AJ,'RMI-data'!$J:$J,$J95,'RMI-data'!$I:$I,$I95),0)</f>
        <v>0</v>
      </c>
      <c r="AK95" s="104">
        <f>IFERROR('RMI-data'!AK91/SUMIFS('RMI-data'!AK:AK,'RMI-data'!$J:$J,$J95,'RMI-data'!$I:$I,$I95),0)</f>
        <v>0</v>
      </c>
      <c r="AL95" s="104">
        <f>IFERROR('RMI-data'!AL91/SUMIFS('RMI-data'!AL:AL,'RMI-data'!$J:$J,$J95,'RMI-data'!$I:$I,$I95),0)</f>
        <v>0</v>
      </c>
      <c r="AM95" s="104">
        <f>IFERROR('RMI-data'!AM91/SUMIFS('RMI-data'!AM:AM,'RMI-data'!$J:$J,$J95,'RMI-data'!$I:$I,$I95),0)</f>
        <v>0</v>
      </c>
      <c r="AN95" s="104">
        <f>IFERROR('RMI-data'!AN91/SUMIFS('RMI-data'!AN:AN,'RMI-data'!$J:$J,$J95,'RMI-data'!$I:$I,$I95),0)</f>
        <v>0</v>
      </c>
      <c r="AO95" s="104">
        <f>IFERROR('RMI-data'!AO91/SUMIFS('RMI-data'!AO:AO,'RMI-data'!$J:$J,$J95,'RMI-data'!$I:$I,$I95),0)</f>
        <v>0</v>
      </c>
      <c r="AP95" s="104">
        <f>IFERROR('RMI-data'!AP91/SUMIFS('RMI-data'!AP:AP,'RMI-data'!$J:$J,$J95,'RMI-data'!$I:$I,$I95),0)</f>
        <v>0</v>
      </c>
    </row>
    <row r="96" spans="1:42" ht="15.75" customHeight="1" x14ac:dyDescent="0.35">
      <c r="A96" s="51"/>
      <c r="B96" s="51"/>
      <c r="C96" s="51"/>
      <c r="D96" s="51"/>
      <c r="E96" s="51"/>
      <c r="F96" s="51"/>
      <c r="G96" s="51"/>
      <c r="H96" s="52" t="str">
        <f t="shared" si="6"/>
        <v>BCEU-rural-residential-cooling</v>
      </c>
      <c r="I96" s="63" t="s">
        <v>539</v>
      </c>
      <c r="J96" s="51"/>
      <c r="K96" s="51"/>
      <c r="L96" s="51"/>
      <c r="M96" s="51"/>
      <c r="N96" s="51"/>
      <c r="AO96" s="51"/>
      <c r="AP96" s="51"/>
    </row>
    <row r="97" spans="1:42" ht="15.75" customHeight="1" x14ac:dyDescent="0.35">
      <c r="A97" s="51"/>
      <c r="B97" s="51"/>
      <c r="C97" s="51"/>
      <c r="D97" s="51"/>
      <c r="E97" s="51"/>
      <c r="F97" s="51"/>
      <c r="G97" s="51"/>
      <c r="H97" s="18" t="s">
        <v>508</v>
      </c>
      <c r="I97" s="63" t="s">
        <v>539</v>
      </c>
      <c r="J97" s="51"/>
      <c r="K97" s="51"/>
      <c r="L97" s="51"/>
      <c r="M97" s="51"/>
      <c r="N97" s="51"/>
      <c r="AO97" s="51"/>
      <c r="AP97" s="51"/>
    </row>
    <row r="98" spans="1:42" ht="15.75" customHeight="1" x14ac:dyDescent="0.35">
      <c r="A98" s="51"/>
      <c r="B98" s="51"/>
      <c r="C98" s="51"/>
      <c r="D98" s="51"/>
      <c r="E98" s="51"/>
      <c r="F98" s="51"/>
      <c r="G98" s="51"/>
      <c r="H98" s="51" t="str">
        <f>H97</f>
        <v>BCEU-rural-residential-lighting</v>
      </c>
      <c r="I98" s="63" t="s">
        <v>539</v>
      </c>
      <c r="J98" s="18" t="s">
        <v>1</v>
      </c>
      <c r="K98" s="18">
        <v>2019</v>
      </c>
      <c r="L98" s="18">
        <v>2020</v>
      </c>
      <c r="M98" s="18">
        <v>2021</v>
      </c>
      <c r="N98" s="18">
        <v>2022</v>
      </c>
      <c r="O98" s="18">
        <v>2023</v>
      </c>
      <c r="P98" s="18">
        <v>2024</v>
      </c>
      <c r="Q98" s="18">
        <v>2025</v>
      </c>
      <c r="R98" s="18">
        <v>2026</v>
      </c>
      <c r="S98" s="18">
        <v>2027</v>
      </c>
      <c r="T98" s="18">
        <v>2028</v>
      </c>
      <c r="U98" s="18">
        <v>2029</v>
      </c>
      <c r="V98" s="18">
        <v>2030</v>
      </c>
      <c r="W98" s="18">
        <v>2031</v>
      </c>
      <c r="X98" s="18">
        <v>2032</v>
      </c>
      <c r="Y98" s="18">
        <v>2033</v>
      </c>
      <c r="Z98" s="18">
        <v>2034</v>
      </c>
      <c r="AA98" s="18">
        <v>2035</v>
      </c>
      <c r="AB98" s="18">
        <v>2036</v>
      </c>
      <c r="AC98" s="18">
        <v>2037</v>
      </c>
      <c r="AD98" s="18">
        <v>2038</v>
      </c>
      <c r="AE98" s="18">
        <v>2039</v>
      </c>
      <c r="AF98" s="18">
        <v>2040</v>
      </c>
      <c r="AG98" s="18">
        <v>2041</v>
      </c>
      <c r="AH98" s="18">
        <v>2042</v>
      </c>
      <c r="AI98" s="18">
        <v>2043</v>
      </c>
      <c r="AJ98" s="18">
        <v>2044</v>
      </c>
      <c r="AK98" s="18">
        <v>2045</v>
      </c>
      <c r="AL98" s="18">
        <v>2046</v>
      </c>
      <c r="AM98" s="18">
        <v>2047</v>
      </c>
      <c r="AN98" s="18">
        <v>2048</v>
      </c>
      <c r="AO98" s="18">
        <v>2049</v>
      </c>
      <c r="AP98" s="18">
        <v>2050</v>
      </c>
    </row>
    <row r="99" spans="1:42" ht="15.75" customHeight="1" x14ac:dyDescent="0.35">
      <c r="A99" s="51"/>
      <c r="B99" s="51"/>
      <c r="C99" s="51"/>
      <c r="D99" s="51"/>
      <c r="E99" s="51"/>
      <c r="F99" s="51"/>
      <c r="G99" s="51"/>
      <c r="H99" s="52" t="str">
        <f>H98</f>
        <v>BCEU-rural-residential-lighting</v>
      </c>
      <c r="I99" s="63" t="s">
        <v>539</v>
      </c>
      <c r="J99" s="18" t="s">
        <v>2</v>
      </c>
      <c r="K99" s="104">
        <f>IFERROR('RMI-data'!K95/SUMIFS('RMI-data'!K:K,'RMI-data'!$J:$J,$J99,'RMI-data'!$I:$I,$I99),0)</f>
        <v>3.9501318931290299E-3</v>
      </c>
      <c r="L99" s="104">
        <f>IFERROR('RMI-data'!L95/SUMIFS('RMI-data'!L:L,'RMI-data'!$J:$J,$J99,'RMI-data'!$I:$I,$I99),0)</f>
        <v>3.8399686761137683E-3</v>
      </c>
      <c r="M99" s="104">
        <f>IFERROR('RMI-data'!M95/SUMIFS('RMI-data'!M:M,'RMI-data'!$J:$J,$J99,'RMI-data'!$I:$I,$I99),0)</f>
        <v>3.843543708024194E-3</v>
      </c>
      <c r="N99" s="104">
        <f>IFERROR('RMI-data'!N95/SUMIFS('RMI-data'!N:N,'RMI-data'!$J:$J,$J99,'RMI-data'!$I:$I,$I99),0)</f>
        <v>3.8804934450424305E-3</v>
      </c>
      <c r="O99" s="104">
        <f>IFERROR('RMI-data'!O95/SUMIFS('RMI-data'!O:O,'RMI-data'!$J:$J,$J99,'RMI-data'!$I:$I,$I99),0)</f>
        <v>3.9341864642574616E-3</v>
      </c>
      <c r="P99" s="104">
        <f>IFERROR('RMI-data'!P95/SUMIFS('RMI-data'!P:P,'RMI-data'!$J:$J,$J99,'RMI-data'!$I:$I,$I99),0)</f>
        <v>3.9793794706873761E-3</v>
      </c>
      <c r="Q99" s="104">
        <f>IFERROR('RMI-data'!Q95/SUMIFS('RMI-data'!Q:Q,'RMI-data'!$J:$J,$J99,'RMI-data'!$I:$I,$I99),0)</f>
        <v>4.0418650280195012E-3</v>
      </c>
      <c r="R99" s="104">
        <f>IFERROR('RMI-data'!R95/SUMIFS('RMI-data'!R:R,'RMI-data'!$J:$J,$J99,'RMI-data'!$I:$I,$I99),0)</f>
        <v>4.1299778705086417E-3</v>
      </c>
      <c r="S99" s="104">
        <f>IFERROR('RMI-data'!S95/SUMIFS('RMI-data'!S:S,'RMI-data'!$J:$J,$J99,'RMI-data'!$I:$I,$I99),0)</f>
        <v>4.2178906068114693E-3</v>
      </c>
      <c r="T99" s="104">
        <f>IFERROR('RMI-data'!T95/SUMIFS('RMI-data'!T:T,'RMI-data'!$J:$J,$J99,'RMI-data'!$I:$I,$I99),0)</f>
        <v>4.2943025041695714E-3</v>
      </c>
      <c r="U99" s="104">
        <f>IFERROR('RMI-data'!U95/SUMIFS('RMI-data'!U:U,'RMI-data'!$J:$J,$J99,'RMI-data'!$I:$I,$I99),0)</f>
        <v>4.3646267191310402E-3</v>
      </c>
      <c r="V99" s="104">
        <f>IFERROR('RMI-data'!V95/SUMIFS('RMI-data'!V:V,'RMI-data'!$J:$J,$J99,'RMI-data'!$I:$I,$I99),0)</f>
        <v>4.4383896162802335E-3</v>
      </c>
      <c r="W99" s="104">
        <f>IFERROR('RMI-data'!W95/SUMIFS('RMI-data'!W:W,'RMI-data'!$J:$J,$J99,'RMI-data'!$I:$I,$I99),0)</f>
        <v>4.5212423516299153E-3</v>
      </c>
      <c r="X99" s="104">
        <f>IFERROR('RMI-data'!X95/SUMIFS('RMI-data'!X:X,'RMI-data'!$J:$J,$J99,'RMI-data'!$I:$I,$I99),0)</f>
        <v>4.6114764386014639E-3</v>
      </c>
      <c r="Y99" s="104">
        <f>IFERROR('RMI-data'!Y95/SUMIFS('RMI-data'!Y:Y,'RMI-data'!$J:$J,$J99,'RMI-data'!$I:$I,$I99),0)</f>
        <v>4.701937832413172E-3</v>
      </c>
      <c r="Z99" s="104">
        <f>IFERROR('RMI-data'!Z95/SUMIFS('RMI-data'!Z:Z,'RMI-data'!$J:$J,$J99,'RMI-data'!$I:$I,$I99),0)</f>
        <v>4.7858944793213046E-3</v>
      </c>
      <c r="AA99" s="104">
        <f>IFERROR('RMI-data'!AA95/SUMIFS('RMI-data'!AA:AA,'RMI-data'!$J:$J,$J99,'RMI-data'!$I:$I,$I99),0)</f>
        <v>4.8643953163128705E-3</v>
      </c>
      <c r="AB99" s="104">
        <f>IFERROR('RMI-data'!AB95/SUMIFS('RMI-data'!AB:AB,'RMI-data'!$J:$J,$J99,'RMI-data'!$I:$I,$I99),0)</f>
        <v>4.9266367930598885E-3</v>
      </c>
      <c r="AC99" s="104">
        <f>IFERROR('RMI-data'!AC95/SUMIFS('RMI-data'!AC:AC,'RMI-data'!$J:$J,$J99,'RMI-data'!$I:$I,$I99),0)</f>
        <v>4.9829306819726728E-3</v>
      </c>
      <c r="AD99" s="104">
        <f>IFERROR('RMI-data'!AD95/SUMIFS('RMI-data'!AD:AD,'RMI-data'!$J:$J,$J99,'RMI-data'!$I:$I,$I99),0)</f>
        <v>5.0331279943399074E-3</v>
      </c>
      <c r="AE99" s="104">
        <f>IFERROR('RMI-data'!AE95/SUMIFS('RMI-data'!AE:AE,'RMI-data'!$J:$J,$J99,'RMI-data'!$I:$I,$I99),0)</f>
        <v>5.0834501965737492E-3</v>
      </c>
      <c r="AF99" s="104">
        <f>IFERROR('RMI-data'!AF95/SUMIFS('RMI-data'!AF:AF,'RMI-data'!$J:$J,$J99,'RMI-data'!$I:$I,$I99),0)</f>
        <v>5.136612589698759E-3</v>
      </c>
      <c r="AG99" s="104">
        <f>IFERROR('RMI-data'!AG95/SUMIFS('RMI-data'!AG:AG,'RMI-data'!$J:$J,$J99,'RMI-data'!$I:$I,$I99),0)</f>
        <v>5.2023508732451946E-3</v>
      </c>
      <c r="AH99" s="104">
        <f>IFERROR('RMI-data'!AH95/SUMIFS('RMI-data'!AH:AH,'RMI-data'!$J:$J,$J99,'RMI-data'!$I:$I,$I99),0)</f>
        <v>5.2723738684212285E-3</v>
      </c>
      <c r="AI99" s="104">
        <f>IFERROR('RMI-data'!AI95/SUMIFS('RMI-data'!AI:AI,'RMI-data'!$J:$J,$J99,'RMI-data'!$I:$I,$I99),0)</f>
        <v>5.3463168281894834E-3</v>
      </c>
      <c r="AJ99" s="104">
        <f>IFERROR('RMI-data'!AJ95/SUMIFS('RMI-data'!AJ:AJ,'RMI-data'!$J:$J,$J99,'RMI-data'!$I:$I,$I99),0)</f>
        <v>5.4240669067539037E-3</v>
      </c>
      <c r="AK99" s="104">
        <f>IFERROR('RMI-data'!AK95/SUMIFS('RMI-data'!AK:AK,'RMI-data'!$J:$J,$J99,'RMI-data'!$I:$I,$I99),0)</f>
        <v>5.5061146953373713E-3</v>
      </c>
      <c r="AL99" s="104">
        <f>IFERROR('RMI-data'!AL95/SUMIFS('RMI-data'!AL:AL,'RMI-data'!$J:$J,$J99,'RMI-data'!$I:$I,$I99),0)</f>
        <v>5.5939032544940481E-3</v>
      </c>
      <c r="AM99" s="104">
        <f>IFERROR('RMI-data'!AM95/SUMIFS('RMI-data'!AM:AM,'RMI-data'!$J:$J,$J99,'RMI-data'!$I:$I,$I99),0)</f>
        <v>5.6867563778563272E-3</v>
      </c>
      <c r="AN99" s="104">
        <f>IFERROR('RMI-data'!AN95/SUMIFS('RMI-data'!AN:AN,'RMI-data'!$J:$J,$J99,'RMI-data'!$I:$I,$I99),0)</f>
        <v>5.7148170120275349E-3</v>
      </c>
      <c r="AO99" s="104">
        <f>IFERROR('RMI-data'!AO95/SUMIFS('RMI-data'!AO:AO,'RMI-data'!$J:$J,$J99,'RMI-data'!$I:$I,$I99),0)</f>
        <v>5.7340977522248281E-3</v>
      </c>
      <c r="AP99" s="104">
        <f>IFERROR('RMI-data'!AP95/SUMIFS('RMI-data'!AP:AP,'RMI-data'!$J:$J,$J99,'RMI-data'!$I:$I,$I99),0)</f>
        <v>5.7555772147542487E-3</v>
      </c>
    </row>
    <row r="100" spans="1:42" ht="15.75" customHeight="1" x14ac:dyDescent="0.35">
      <c r="A100" s="51"/>
      <c r="B100" s="51"/>
      <c r="C100" s="51"/>
      <c r="D100" s="51"/>
      <c r="E100" s="51"/>
      <c r="F100" s="51"/>
      <c r="G100" s="51"/>
      <c r="H100" s="52" t="str">
        <f t="shared" ref="H100:H109" si="7">H99</f>
        <v>BCEU-rural-residential-lighting</v>
      </c>
      <c r="I100" s="63" t="s">
        <v>539</v>
      </c>
      <c r="J100" s="18" t="s">
        <v>3</v>
      </c>
      <c r="K100" s="104">
        <f>IFERROR('RMI-data'!K96/SUMIFS('RMI-data'!K:K,'RMI-data'!$J:$J,$J100,'RMI-data'!$I:$I,$I100),0)</f>
        <v>0</v>
      </c>
      <c r="L100" s="104">
        <f>IFERROR('RMI-data'!L96/SUMIFS('RMI-data'!L:L,'RMI-data'!$J:$J,$J100,'RMI-data'!$I:$I,$I100),0)</f>
        <v>0</v>
      </c>
      <c r="M100" s="104">
        <f>IFERROR('RMI-data'!M96/SUMIFS('RMI-data'!M:M,'RMI-data'!$J:$J,$J100,'RMI-data'!$I:$I,$I100),0)</f>
        <v>0</v>
      </c>
      <c r="N100" s="104">
        <f>IFERROR('RMI-data'!N96/SUMIFS('RMI-data'!N:N,'RMI-data'!$J:$J,$J100,'RMI-data'!$I:$I,$I100),0)</f>
        <v>0</v>
      </c>
      <c r="O100" s="104">
        <f>IFERROR('RMI-data'!O96/SUMIFS('RMI-data'!O:O,'RMI-data'!$J:$J,$J100,'RMI-data'!$I:$I,$I100),0)</f>
        <v>0</v>
      </c>
      <c r="P100" s="104">
        <f>IFERROR('RMI-data'!P96/SUMIFS('RMI-data'!P:P,'RMI-data'!$J:$J,$J100,'RMI-data'!$I:$I,$I100),0)</f>
        <v>0</v>
      </c>
      <c r="Q100" s="104">
        <f>IFERROR('RMI-data'!Q96/SUMIFS('RMI-data'!Q:Q,'RMI-data'!$J:$J,$J100,'RMI-data'!$I:$I,$I100),0)</f>
        <v>0</v>
      </c>
      <c r="R100" s="104">
        <f>IFERROR('RMI-data'!R96/SUMIFS('RMI-data'!R:R,'RMI-data'!$J:$J,$J100,'RMI-data'!$I:$I,$I100),0)</f>
        <v>0</v>
      </c>
      <c r="S100" s="104">
        <f>IFERROR('RMI-data'!S96/SUMIFS('RMI-data'!S:S,'RMI-data'!$J:$J,$J100,'RMI-data'!$I:$I,$I100),0)</f>
        <v>0</v>
      </c>
      <c r="T100" s="104">
        <f>IFERROR('RMI-data'!T96/SUMIFS('RMI-data'!T:T,'RMI-data'!$J:$J,$J100,'RMI-data'!$I:$I,$I100),0)</f>
        <v>0</v>
      </c>
      <c r="U100" s="104">
        <f>IFERROR('RMI-data'!U96/SUMIFS('RMI-data'!U:U,'RMI-data'!$J:$J,$J100,'RMI-data'!$I:$I,$I100),0)</f>
        <v>0</v>
      </c>
      <c r="V100" s="104">
        <f>IFERROR('RMI-data'!V96/SUMIFS('RMI-data'!V:V,'RMI-data'!$J:$J,$J100,'RMI-data'!$I:$I,$I100),0)</f>
        <v>0</v>
      </c>
      <c r="W100" s="104">
        <f>IFERROR('RMI-data'!W96/SUMIFS('RMI-data'!W:W,'RMI-data'!$J:$J,$J100,'RMI-data'!$I:$I,$I100),0)</f>
        <v>0</v>
      </c>
      <c r="X100" s="104">
        <f>IFERROR('RMI-data'!X96/SUMIFS('RMI-data'!X:X,'RMI-data'!$J:$J,$J100,'RMI-data'!$I:$I,$I100),0)</f>
        <v>0</v>
      </c>
      <c r="Y100" s="104">
        <f>IFERROR('RMI-data'!Y96/SUMIFS('RMI-data'!Y:Y,'RMI-data'!$J:$J,$J100,'RMI-data'!$I:$I,$I100),0)</f>
        <v>0</v>
      </c>
      <c r="Z100" s="104">
        <f>IFERROR('RMI-data'!Z96/SUMIFS('RMI-data'!Z:Z,'RMI-data'!$J:$J,$J100,'RMI-data'!$I:$I,$I100),0)</f>
        <v>0</v>
      </c>
      <c r="AA100" s="104">
        <f>IFERROR('RMI-data'!AA96/SUMIFS('RMI-data'!AA:AA,'RMI-data'!$J:$J,$J100,'RMI-data'!$I:$I,$I100),0)</f>
        <v>0</v>
      </c>
      <c r="AB100" s="104">
        <f>IFERROR('RMI-data'!AB96/SUMIFS('RMI-data'!AB:AB,'RMI-data'!$J:$J,$J100,'RMI-data'!$I:$I,$I100),0)</f>
        <v>0</v>
      </c>
      <c r="AC100" s="104">
        <f>IFERROR('RMI-data'!AC96/SUMIFS('RMI-data'!AC:AC,'RMI-data'!$J:$J,$J100,'RMI-data'!$I:$I,$I100),0)</f>
        <v>0</v>
      </c>
      <c r="AD100" s="104">
        <f>IFERROR('RMI-data'!AD96/SUMIFS('RMI-data'!AD:AD,'RMI-data'!$J:$J,$J100,'RMI-data'!$I:$I,$I100),0)</f>
        <v>0</v>
      </c>
      <c r="AE100" s="104">
        <f>IFERROR('RMI-data'!AE96/SUMIFS('RMI-data'!AE:AE,'RMI-data'!$J:$J,$J100,'RMI-data'!$I:$I,$I100),0)</f>
        <v>0</v>
      </c>
      <c r="AF100" s="104">
        <f>IFERROR('RMI-data'!AF96/SUMIFS('RMI-data'!AF:AF,'RMI-data'!$J:$J,$J100,'RMI-data'!$I:$I,$I100),0)</f>
        <v>0</v>
      </c>
      <c r="AG100" s="104">
        <f>IFERROR('RMI-data'!AG96/SUMIFS('RMI-data'!AG:AG,'RMI-data'!$J:$J,$J100,'RMI-data'!$I:$I,$I100),0)</f>
        <v>0</v>
      </c>
      <c r="AH100" s="104">
        <f>IFERROR('RMI-data'!AH96/SUMIFS('RMI-data'!AH:AH,'RMI-data'!$J:$J,$J100,'RMI-data'!$I:$I,$I100),0)</f>
        <v>0</v>
      </c>
      <c r="AI100" s="104">
        <f>IFERROR('RMI-data'!AI96/SUMIFS('RMI-data'!AI:AI,'RMI-data'!$J:$J,$J100,'RMI-data'!$I:$I,$I100),0)</f>
        <v>0</v>
      </c>
      <c r="AJ100" s="104">
        <f>IFERROR('RMI-data'!AJ96/SUMIFS('RMI-data'!AJ:AJ,'RMI-data'!$J:$J,$J100,'RMI-data'!$I:$I,$I100),0)</f>
        <v>0</v>
      </c>
      <c r="AK100" s="104">
        <f>IFERROR('RMI-data'!AK96/SUMIFS('RMI-data'!AK:AK,'RMI-data'!$J:$J,$J100,'RMI-data'!$I:$I,$I100),0)</f>
        <v>0</v>
      </c>
      <c r="AL100" s="104">
        <f>IFERROR('RMI-data'!AL96/SUMIFS('RMI-data'!AL:AL,'RMI-data'!$J:$J,$J100,'RMI-data'!$I:$I,$I100),0)</f>
        <v>0</v>
      </c>
      <c r="AM100" s="104">
        <f>IFERROR('RMI-data'!AM96/SUMIFS('RMI-data'!AM:AM,'RMI-data'!$J:$J,$J100,'RMI-data'!$I:$I,$I100),0)</f>
        <v>0</v>
      </c>
      <c r="AN100" s="104">
        <f>IFERROR('RMI-data'!AN96/SUMIFS('RMI-data'!AN:AN,'RMI-data'!$J:$J,$J100,'RMI-data'!$I:$I,$I100),0)</f>
        <v>0</v>
      </c>
      <c r="AO100" s="104">
        <f>IFERROR('RMI-data'!AO96/SUMIFS('RMI-data'!AO:AO,'RMI-data'!$J:$J,$J100,'RMI-data'!$I:$I,$I100),0)</f>
        <v>0</v>
      </c>
      <c r="AP100" s="104">
        <f>IFERROR('RMI-data'!AP96/SUMIFS('RMI-data'!AP:AP,'RMI-data'!$J:$J,$J100,'RMI-data'!$I:$I,$I100),0)</f>
        <v>0</v>
      </c>
    </row>
    <row r="101" spans="1:42" ht="15.75" customHeight="1" x14ac:dyDescent="0.35">
      <c r="A101" s="51"/>
      <c r="B101" s="51"/>
      <c r="C101" s="51"/>
      <c r="D101" s="51"/>
      <c r="E101" s="51"/>
      <c r="F101" s="51"/>
      <c r="G101" s="51"/>
      <c r="H101" s="52" t="str">
        <f t="shared" si="7"/>
        <v>BCEU-rural-residential-lighting</v>
      </c>
      <c r="I101" s="63" t="s">
        <v>539</v>
      </c>
      <c r="J101" s="18" t="s">
        <v>4</v>
      </c>
      <c r="K101" s="104">
        <f>IFERROR('RMI-data'!K97/SUMIFS('RMI-data'!K:K,'RMI-data'!$J:$J,$J101,'RMI-data'!$I:$I,$I101),0)</f>
        <v>0</v>
      </c>
      <c r="L101" s="104">
        <f>IFERROR('RMI-data'!L97/SUMIFS('RMI-data'!L:L,'RMI-data'!$J:$J,$J101,'RMI-data'!$I:$I,$I101),0)</f>
        <v>0</v>
      </c>
      <c r="M101" s="104">
        <f>IFERROR('RMI-data'!M97/SUMIFS('RMI-data'!M:M,'RMI-data'!$J:$J,$J101,'RMI-data'!$I:$I,$I101),0)</f>
        <v>0</v>
      </c>
      <c r="N101" s="104">
        <f>IFERROR('RMI-data'!N97/SUMIFS('RMI-data'!N:N,'RMI-data'!$J:$J,$J101,'RMI-data'!$I:$I,$I101),0)</f>
        <v>0</v>
      </c>
      <c r="O101" s="104">
        <f>IFERROR('RMI-data'!O97/SUMIFS('RMI-data'!O:O,'RMI-data'!$J:$J,$J101,'RMI-data'!$I:$I,$I101),0)</f>
        <v>0</v>
      </c>
      <c r="P101" s="104">
        <f>IFERROR('RMI-data'!P97/SUMIFS('RMI-data'!P:P,'RMI-data'!$J:$J,$J101,'RMI-data'!$I:$I,$I101),0)</f>
        <v>0</v>
      </c>
      <c r="Q101" s="104">
        <f>IFERROR('RMI-data'!Q97/SUMIFS('RMI-data'!Q:Q,'RMI-data'!$J:$J,$J101,'RMI-data'!$I:$I,$I101),0)</f>
        <v>0</v>
      </c>
      <c r="R101" s="104">
        <f>IFERROR('RMI-data'!R97/SUMIFS('RMI-data'!R:R,'RMI-data'!$J:$J,$J101,'RMI-data'!$I:$I,$I101),0)</f>
        <v>0</v>
      </c>
      <c r="S101" s="104">
        <f>IFERROR('RMI-data'!S97/SUMIFS('RMI-data'!S:S,'RMI-data'!$J:$J,$J101,'RMI-data'!$I:$I,$I101),0)</f>
        <v>0</v>
      </c>
      <c r="T101" s="104">
        <f>IFERROR('RMI-data'!T97/SUMIFS('RMI-data'!T:T,'RMI-data'!$J:$J,$J101,'RMI-data'!$I:$I,$I101),0)</f>
        <v>0</v>
      </c>
      <c r="U101" s="104">
        <f>IFERROR('RMI-data'!U97/SUMIFS('RMI-data'!U:U,'RMI-data'!$J:$J,$J101,'RMI-data'!$I:$I,$I101),0)</f>
        <v>0</v>
      </c>
      <c r="V101" s="104">
        <f>IFERROR('RMI-data'!V97/SUMIFS('RMI-data'!V:V,'RMI-data'!$J:$J,$J101,'RMI-data'!$I:$I,$I101),0)</f>
        <v>0</v>
      </c>
      <c r="W101" s="104">
        <f>IFERROR('RMI-data'!W97/SUMIFS('RMI-data'!W:W,'RMI-data'!$J:$J,$J101,'RMI-data'!$I:$I,$I101),0)</f>
        <v>0</v>
      </c>
      <c r="X101" s="104">
        <f>IFERROR('RMI-data'!X97/SUMIFS('RMI-data'!X:X,'RMI-data'!$J:$J,$J101,'RMI-data'!$I:$I,$I101),0)</f>
        <v>0</v>
      </c>
      <c r="Y101" s="104">
        <f>IFERROR('RMI-data'!Y97/SUMIFS('RMI-data'!Y:Y,'RMI-data'!$J:$J,$J101,'RMI-data'!$I:$I,$I101),0)</f>
        <v>0</v>
      </c>
      <c r="Z101" s="104">
        <f>IFERROR('RMI-data'!Z97/SUMIFS('RMI-data'!Z:Z,'RMI-data'!$J:$J,$J101,'RMI-data'!$I:$I,$I101),0)</f>
        <v>0</v>
      </c>
      <c r="AA101" s="104">
        <f>IFERROR('RMI-data'!AA97/SUMIFS('RMI-data'!AA:AA,'RMI-data'!$J:$J,$J101,'RMI-data'!$I:$I,$I101),0)</f>
        <v>0</v>
      </c>
      <c r="AB101" s="104">
        <f>IFERROR('RMI-data'!AB97/SUMIFS('RMI-data'!AB:AB,'RMI-data'!$J:$J,$J101,'RMI-data'!$I:$I,$I101),0)</f>
        <v>0</v>
      </c>
      <c r="AC101" s="104">
        <f>IFERROR('RMI-data'!AC97/SUMIFS('RMI-data'!AC:AC,'RMI-data'!$J:$J,$J101,'RMI-data'!$I:$I,$I101),0)</f>
        <v>0</v>
      </c>
      <c r="AD101" s="104">
        <f>IFERROR('RMI-data'!AD97/SUMIFS('RMI-data'!AD:AD,'RMI-data'!$J:$J,$J101,'RMI-data'!$I:$I,$I101),0)</f>
        <v>0</v>
      </c>
      <c r="AE101" s="104">
        <f>IFERROR('RMI-data'!AE97/SUMIFS('RMI-data'!AE:AE,'RMI-data'!$J:$J,$J101,'RMI-data'!$I:$I,$I101),0)</f>
        <v>0</v>
      </c>
      <c r="AF101" s="104">
        <f>IFERROR('RMI-data'!AF97/SUMIFS('RMI-data'!AF:AF,'RMI-data'!$J:$J,$J101,'RMI-data'!$I:$I,$I101),0)</f>
        <v>0</v>
      </c>
      <c r="AG101" s="104">
        <f>IFERROR('RMI-data'!AG97/SUMIFS('RMI-data'!AG:AG,'RMI-data'!$J:$J,$J101,'RMI-data'!$I:$I,$I101),0)</f>
        <v>0</v>
      </c>
      <c r="AH101" s="104">
        <f>IFERROR('RMI-data'!AH97/SUMIFS('RMI-data'!AH:AH,'RMI-data'!$J:$J,$J101,'RMI-data'!$I:$I,$I101),0)</f>
        <v>0</v>
      </c>
      <c r="AI101" s="104">
        <f>IFERROR('RMI-data'!AI97/SUMIFS('RMI-data'!AI:AI,'RMI-data'!$J:$J,$J101,'RMI-data'!$I:$I,$I101),0)</f>
        <v>0</v>
      </c>
      <c r="AJ101" s="104">
        <f>IFERROR('RMI-data'!AJ97/SUMIFS('RMI-data'!AJ:AJ,'RMI-data'!$J:$J,$J101,'RMI-data'!$I:$I,$I101),0)</f>
        <v>0</v>
      </c>
      <c r="AK101" s="104">
        <f>IFERROR('RMI-data'!AK97/SUMIFS('RMI-data'!AK:AK,'RMI-data'!$J:$J,$J101,'RMI-data'!$I:$I,$I101),0)</f>
        <v>0</v>
      </c>
      <c r="AL101" s="104">
        <f>IFERROR('RMI-data'!AL97/SUMIFS('RMI-data'!AL:AL,'RMI-data'!$J:$J,$J101,'RMI-data'!$I:$I,$I101),0)</f>
        <v>0</v>
      </c>
      <c r="AM101" s="104">
        <f>IFERROR('RMI-data'!AM97/SUMIFS('RMI-data'!AM:AM,'RMI-data'!$J:$J,$J101,'RMI-data'!$I:$I,$I101),0)</f>
        <v>0</v>
      </c>
      <c r="AN101" s="104">
        <f>IFERROR('RMI-data'!AN97/SUMIFS('RMI-data'!AN:AN,'RMI-data'!$J:$J,$J101,'RMI-data'!$I:$I,$I101),0)</f>
        <v>0</v>
      </c>
      <c r="AO101" s="104">
        <f>IFERROR('RMI-data'!AO97/SUMIFS('RMI-data'!AO:AO,'RMI-data'!$J:$J,$J101,'RMI-data'!$I:$I,$I101),0)</f>
        <v>0</v>
      </c>
      <c r="AP101" s="104">
        <f>IFERROR('RMI-data'!AP97/SUMIFS('RMI-data'!AP:AP,'RMI-data'!$J:$J,$J101,'RMI-data'!$I:$I,$I101),0)</f>
        <v>0</v>
      </c>
    </row>
    <row r="102" spans="1:42" ht="15.75" customHeight="1" x14ac:dyDescent="0.35">
      <c r="A102" s="51"/>
      <c r="B102" s="51"/>
      <c r="C102" s="51"/>
      <c r="D102" s="51"/>
      <c r="E102" s="51"/>
      <c r="F102" s="51"/>
      <c r="G102" s="51"/>
      <c r="H102" s="52" t="str">
        <f t="shared" si="7"/>
        <v>BCEU-rural-residential-lighting</v>
      </c>
      <c r="I102" s="63" t="s">
        <v>539</v>
      </c>
      <c r="J102" s="18" t="s">
        <v>5</v>
      </c>
      <c r="K102" s="104">
        <f>IFERROR('RMI-data'!K98/SUMIFS('RMI-data'!K:K,'RMI-data'!$J:$J,$J102,'RMI-data'!$I:$I,$I102),0)</f>
        <v>0</v>
      </c>
      <c r="L102" s="104">
        <f>IFERROR('RMI-data'!L98/SUMIFS('RMI-data'!L:L,'RMI-data'!$J:$J,$J102,'RMI-data'!$I:$I,$I102),0)</f>
        <v>0</v>
      </c>
      <c r="M102" s="104">
        <f>IFERROR('RMI-data'!M98/SUMIFS('RMI-data'!M:M,'RMI-data'!$J:$J,$J102,'RMI-data'!$I:$I,$I102),0)</f>
        <v>0</v>
      </c>
      <c r="N102" s="104">
        <f>IFERROR('RMI-data'!N98/SUMIFS('RMI-data'!N:N,'RMI-data'!$J:$J,$J102,'RMI-data'!$I:$I,$I102),0)</f>
        <v>0</v>
      </c>
      <c r="O102" s="104">
        <f>IFERROR('RMI-data'!O98/SUMIFS('RMI-data'!O:O,'RMI-data'!$J:$J,$J102,'RMI-data'!$I:$I,$I102),0)</f>
        <v>0</v>
      </c>
      <c r="P102" s="104">
        <f>IFERROR('RMI-data'!P98/SUMIFS('RMI-data'!P:P,'RMI-data'!$J:$J,$J102,'RMI-data'!$I:$I,$I102),0)</f>
        <v>0</v>
      </c>
      <c r="Q102" s="104">
        <f>IFERROR('RMI-data'!Q98/SUMIFS('RMI-data'!Q:Q,'RMI-data'!$J:$J,$J102,'RMI-data'!$I:$I,$I102),0)</f>
        <v>0</v>
      </c>
      <c r="R102" s="104">
        <f>IFERROR('RMI-data'!R98/SUMIFS('RMI-data'!R:R,'RMI-data'!$J:$J,$J102,'RMI-data'!$I:$I,$I102),0)</f>
        <v>0</v>
      </c>
      <c r="S102" s="104">
        <f>IFERROR('RMI-data'!S98/SUMIFS('RMI-data'!S:S,'RMI-data'!$J:$J,$J102,'RMI-data'!$I:$I,$I102),0)</f>
        <v>0</v>
      </c>
      <c r="T102" s="104">
        <f>IFERROR('RMI-data'!T98/SUMIFS('RMI-data'!T:T,'RMI-data'!$J:$J,$J102,'RMI-data'!$I:$I,$I102),0)</f>
        <v>0</v>
      </c>
      <c r="U102" s="104">
        <f>IFERROR('RMI-data'!U98/SUMIFS('RMI-data'!U:U,'RMI-data'!$J:$J,$J102,'RMI-data'!$I:$I,$I102),0)</f>
        <v>0</v>
      </c>
      <c r="V102" s="104">
        <f>IFERROR('RMI-data'!V98/SUMIFS('RMI-data'!V:V,'RMI-data'!$J:$J,$J102,'RMI-data'!$I:$I,$I102),0)</f>
        <v>0</v>
      </c>
      <c r="W102" s="104">
        <f>IFERROR('RMI-data'!W98/SUMIFS('RMI-data'!W:W,'RMI-data'!$J:$J,$J102,'RMI-data'!$I:$I,$I102),0)</f>
        <v>0</v>
      </c>
      <c r="X102" s="104">
        <f>IFERROR('RMI-data'!X98/SUMIFS('RMI-data'!X:X,'RMI-data'!$J:$J,$J102,'RMI-data'!$I:$I,$I102),0)</f>
        <v>0</v>
      </c>
      <c r="Y102" s="104">
        <f>IFERROR('RMI-data'!Y98/SUMIFS('RMI-data'!Y:Y,'RMI-data'!$J:$J,$J102,'RMI-data'!$I:$I,$I102),0)</f>
        <v>0</v>
      </c>
      <c r="Z102" s="104">
        <f>IFERROR('RMI-data'!Z98/SUMIFS('RMI-data'!Z:Z,'RMI-data'!$J:$J,$J102,'RMI-data'!$I:$I,$I102),0)</f>
        <v>0</v>
      </c>
      <c r="AA102" s="104">
        <f>IFERROR('RMI-data'!AA98/SUMIFS('RMI-data'!AA:AA,'RMI-data'!$J:$J,$J102,'RMI-data'!$I:$I,$I102),0)</f>
        <v>0</v>
      </c>
      <c r="AB102" s="104">
        <f>IFERROR('RMI-data'!AB98/SUMIFS('RMI-data'!AB:AB,'RMI-data'!$J:$J,$J102,'RMI-data'!$I:$I,$I102),0)</f>
        <v>0</v>
      </c>
      <c r="AC102" s="104">
        <f>IFERROR('RMI-data'!AC98/SUMIFS('RMI-data'!AC:AC,'RMI-data'!$J:$J,$J102,'RMI-data'!$I:$I,$I102),0)</f>
        <v>0</v>
      </c>
      <c r="AD102" s="104">
        <f>IFERROR('RMI-data'!AD98/SUMIFS('RMI-data'!AD:AD,'RMI-data'!$J:$J,$J102,'RMI-data'!$I:$I,$I102),0)</f>
        <v>0</v>
      </c>
      <c r="AE102" s="104">
        <f>IFERROR('RMI-data'!AE98/SUMIFS('RMI-data'!AE:AE,'RMI-data'!$J:$J,$J102,'RMI-data'!$I:$I,$I102),0)</f>
        <v>0</v>
      </c>
      <c r="AF102" s="104">
        <f>IFERROR('RMI-data'!AF98/SUMIFS('RMI-data'!AF:AF,'RMI-data'!$J:$J,$J102,'RMI-data'!$I:$I,$I102),0)</f>
        <v>0</v>
      </c>
      <c r="AG102" s="104">
        <f>IFERROR('RMI-data'!AG98/SUMIFS('RMI-data'!AG:AG,'RMI-data'!$J:$J,$J102,'RMI-data'!$I:$I,$I102),0)</f>
        <v>0</v>
      </c>
      <c r="AH102" s="104">
        <f>IFERROR('RMI-data'!AH98/SUMIFS('RMI-data'!AH:AH,'RMI-data'!$J:$J,$J102,'RMI-data'!$I:$I,$I102),0)</f>
        <v>0</v>
      </c>
      <c r="AI102" s="104">
        <f>IFERROR('RMI-data'!AI98/SUMIFS('RMI-data'!AI:AI,'RMI-data'!$J:$J,$J102,'RMI-data'!$I:$I,$I102),0)</f>
        <v>0</v>
      </c>
      <c r="AJ102" s="104">
        <f>IFERROR('RMI-data'!AJ98/SUMIFS('RMI-data'!AJ:AJ,'RMI-data'!$J:$J,$J102,'RMI-data'!$I:$I,$I102),0)</f>
        <v>0</v>
      </c>
      <c r="AK102" s="104">
        <f>IFERROR('RMI-data'!AK98/SUMIFS('RMI-data'!AK:AK,'RMI-data'!$J:$J,$J102,'RMI-data'!$I:$I,$I102),0)</f>
        <v>0</v>
      </c>
      <c r="AL102" s="104">
        <f>IFERROR('RMI-data'!AL98/SUMIFS('RMI-data'!AL:AL,'RMI-data'!$J:$J,$J102,'RMI-data'!$I:$I,$I102),0)</f>
        <v>0</v>
      </c>
      <c r="AM102" s="104">
        <f>IFERROR('RMI-data'!AM98/SUMIFS('RMI-data'!AM:AM,'RMI-data'!$J:$J,$J102,'RMI-data'!$I:$I,$I102),0)</f>
        <v>0</v>
      </c>
      <c r="AN102" s="104">
        <f>IFERROR('RMI-data'!AN98/SUMIFS('RMI-data'!AN:AN,'RMI-data'!$J:$J,$J102,'RMI-data'!$I:$I,$I102),0)</f>
        <v>0</v>
      </c>
      <c r="AO102" s="104">
        <f>IFERROR('RMI-data'!AO98/SUMIFS('RMI-data'!AO:AO,'RMI-data'!$J:$J,$J102,'RMI-data'!$I:$I,$I102),0)</f>
        <v>0</v>
      </c>
      <c r="AP102" s="104">
        <f>IFERROR('RMI-data'!AP98/SUMIFS('RMI-data'!AP:AP,'RMI-data'!$J:$J,$J102,'RMI-data'!$I:$I,$I102),0)</f>
        <v>0</v>
      </c>
    </row>
    <row r="103" spans="1:42" ht="15.75" customHeight="1" x14ac:dyDescent="0.35">
      <c r="A103" s="51"/>
      <c r="B103" s="51"/>
      <c r="C103" s="51"/>
      <c r="D103" s="51"/>
      <c r="E103" s="51"/>
      <c r="F103" s="51"/>
      <c r="G103" s="51"/>
      <c r="H103" s="52" t="str">
        <f t="shared" si="7"/>
        <v>BCEU-rural-residential-lighting</v>
      </c>
      <c r="I103" s="63" t="s">
        <v>539</v>
      </c>
      <c r="J103" s="18" t="s">
        <v>7</v>
      </c>
      <c r="K103" s="104">
        <f>IFERROR('RMI-data'!K99/SUMIFS('RMI-data'!K:K,'RMI-data'!$J:$J,$J103,'RMI-data'!$I:$I,$I103),0)</f>
        <v>0</v>
      </c>
      <c r="L103" s="104">
        <f>IFERROR('RMI-data'!L99/SUMIFS('RMI-data'!L:L,'RMI-data'!$J:$J,$J103,'RMI-data'!$I:$I,$I103),0)</f>
        <v>0</v>
      </c>
      <c r="M103" s="104">
        <f>IFERROR('RMI-data'!M99/SUMIFS('RMI-data'!M:M,'RMI-data'!$J:$J,$J103,'RMI-data'!$I:$I,$I103),0)</f>
        <v>0</v>
      </c>
      <c r="N103" s="104">
        <f>IFERROR('RMI-data'!N99/SUMIFS('RMI-data'!N:N,'RMI-data'!$J:$J,$J103,'RMI-data'!$I:$I,$I103),0)</f>
        <v>0</v>
      </c>
      <c r="O103" s="104">
        <f>IFERROR('RMI-data'!O99/SUMIFS('RMI-data'!O:O,'RMI-data'!$J:$J,$J103,'RMI-data'!$I:$I,$I103),0)</f>
        <v>0</v>
      </c>
      <c r="P103" s="104">
        <f>IFERROR('RMI-data'!P99/SUMIFS('RMI-data'!P:P,'RMI-data'!$J:$J,$J103,'RMI-data'!$I:$I,$I103),0)</f>
        <v>0</v>
      </c>
      <c r="Q103" s="104">
        <f>IFERROR('RMI-data'!Q99/SUMIFS('RMI-data'!Q:Q,'RMI-data'!$J:$J,$J103,'RMI-data'!$I:$I,$I103),0)</f>
        <v>0</v>
      </c>
      <c r="R103" s="104">
        <f>IFERROR('RMI-data'!R99/SUMIFS('RMI-data'!R:R,'RMI-data'!$J:$J,$J103,'RMI-data'!$I:$I,$I103),0)</f>
        <v>0</v>
      </c>
      <c r="S103" s="104">
        <f>IFERROR('RMI-data'!S99/SUMIFS('RMI-data'!S:S,'RMI-data'!$J:$J,$J103,'RMI-data'!$I:$I,$I103),0)</f>
        <v>0</v>
      </c>
      <c r="T103" s="104">
        <f>IFERROR('RMI-data'!T99/SUMIFS('RMI-data'!T:T,'RMI-data'!$J:$J,$J103,'RMI-data'!$I:$I,$I103),0)</f>
        <v>0</v>
      </c>
      <c r="U103" s="104">
        <f>IFERROR('RMI-data'!U99/SUMIFS('RMI-data'!U:U,'RMI-data'!$J:$J,$J103,'RMI-data'!$I:$I,$I103),0)</f>
        <v>0</v>
      </c>
      <c r="V103" s="104">
        <f>IFERROR('RMI-data'!V99/SUMIFS('RMI-data'!V:V,'RMI-data'!$J:$J,$J103,'RMI-data'!$I:$I,$I103),0)</f>
        <v>0</v>
      </c>
      <c r="W103" s="104">
        <f>IFERROR('RMI-data'!W99/SUMIFS('RMI-data'!W:W,'RMI-data'!$J:$J,$J103,'RMI-data'!$I:$I,$I103),0)</f>
        <v>0</v>
      </c>
      <c r="X103" s="104">
        <f>IFERROR('RMI-data'!X99/SUMIFS('RMI-data'!X:X,'RMI-data'!$J:$J,$J103,'RMI-data'!$I:$I,$I103),0)</f>
        <v>0</v>
      </c>
      <c r="Y103" s="104">
        <f>IFERROR('RMI-data'!Y99/SUMIFS('RMI-data'!Y:Y,'RMI-data'!$J:$J,$J103,'RMI-data'!$I:$I,$I103),0)</f>
        <v>0</v>
      </c>
      <c r="Z103" s="104">
        <f>IFERROR('RMI-data'!Z99/SUMIFS('RMI-data'!Z:Z,'RMI-data'!$J:$J,$J103,'RMI-data'!$I:$I,$I103),0)</f>
        <v>0</v>
      </c>
      <c r="AA103" s="104">
        <f>IFERROR('RMI-data'!AA99/SUMIFS('RMI-data'!AA:AA,'RMI-data'!$J:$J,$J103,'RMI-data'!$I:$I,$I103),0)</f>
        <v>0</v>
      </c>
      <c r="AB103" s="104">
        <f>IFERROR('RMI-data'!AB99/SUMIFS('RMI-data'!AB:AB,'RMI-data'!$J:$J,$J103,'RMI-data'!$I:$I,$I103),0)</f>
        <v>0</v>
      </c>
      <c r="AC103" s="104">
        <f>IFERROR('RMI-data'!AC99/SUMIFS('RMI-data'!AC:AC,'RMI-data'!$J:$J,$J103,'RMI-data'!$I:$I,$I103),0)</f>
        <v>0</v>
      </c>
      <c r="AD103" s="104">
        <f>IFERROR('RMI-data'!AD99/SUMIFS('RMI-data'!AD:AD,'RMI-data'!$J:$J,$J103,'RMI-data'!$I:$I,$I103),0)</f>
        <v>0</v>
      </c>
      <c r="AE103" s="104">
        <f>IFERROR('RMI-data'!AE99/SUMIFS('RMI-data'!AE:AE,'RMI-data'!$J:$J,$J103,'RMI-data'!$I:$I,$I103),0)</f>
        <v>0</v>
      </c>
      <c r="AF103" s="104">
        <f>IFERROR('RMI-data'!AF99/SUMIFS('RMI-data'!AF:AF,'RMI-data'!$J:$J,$J103,'RMI-data'!$I:$I,$I103),0)</f>
        <v>0</v>
      </c>
      <c r="AG103" s="104">
        <f>IFERROR('RMI-data'!AG99/SUMIFS('RMI-data'!AG:AG,'RMI-data'!$J:$J,$J103,'RMI-data'!$I:$I,$I103),0)</f>
        <v>0</v>
      </c>
      <c r="AH103" s="104">
        <f>IFERROR('RMI-data'!AH99/SUMIFS('RMI-data'!AH:AH,'RMI-data'!$J:$J,$J103,'RMI-data'!$I:$I,$I103),0)</f>
        <v>0</v>
      </c>
      <c r="AI103" s="104">
        <f>IFERROR('RMI-data'!AI99/SUMIFS('RMI-data'!AI:AI,'RMI-data'!$J:$J,$J103,'RMI-data'!$I:$I,$I103),0)</f>
        <v>0</v>
      </c>
      <c r="AJ103" s="104">
        <f>IFERROR('RMI-data'!AJ99/SUMIFS('RMI-data'!AJ:AJ,'RMI-data'!$J:$J,$J103,'RMI-data'!$I:$I,$I103),0)</f>
        <v>0</v>
      </c>
      <c r="AK103" s="104">
        <f>IFERROR('RMI-data'!AK99/SUMIFS('RMI-data'!AK:AK,'RMI-data'!$J:$J,$J103,'RMI-data'!$I:$I,$I103),0)</f>
        <v>0</v>
      </c>
      <c r="AL103" s="104">
        <f>IFERROR('RMI-data'!AL99/SUMIFS('RMI-data'!AL:AL,'RMI-data'!$J:$J,$J103,'RMI-data'!$I:$I,$I103),0)</f>
        <v>0</v>
      </c>
      <c r="AM103" s="104">
        <f>IFERROR('RMI-data'!AM99/SUMIFS('RMI-data'!AM:AM,'RMI-data'!$J:$J,$J103,'RMI-data'!$I:$I,$I103),0)</f>
        <v>0</v>
      </c>
      <c r="AN103" s="104">
        <f>IFERROR('RMI-data'!AN99/SUMIFS('RMI-data'!AN:AN,'RMI-data'!$J:$J,$J103,'RMI-data'!$I:$I,$I103),0)</f>
        <v>0</v>
      </c>
      <c r="AO103" s="104">
        <f>IFERROR('RMI-data'!AO99/SUMIFS('RMI-data'!AO:AO,'RMI-data'!$J:$J,$J103,'RMI-data'!$I:$I,$I103),0)</f>
        <v>0</v>
      </c>
      <c r="AP103" s="104">
        <f>IFERROR('RMI-data'!AP99/SUMIFS('RMI-data'!AP:AP,'RMI-data'!$J:$J,$J103,'RMI-data'!$I:$I,$I103),0)</f>
        <v>0</v>
      </c>
    </row>
    <row r="104" spans="1:42" ht="15.75" customHeight="1" x14ac:dyDescent="0.35">
      <c r="A104" s="51"/>
      <c r="B104" s="51"/>
      <c r="C104" s="51"/>
      <c r="D104" s="51"/>
      <c r="E104" s="51"/>
      <c r="F104" s="51"/>
      <c r="G104" s="51"/>
      <c r="H104" s="52" t="str">
        <f t="shared" si="7"/>
        <v>BCEU-rural-residential-lighting</v>
      </c>
      <c r="I104" s="63" t="s">
        <v>539</v>
      </c>
      <c r="J104" s="18" t="s">
        <v>8</v>
      </c>
      <c r="K104" s="104">
        <f>IFERROR('RMI-data'!K100/SUMIFS('RMI-data'!K:K,'RMI-data'!$J:$J,$J104,'RMI-data'!$I:$I,$I104),0)</f>
        <v>0</v>
      </c>
      <c r="L104" s="104">
        <f>IFERROR('RMI-data'!L100/SUMIFS('RMI-data'!L:L,'RMI-data'!$J:$J,$J104,'RMI-data'!$I:$I,$I104),0)</f>
        <v>0</v>
      </c>
      <c r="M104" s="104">
        <f>IFERROR('RMI-data'!M100/SUMIFS('RMI-data'!M:M,'RMI-data'!$J:$J,$J104,'RMI-data'!$I:$I,$I104),0)</f>
        <v>0</v>
      </c>
      <c r="N104" s="104">
        <f>IFERROR('RMI-data'!N100/SUMIFS('RMI-data'!N:N,'RMI-data'!$J:$J,$J104,'RMI-data'!$I:$I,$I104),0)</f>
        <v>0</v>
      </c>
      <c r="O104" s="104">
        <f>IFERROR('RMI-data'!O100/SUMIFS('RMI-data'!O:O,'RMI-data'!$J:$J,$J104,'RMI-data'!$I:$I,$I104),0)</f>
        <v>0</v>
      </c>
      <c r="P104" s="104">
        <f>IFERROR('RMI-data'!P100/SUMIFS('RMI-data'!P:P,'RMI-data'!$J:$J,$J104,'RMI-data'!$I:$I,$I104),0)</f>
        <v>0</v>
      </c>
      <c r="Q104" s="104">
        <f>IFERROR('RMI-data'!Q100/SUMIFS('RMI-data'!Q:Q,'RMI-data'!$J:$J,$J104,'RMI-data'!$I:$I,$I104),0)</f>
        <v>0</v>
      </c>
      <c r="R104" s="104">
        <f>IFERROR('RMI-data'!R100/SUMIFS('RMI-data'!R:R,'RMI-data'!$J:$J,$J104,'RMI-data'!$I:$I,$I104),0)</f>
        <v>0</v>
      </c>
      <c r="S104" s="104">
        <f>IFERROR('RMI-data'!S100/SUMIFS('RMI-data'!S:S,'RMI-data'!$J:$J,$J104,'RMI-data'!$I:$I,$I104),0)</f>
        <v>0</v>
      </c>
      <c r="T104" s="104">
        <f>IFERROR('RMI-data'!T100/SUMIFS('RMI-data'!T:T,'RMI-data'!$J:$J,$J104,'RMI-data'!$I:$I,$I104),0)</f>
        <v>0</v>
      </c>
      <c r="U104" s="104">
        <f>IFERROR('RMI-data'!U100/SUMIFS('RMI-data'!U:U,'RMI-data'!$J:$J,$J104,'RMI-data'!$I:$I,$I104),0)</f>
        <v>0</v>
      </c>
      <c r="V104" s="104">
        <f>IFERROR('RMI-data'!V100/SUMIFS('RMI-data'!V:V,'RMI-data'!$J:$J,$J104,'RMI-data'!$I:$I,$I104),0)</f>
        <v>0</v>
      </c>
      <c r="W104" s="104">
        <f>IFERROR('RMI-data'!W100/SUMIFS('RMI-data'!W:W,'RMI-data'!$J:$J,$J104,'RMI-data'!$I:$I,$I104),0)</f>
        <v>0</v>
      </c>
      <c r="X104" s="104">
        <f>IFERROR('RMI-data'!X100/SUMIFS('RMI-data'!X:X,'RMI-data'!$J:$J,$J104,'RMI-data'!$I:$I,$I104),0)</f>
        <v>0</v>
      </c>
      <c r="Y104" s="104">
        <f>IFERROR('RMI-data'!Y100/SUMIFS('RMI-data'!Y:Y,'RMI-data'!$J:$J,$J104,'RMI-data'!$I:$I,$I104),0)</f>
        <v>0</v>
      </c>
      <c r="Z104" s="104">
        <f>IFERROR('RMI-data'!Z100/SUMIFS('RMI-data'!Z:Z,'RMI-data'!$J:$J,$J104,'RMI-data'!$I:$I,$I104),0)</f>
        <v>0</v>
      </c>
      <c r="AA104" s="104">
        <f>IFERROR('RMI-data'!AA100/SUMIFS('RMI-data'!AA:AA,'RMI-data'!$J:$J,$J104,'RMI-data'!$I:$I,$I104),0)</f>
        <v>0</v>
      </c>
      <c r="AB104" s="104">
        <f>IFERROR('RMI-data'!AB100/SUMIFS('RMI-data'!AB:AB,'RMI-data'!$J:$J,$J104,'RMI-data'!$I:$I,$I104),0)</f>
        <v>0</v>
      </c>
      <c r="AC104" s="104">
        <f>IFERROR('RMI-data'!AC100/SUMIFS('RMI-data'!AC:AC,'RMI-data'!$J:$J,$J104,'RMI-data'!$I:$I,$I104),0)</f>
        <v>0</v>
      </c>
      <c r="AD104" s="104">
        <f>IFERROR('RMI-data'!AD100/SUMIFS('RMI-data'!AD:AD,'RMI-data'!$J:$J,$J104,'RMI-data'!$I:$I,$I104),0)</f>
        <v>0</v>
      </c>
      <c r="AE104" s="104">
        <f>IFERROR('RMI-data'!AE100/SUMIFS('RMI-data'!AE:AE,'RMI-data'!$J:$J,$J104,'RMI-data'!$I:$I,$I104),0)</f>
        <v>0</v>
      </c>
      <c r="AF104" s="104">
        <f>IFERROR('RMI-data'!AF100/SUMIFS('RMI-data'!AF:AF,'RMI-data'!$J:$J,$J104,'RMI-data'!$I:$I,$I104),0)</f>
        <v>0</v>
      </c>
      <c r="AG104" s="104">
        <f>IFERROR('RMI-data'!AG100/SUMIFS('RMI-data'!AG:AG,'RMI-data'!$J:$J,$J104,'RMI-data'!$I:$I,$I104),0)</f>
        <v>0</v>
      </c>
      <c r="AH104" s="104">
        <f>IFERROR('RMI-data'!AH100/SUMIFS('RMI-data'!AH:AH,'RMI-data'!$J:$J,$J104,'RMI-data'!$I:$I,$I104),0)</f>
        <v>0</v>
      </c>
      <c r="AI104" s="104">
        <f>IFERROR('RMI-data'!AI100/SUMIFS('RMI-data'!AI:AI,'RMI-data'!$J:$J,$J104,'RMI-data'!$I:$I,$I104),0)</f>
        <v>0</v>
      </c>
      <c r="AJ104" s="104">
        <f>IFERROR('RMI-data'!AJ100/SUMIFS('RMI-data'!AJ:AJ,'RMI-data'!$J:$J,$J104,'RMI-data'!$I:$I,$I104),0)</f>
        <v>0</v>
      </c>
      <c r="AK104" s="104">
        <f>IFERROR('RMI-data'!AK100/SUMIFS('RMI-data'!AK:AK,'RMI-data'!$J:$J,$J104,'RMI-data'!$I:$I,$I104),0)</f>
        <v>0</v>
      </c>
      <c r="AL104" s="104">
        <f>IFERROR('RMI-data'!AL100/SUMIFS('RMI-data'!AL:AL,'RMI-data'!$J:$J,$J104,'RMI-data'!$I:$I,$I104),0)</f>
        <v>0</v>
      </c>
      <c r="AM104" s="104">
        <f>IFERROR('RMI-data'!AM100/SUMIFS('RMI-data'!AM:AM,'RMI-data'!$J:$J,$J104,'RMI-data'!$I:$I,$I104),0)</f>
        <v>0</v>
      </c>
      <c r="AN104" s="104">
        <f>IFERROR('RMI-data'!AN100/SUMIFS('RMI-data'!AN:AN,'RMI-data'!$J:$J,$J104,'RMI-data'!$I:$I,$I104),0)</f>
        <v>0</v>
      </c>
      <c r="AO104" s="104">
        <f>IFERROR('RMI-data'!AO100/SUMIFS('RMI-data'!AO:AO,'RMI-data'!$J:$J,$J104,'RMI-data'!$I:$I,$I104),0)</f>
        <v>0</v>
      </c>
      <c r="AP104" s="104">
        <f>IFERROR('RMI-data'!AP100/SUMIFS('RMI-data'!AP:AP,'RMI-data'!$J:$J,$J104,'RMI-data'!$I:$I,$I104),0)</f>
        <v>0</v>
      </c>
    </row>
    <row r="105" spans="1:42" ht="15.75" customHeight="1" x14ac:dyDescent="0.35">
      <c r="A105" s="51"/>
      <c r="B105" s="51"/>
      <c r="C105" s="51"/>
      <c r="D105" s="51"/>
      <c r="E105" s="51"/>
      <c r="F105" s="51"/>
      <c r="G105" s="51"/>
      <c r="H105" s="52" t="str">
        <f t="shared" si="7"/>
        <v>BCEU-rural-residential-lighting</v>
      </c>
      <c r="I105" s="63" t="s">
        <v>539</v>
      </c>
      <c r="J105" s="18" t="s">
        <v>93</v>
      </c>
      <c r="K105" s="104">
        <f>IFERROR('RMI-data'!K101/SUMIFS('RMI-data'!K:K,'RMI-data'!$J:$J,$J105,'RMI-data'!$I:$I,$I105),0)</f>
        <v>0</v>
      </c>
      <c r="L105" s="104">
        <f>IFERROR('RMI-data'!L101/SUMIFS('RMI-data'!L:L,'RMI-data'!$J:$J,$J105,'RMI-data'!$I:$I,$I105),0)</f>
        <v>0</v>
      </c>
      <c r="M105" s="104">
        <f>IFERROR('RMI-data'!M101/SUMIFS('RMI-data'!M:M,'RMI-data'!$J:$J,$J105,'RMI-data'!$I:$I,$I105),0)</f>
        <v>0</v>
      </c>
      <c r="N105" s="104">
        <f>IFERROR('RMI-data'!N101/SUMIFS('RMI-data'!N:N,'RMI-data'!$J:$J,$J105,'RMI-data'!$I:$I,$I105),0)</f>
        <v>0</v>
      </c>
      <c r="O105" s="104">
        <f>IFERROR('RMI-data'!O101/SUMIFS('RMI-data'!O:O,'RMI-data'!$J:$J,$J105,'RMI-data'!$I:$I,$I105),0)</f>
        <v>0</v>
      </c>
      <c r="P105" s="104">
        <f>IFERROR('RMI-data'!P101/SUMIFS('RMI-data'!P:P,'RMI-data'!$J:$J,$J105,'RMI-data'!$I:$I,$I105),0)</f>
        <v>0</v>
      </c>
      <c r="Q105" s="104">
        <f>IFERROR('RMI-data'!Q101/SUMIFS('RMI-data'!Q:Q,'RMI-data'!$J:$J,$J105,'RMI-data'!$I:$I,$I105),0)</f>
        <v>0</v>
      </c>
      <c r="R105" s="104">
        <f>IFERROR('RMI-data'!R101/SUMIFS('RMI-data'!R:R,'RMI-data'!$J:$J,$J105,'RMI-data'!$I:$I,$I105),0)</f>
        <v>0</v>
      </c>
      <c r="S105" s="104">
        <f>IFERROR('RMI-data'!S101/SUMIFS('RMI-data'!S:S,'RMI-data'!$J:$J,$J105,'RMI-data'!$I:$I,$I105),0)</f>
        <v>0</v>
      </c>
      <c r="T105" s="104">
        <f>IFERROR('RMI-data'!T101/SUMIFS('RMI-data'!T:T,'RMI-data'!$J:$J,$J105,'RMI-data'!$I:$I,$I105),0)</f>
        <v>0</v>
      </c>
      <c r="U105" s="104">
        <f>IFERROR('RMI-data'!U101/SUMIFS('RMI-data'!U:U,'RMI-data'!$J:$J,$J105,'RMI-data'!$I:$I,$I105),0)</f>
        <v>0</v>
      </c>
      <c r="V105" s="104">
        <f>IFERROR('RMI-data'!V101/SUMIFS('RMI-data'!V:V,'RMI-data'!$J:$J,$J105,'RMI-data'!$I:$I,$I105),0)</f>
        <v>0</v>
      </c>
      <c r="W105" s="104">
        <f>IFERROR('RMI-data'!W101/SUMIFS('RMI-data'!W:W,'RMI-data'!$J:$J,$J105,'RMI-data'!$I:$I,$I105),0)</f>
        <v>0</v>
      </c>
      <c r="X105" s="104">
        <f>IFERROR('RMI-data'!X101/SUMIFS('RMI-data'!X:X,'RMI-data'!$J:$J,$J105,'RMI-data'!$I:$I,$I105),0)</f>
        <v>0</v>
      </c>
      <c r="Y105" s="104">
        <f>IFERROR('RMI-data'!Y101/SUMIFS('RMI-data'!Y:Y,'RMI-data'!$J:$J,$J105,'RMI-data'!$I:$I,$I105),0)</f>
        <v>0</v>
      </c>
      <c r="Z105" s="104">
        <f>IFERROR('RMI-data'!Z101/SUMIFS('RMI-data'!Z:Z,'RMI-data'!$J:$J,$J105,'RMI-data'!$I:$I,$I105),0)</f>
        <v>0</v>
      </c>
      <c r="AA105" s="104">
        <f>IFERROR('RMI-data'!AA101/SUMIFS('RMI-data'!AA:AA,'RMI-data'!$J:$J,$J105,'RMI-data'!$I:$I,$I105),0)</f>
        <v>0</v>
      </c>
      <c r="AB105" s="104">
        <f>IFERROR('RMI-data'!AB101/SUMIFS('RMI-data'!AB:AB,'RMI-data'!$J:$J,$J105,'RMI-data'!$I:$I,$I105),0)</f>
        <v>0</v>
      </c>
      <c r="AC105" s="104">
        <f>IFERROR('RMI-data'!AC101/SUMIFS('RMI-data'!AC:AC,'RMI-data'!$J:$J,$J105,'RMI-data'!$I:$I,$I105),0)</f>
        <v>0</v>
      </c>
      <c r="AD105" s="104">
        <f>IFERROR('RMI-data'!AD101/SUMIFS('RMI-data'!AD:AD,'RMI-data'!$J:$J,$J105,'RMI-data'!$I:$I,$I105),0)</f>
        <v>0</v>
      </c>
      <c r="AE105" s="104">
        <f>IFERROR('RMI-data'!AE101/SUMIFS('RMI-data'!AE:AE,'RMI-data'!$J:$J,$J105,'RMI-data'!$I:$I,$I105),0)</f>
        <v>0</v>
      </c>
      <c r="AF105" s="104">
        <f>IFERROR('RMI-data'!AF101/SUMIFS('RMI-data'!AF:AF,'RMI-data'!$J:$J,$J105,'RMI-data'!$I:$I,$I105),0)</f>
        <v>0</v>
      </c>
      <c r="AG105" s="104">
        <f>IFERROR('RMI-data'!AG101/SUMIFS('RMI-data'!AG:AG,'RMI-data'!$J:$J,$J105,'RMI-data'!$I:$I,$I105),0)</f>
        <v>0</v>
      </c>
      <c r="AH105" s="104">
        <f>IFERROR('RMI-data'!AH101/SUMIFS('RMI-data'!AH:AH,'RMI-data'!$J:$J,$J105,'RMI-data'!$I:$I,$I105),0)</f>
        <v>0</v>
      </c>
      <c r="AI105" s="104">
        <f>IFERROR('RMI-data'!AI101/SUMIFS('RMI-data'!AI:AI,'RMI-data'!$J:$J,$J105,'RMI-data'!$I:$I,$I105),0)</f>
        <v>0</v>
      </c>
      <c r="AJ105" s="104">
        <f>IFERROR('RMI-data'!AJ101/SUMIFS('RMI-data'!AJ:AJ,'RMI-data'!$J:$J,$J105,'RMI-data'!$I:$I,$I105),0)</f>
        <v>0</v>
      </c>
      <c r="AK105" s="104">
        <f>IFERROR('RMI-data'!AK101/SUMIFS('RMI-data'!AK:AK,'RMI-data'!$J:$J,$J105,'RMI-data'!$I:$I,$I105),0)</f>
        <v>0</v>
      </c>
      <c r="AL105" s="104">
        <f>IFERROR('RMI-data'!AL101/SUMIFS('RMI-data'!AL:AL,'RMI-data'!$J:$J,$J105,'RMI-data'!$I:$I,$I105),0)</f>
        <v>0</v>
      </c>
      <c r="AM105" s="104">
        <f>IFERROR('RMI-data'!AM101/SUMIFS('RMI-data'!AM:AM,'RMI-data'!$J:$J,$J105,'RMI-data'!$I:$I,$I105),0)</f>
        <v>0</v>
      </c>
      <c r="AN105" s="104">
        <f>IFERROR('RMI-data'!AN101/SUMIFS('RMI-data'!AN:AN,'RMI-data'!$J:$J,$J105,'RMI-data'!$I:$I,$I105),0)</f>
        <v>0</v>
      </c>
      <c r="AO105" s="104">
        <f>IFERROR('RMI-data'!AO101/SUMIFS('RMI-data'!AO:AO,'RMI-data'!$J:$J,$J105,'RMI-data'!$I:$I,$I105),0)</f>
        <v>0</v>
      </c>
      <c r="AP105" s="104">
        <f>IFERROR('RMI-data'!AP101/SUMIFS('RMI-data'!AP:AP,'RMI-data'!$J:$J,$J105,'RMI-data'!$I:$I,$I105),0)</f>
        <v>0</v>
      </c>
    </row>
    <row r="106" spans="1:42" ht="15.75" customHeight="1" x14ac:dyDescent="0.35">
      <c r="A106" s="51"/>
      <c r="B106" s="51"/>
      <c r="C106" s="51"/>
      <c r="D106" s="51"/>
      <c r="E106" s="51"/>
      <c r="F106" s="51"/>
      <c r="G106" s="51"/>
      <c r="H106" s="52" t="str">
        <f t="shared" si="7"/>
        <v>BCEU-rural-residential-lighting</v>
      </c>
      <c r="I106" s="63" t="s">
        <v>539</v>
      </c>
      <c r="J106" s="18" t="s">
        <v>94</v>
      </c>
      <c r="K106" s="104">
        <f>IFERROR('RMI-data'!K102/SUMIFS('RMI-data'!K:K,'RMI-data'!$J:$J,$J106,'RMI-data'!$I:$I,$I106),0)</f>
        <v>0</v>
      </c>
      <c r="L106" s="104">
        <f>IFERROR('RMI-data'!L102/SUMIFS('RMI-data'!L:L,'RMI-data'!$J:$J,$J106,'RMI-data'!$I:$I,$I106),0)</f>
        <v>0</v>
      </c>
      <c r="M106" s="104">
        <f>IFERROR('RMI-data'!M102/SUMIFS('RMI-data'!M:M,'RMI-data'!$J:$J,$J106,'RMI-data'!$I:$I,$I106),0)</f>
        <v>0</v>
      </c>
      <c r="N106" s="104">
        <f>IFERROR('RMI-data'!N102/SUMIFS('RMI-data'!N:N,'RMI-data'!$J:$J,$J106,'RMI-data'!$I:$I,$I106),0)</f>
        <v>0</v>
      </c>
      <c r="O106" s="104">
        <f>IFERROR('RMI-data'!O102/SUMIFS('RMI-data'!O:O,'RMI-data'!$J:$J,$J106,'RMI-data'!$I:$I,$I106),0)</f>
        <v>0</v>
      </c>
      <c r="P106" s="104">
        <f>IFERROR('RMI-data'!P102/SUMIFS('RMI-data'!P:P,'RMI-data'!$J:$J,$J106,'RMI-data'!$I:$I,$I106),0)</f>
        <v>0</v>
      </c>
      <c r="Q106" s="104">
        <f>IFERROR('RMI-data'!Q102/SUMIFS('RMI-data'!Q:Q,'RMI-data'!$J:$J,$J106,'RMI-data'!$I:$I,$I106),0)</f>
        <v>0</v>
      </c>
      <c r="R106" s="104">
        <f>IFERROR('RMI-data'!R102/SUMIFS('RMI-data'!R:R,'RMI-data'!$J:$J,$J106,'RMI-data'!$I:$I,$I106),0)</f>
        <v>0</v>
      </c>
      <c r="S106" s="104">
        <f>IFERROR('RMI-data'!S102/SUMIFS('RMI-data'!S:S,'RMI-data'!$J:$J,$J106,'RMI-data'!$I:$I,$I106),0)</f>
        <v>0</v>
      </c>
      <c r="T106" s="104">
        <f>IFERROR('RMI-data'!T102/SUMIFS('RMI-data'!T:T,'RMI-data'!$J:$J,$J106,'RMI-data'!$I:$I,$I106),0)</f>
        <v>0</v>
      </c>
      <c r="U106" s="104">
        <f>IFERROR('RMI-data'!U102/SUMIFS('RMI-data'!U:U,'RMI-data'!$J:$J,$J106,'RMI-data'!$I:$I,$I106),0)</f>
        <v>0</v>
      </c>
      <c r="V106" s="104">
        <f>IFERROR('RMI-data'!V102/SUMIFS('RMI-data'!V:V,'RMI-data'!$J:$J,$J106,'RMI-data'!$I:$I,$I106),0)</f>
        <v>0</v>
      </c>
      <c r="W106" s="104">
        <f>IFERROR('RMI-data'!W102/SUMIFS('RMI-data'!W:W,'RMI-data'!$J:$J,$J106,'RMI-data'!$I:$I,$I106),0)</f>
        <v>0</v>
      </c>
      <c r="X106" s="104">
        <f>IFERROR('RMI-data'!X102/SUMIFS('RMI-data'!X:X,'RMI-data'!$J:$J,$J106,'RMI-data'!$I:$I,$I106),0)</f>
        <v>0</v>
      </c>
      <c r="Y106" s="104">
        <f>IFERROR('RMI-data'!Y102/SUMIFS('RMI-data'!Y:Y,'RMI-data'!$J:$J,$J106,'RMI-data'!$I:$I,$I106),0)</f>
        <v>0</v>
      </c>
      <c r="Z106" s="104">
        <f>IFERROR('RMI-data'!Z102/SUMIFS('RMI-data'!Z:Z,'RMI-data'!$J:$J,$J106,'RMI-data'!$I:$I,$I106),0)</f>
        <v>0</v>
      </c>
      <c r="AA106" s="104">
        <f>IFERROR('RMI-data'!AA102/SUMIFS('RMI-data'!AA:AA,'RMI-data'!$J:$J,$J106,'RMI-data'!$I:$I,$I106),0)</f>
        <v>0</v>
      </c>
      <c r="AB106" s="104">
        <f>IFERROR('RMI-data'!AB102/SUMIFS('RMI-data'!AB:AB,'RMI-data'!$J:$J,$J106,'RMI-data'!$I:$I,$I106),0)</f>
        <v>0</v>
      </c>
      <c r="AC106" s="104">
        <f>IFERROR('RMI-data'!AC102/SUMIFS('RMI-data'!AC:AC,'RMI-data'!$J:$J,$J106,'RMI-data'!$I:$I,$I106),0)</f>
        <v>0</v>
      </c>
      <c r="AD106" s="104">
        <f>IFERROR('RMI-data'!AD102/SUMIFS('RMI-data'!AD:AD,'RMI-data'!$J:$J,$J106,'RMI-data'!$I:$I,$I106),0)</f>
        <v>0</v>
      </c>
      <c r="AE106" s="104">
        <f>IFERROR('RMI-data'!AE102/SUMIFS('RMI-data'!AE:AE,'RMI-data'!$J:$J,$J106,'RMI-data'!$I:$I,$I106),0)</f>
        <v>0</v>
      </c>
      <c r="AF106" s="104">
        <f>IFERROR('RMI-data'!AF102/SUMIFS('RMI-data'!AF:AF,'RMI-data'!$J:$J,$J106,'RMI-data'!$I:$I,$I106),0)</f>
        <v>0</v>
      </c>
      <c r="AG106" s="104">
        <f>IFERROR('RMI-data'!AG102/SUMIFS('RMI-data'!AG:AG,'RMI-data'!$J:$J,$J106,'RMI-data'!$I:$I,$I106),0)</f>
        <v>0</v>
      </c>
      <c r="AH106" s="104">
        <f>IFERROR('RMI-data'!AH102/SUMIFS('RMI-data'!AH:AH,'RMI-data'!$J:$J,$J106,'RMI-data'!$I:$I,$I106),0)</f>
        <v>0</v>
      </c>
      <c r="AI106" s="104">
        <f>IFERROR('RMI-data'!AI102/SUMIFS('RMI-data'!AI:AI,'RMI-data'!$J:$J,$J106,'RMI-data'!$I:$I,$I106),0)</f>
        <v>0</v>
      </c>
      <c r="AJ106" s="104">
        <f>IFERROR('RMI-data'!AJ102/SUMIFS('RMI-data'!AJ:AJ,'RMI-data'!$J:$J,$J106,'RMI-data'!$I:$I,$I106),0)</f>
        <v>0</v>
      </c>
      <c r="AK106" s="104">
        <f>IFERROR('RMI-data'!AK102/SUMIFS('RMI-data'!AK:AK,'RMI-data'!$J:$J,$J106,'RMI-data'!$I:$I,$I106),0)</f>
        <v>0</v>
      </c>
      <c r="AL106" s="104">
        <f>IFERROR('RMI-data'!AL102/SUMIFS('RMI-data'!AL:AL,'RMI-data'!$J:$J,$J106,'RMI-data'!$I:$I,$I106),0)</f>
        <v>0</v>
      </c>
      <c r="AM106" s="104">
        <f>IFERROR('RMI-data'!AM102/SUMIFS('RMI-data'!AM:AM,'RMI-data'!$J:$J,$J106,'RMI-data'!$I:$I,$I106),0)</f>
        <v>0</v>
      </c>
      <c r="AN106" s="104">
        <f>IFERROR('RMI-data'!AN102/SUMIFS('RMI-data'!AN:AN,'RMI-data'!$J:$J,$J106,'RMI-data'!$I:$I,$I106),0)</f>
        <v>0</v>
      </c>
      <c r="AO106" s="104">
        <f>IFERROR('RMI-data'!AO102/SUMIFS('RMI-data'!AO:AO,'RMI-data'!$J:$J,$J106,'RMI-data'!$I:$I,$I106),0)</f>
        <v>0</v>
      </c>
      <c r="AP106" s="104">
        <f>IFERROR('RMI-data'!AP102/SUMIFS('RMI-data'!AP:AP,'RMI-data'!$J:$J,$J106,'RMI-data'!$I:$I,$I106),0)</f>
        <v>0</v>
      </c>
    </row>
    <row r="107" spans="1:42" ht="15.75" customHeight="1" x14ac:dyDescent="0.35">
      <c r="A107" s="51"/>
      <c r="B107" s="51"/>
      <c r="C107" s="51"/>
      <c r="D107" s="51"/>
      <c r="E107" s="51"/>
      <c r="F107" s="51"/>
      <c r="G107" s="51"/>
      <c r="H107" s="52" t="str">
        <f t="shared" si="7"/>
        <v>BCEU-rural-residential-lighting</v>
      </c>
      <c r="I107" s="63" t="s">
        <v>539</v>
      </c>
      <c r="J107" s="18" t="s">
        <v>95</v>
      </c>
      <c r="K107" s="104">
        <f>IFERROR('RMI-data'!K103/SUMIFS('RMI-data'!K:K,'RMI-data'!$J:$J,$J107,'RMI-data'!$I:$I,$I107),0)</f>
        <v>0</v>
      </c>
      <c r="L107" s="104">
        <f>IFERROR('RMI-data'!L103/SUMIFS('RMI-data'!L:L,'RMI-data'!$J:$J,$J107,'RMI-data'!$I:$I,$I107),0)</f>
        <v>0</v>
      </c>
      <c r="M107" s="104">
        <f>IFERROR('RMI-data'!M103/SUMIFS('RMI-data'!M:M,'RMI-data'!$J:$J,$J107,'RMI-data'!$I:$I,$I107),0)</f>
        <v>0</v>
      </c>
      <c r="N107" s="104">
        <f>IFERROR('RMI-data'!N103/SUMIFS('RMI-data'!N:N,'RMI-data'!$J:$J,$J107,'RMI-data'!$I:$I,$I107),0)</f>
        <v>0</v>
      </c>
      <c r="O107" s="104">
        <f>IFERROR('RMI-data'!O103/SUMIFS('RMI-data'!O:O,'RMI-data'!$J:$J,$J107,'RMI-data'!$I:$I,$I107),0)</f>
        <v>0</v>
      </c>
      <c r="P107" s="104">
        <f>IFERROR('RMI-data'!P103/SUMIFS('RMI-data'!P:P,'RMI-data'!$J:$J,$J107,'RMI-data'!$I:$I,$I107),0)</f>
        <v>0</v>
      </c>
      <c r="Q107" s="104">
        <f>IFERROR('RMI-data'!Q103/SUMIFS('RMI-data'!Q:Q,'RMI-data'!$J:$J,$J107,'RMI-data'!$I:$I,$I107),0)</f>
        <v>0</v>
      </c>
      <c r="R107" s="104">
        <f>IFERROR('RMI-data'!R103/SUMIFS('RMI-data'!R:R,'RMI-data'!$J:$J,$J107,'RMI-data'!$I:$I,$I107),0)</f>
        <v>0</v>
      </c>
      <c r="S107" s="104">
        <f>IFERROR('RMI-data'!S103/SUMIFS('RMI-data'!S:S,'RMI-data'!$J:$J,$J107,'RMI-data'!$I:$I,$I107),0)</f>
        <v>0</v>
      </c>
      <c r="T107" s="104">
        <f>IFERROR('RMI-data'!T103/SUMIFS('RMI-data'!T:T,'RMI-data'!$J:$J,$J107,'RMI-data'!$I:$I,$I107),0)</f>
        <v>0</v>
      </c>
      <c r="U107" s="104">
        <f>IFERROR('RMI-data'!U103/SUMIFS('RMI-data'!U:U,'RMI-data'!$J:$J,$J107,'RMI-data'!$I:$I,$I107),0)</f>
        <v>0</v>
      </c>
      <c r="V107" s="104">
        <f>IFERROR('RMI-data'!V103/SUMIFS('RMI-data'!V:V,'RMI-data'!$J:$J,$J107,'RMI-data'!$I:$I,$I107),0)</f>
        <v>0</v>
      </c>
      <c r="W107" s="104">
        <f>IFERROR('RMI-data'!W103/SUMIFS('RMI-data'!W:W,'RMI-data'!$J:$J,$J107,'RMI-data'!$I:$I,$I107),0)</f>
        <v>0</v>
      </c>
      <c r="X107" s="104">
        <f>IFERROR('RMI-data'!X103/SUMIFS('RMI-data'!X:X,'RMI-data'!$J:$J,$J107,'RMI-data'!$I:$I,$I107),0)</f>
        <v>0</v>
      </c>
      <c r="Y107" s="104">
        <f>IFERROR('RMI-data'!Y103/SUMIFS('RMI-data'!Y:Y,'RMI-data'!$J:$J,$J107,'RMI-data'!$I:$I,$I107),0)</f>
        <v>0</v>
      </c>
      <c r="Z107" s="104">
        <f>IFERROR('RMI-data'!Z103/SUMIFS('RMI-data'!Z:Z,'RMI-data'!$J:$J,$J107,'RMI-data'!$I:$I,$I107),0)</f>
        <v>0</v>
      </c>
      <c r="AA107" s="104">
        <f>IFERROR('RMI-data'!AA103/SUMIFS('RMI-data'!AA:AA,'RMI-data'!$J:$J,$J107,'RMI-data'!$I:$I,$I107),0)</f>
        <v>0</v>
      </c>
      <c r="AB107" s="104">
        <f>IFERROR('RMI-data'!AB103/SUMIFS('RMI-data'!AB:AB,'RMI-data'!$J:$J,$J107,'RMI-data'!$I:$I,$I107),0)</f>
        <v>0</v>
      </c>
      <c r="AC107" s="104">
        <f>IFERROR('RMI-data'!AC103/SUMIFS('RMI-data'!AC:AC,'RMI-data'!$J:$J,$J107,'RMI-data'!$I:$I,$I107),0)</f>
        <v>0</v>
      </c>
      <c r="AD107" s="104">
        <f>IFERROR('RMI-data'!AD103/SUMIFS('RMI-data'!AD:AD,'RMI-data'!$J:$J,$J107,'RMI-data'!$I:$I,$I107),0)</f>
        <v>0</v>
      </c>
      <c r="AE107" s="104">
        <f>IFERROR('RMI-data'!AE103/SUMIFS('RMI-data'!AE:AE,'RMI-data'!$J:$J,$J107,'RMI-data'!$I:$I,$I107),0)</f>
        <v>0</v>
      </c>
      <c r="AF107" s="104">
        <f>IFERROR('RMI-data'!AF103/SUMIFS('RMI-data'!AF:AF,'RMI-data'!$J:$J,$J107,'RMI-data'!$I:$I,$I107),0)</f>
        <v>0</v>
      </c>
      <c r="AG107" s="104">
        <f>IFERROR('RMI-data'!AG103/SUMIFS('RMI-data'!AG:AG,'RMI-data'!$J:$J,$J107,'RMI-data'!$I:$I,$I107),0)</f>
        <v>0</v>
      </c>
      <c r="AH107" s="104">
        <f>IFERROR('RMI-data'!AH103/SUMIFS('RMI-data'!AH:AH,'RMI-data'!$J:$J,$J107,'RMI-data'!$I:$I,$I107),0)</f>
        <v>0</v>
      </c>
      <c r="AI107" s="104">
        <f>IFERROR('RMI-data'!AI103/SUMIFS('RMI-data'!AI:AI,'RMI-data'!$J:$J,$J107,'RMI-data'!$I:$I,$I107),0)</f>
        <v>0</v>
      </c>
      <c r="AJ107" s="104">
        <f>IFERROR('RMI-data'!AJ103/SUMIFS('RMI-data'!AJ:AJ,'RMI-data'!$J:$J,$J107,'RMI-data'!$I:$I,$I107),0)</f>
        <v>0</v>
      </c>
      <c r="AK107" s="104">
        <f>IFERROR('RMI-data'!AK103/SUMIFS('RMI-data'!AK:AK,'RMI-data'!$J:$J,$J107,'RMI-data'!$I:$I,$I107),0)</f>
        <v>0</v>
      </c>
      <c r="AL107" s="104">
        <f>IFERROR('RMI-data'!AL103/SUMIFS('RMI-data'!AL:AL,'RMI-data'!$J:$J,$J107,'RMI-data'!$I:$I,$I107),0)</f>
        <v>0</v>
      </c>
      <c r="AM107" s="104">
        <f>IFERROR('RMI-data'!AM103/SUMIFS('RMI-data'!AM:AM,'RMI-data'!$J:$J,$J107,'RMI-data'!$I:$I,$I107),0)</f>
        <v>0</v>
      </c>
      <c r="AN107" s="104">
        <f>IFERROR('RMI-data'!AN103/SUMIFS('RMI-data'!AN:AN,'RMI-data'!$J:$J,$J107,'RMI-data'!$I:$I,$I107),0)</f>
        <v>0</v>
      </c>
      <c r="AO107" s="104">
        <f>IFERROR('RMI-data'!AO103/SUMIFS('RMI-data'!AO:AO,'RMI-data'!$J:$J,$J107,'RMI-data'!$I:$I,$I107),0)</f>
        <v>0</v>
      </c>
      <c r="AP107" s="104">
        <f>IFERROR('RMI-data'!AP103/SUMIFS('RMI-data'!AP:AP,'RMI-data'!$J:$J,$J107,'RMI-data'!$I:$I,$I107),0)</f>
        <v>0</v>
      </c>
    </row>
    <row r="108" spans="1:42" ht="15.75" customHeight="1" x14ac:dyDescent="0.35">
      <c r="A108" s="51"/>
      <c r="B108" s="51"/>
      <c r="C108" s="51"/>
      <c r="D108" s="51"/>
      <c r="E108" s="51"/>
      <c r="F108" s="51"/>
      <c r="G108" s="51"/>
      <c r="H108" s="52" t="str">
        <f t="shared" si="7"/>
        <v>BCEU-rural-residential-lighting</v>
      </c>
      <c r="I108" s="63" t="s">
        <v>539</v>
      </c>
      <c r="J108" s="18" t="s">
        <v>96</v>
      </c>
      <c r="K108" s="104">
        <f>IFERROR('RMI-data'!K104/SUMIFS('RMI-data'!K:K,'RMI-data'!$J:$J,$J108,'RMI-data'!$I:$I,$I108),0)</f>
        <v>0</v>
      </c>
      <c r="L108" s="104">
        <f>IFERROR('RMI-data'!L104/SUMIFS('RMI-data'!L:L,'RMI-data'!$J:$J,$J108,'RMI-data'!$I:$I,$I108),0)</f>
        <v>0</v>
      </c>
      <c r="M108" s="104">
        <f>IFERROR('RMI-data'!M104/SUMIFS('RMI-data'!M:M,'RMI-data'!$J:$J,$J108,'RMI-data'!$I:$I,$I108),0)</f>
        <v>0</v>
      </c>
      <c r="N108" s="104">
        <f>IFERROR('RMI-data'!N104/SUMIFS('RMI-data'!N:N,'RMI-data'!$J:$J,$J108,'RMI-data'!$I:$I,$I108),0)</f>
        <v>0</v>
      </c>
      <c r="O108" s="104">
        <f>IFERROR('RMI-data'!O104/SUMIFS('RMI-data'!O:O,'RMI-data'!$J:$J,$J108,'RMI-data'!$I:$I,$I108),0)</f>
        <v>0</v>
      </c>
      <c r="P108" s="104">
        <f>IFERROR('RMI-data'!P104/SUMIFS('RMI-data'!P:P,'RMI-data'!$J:$J,$J108,'RMI-data'!$I:$I,$I108),0)</f>
        <v>0</v>
      </c>
      <c r="Q108" s="104">
        <f>IFERROR('RMI-data'!Q104/SUMIFS('RMI-data'!Q:Q,'RMI-data'!$J:$J,$J108,'RMI-data'!$I:$I,$I108),0)</f>
        <v>0</v>
      </c>
      <c r="R108" s="104">
        <f>IFERROR('RMI-data'!R104/SUMIFS('RMI-data'!R:R,'RMI-data'!$J:$J,$J108,'RMI-data'!$I:$I,$I108),0)</f>
        <v>0</v>
      </c>
      <c r="S108" s="104">
        <f>IFERROR('RMI-data'!S104/SUMIFS('RMI-data'!S:S,'RMI-data'!$J:$J,$J108,'RMI-data'!$I:$I,$I108),0)</f>
        <v>0</v>
      </c>
      <c r="T108" s="104">
        <f>IFERROR('RMI-data'!T104/SUMIFS('RMI-data'!T:T,'RMI-data'!$J:$J,$J108,'RMI-data'!$I:$I,$I108),0)</f>
        <v>0</v>
      </c>
      <c r="U108" s="104">
        <f>IFERROR('RMI-data'!U104/SUMIFS('RMI-data'!U:U,'RMI-data'!$J:$J,$J108,'RMI-data'!$I:$I,$I108),0)</f>
        <v>0</v>
      </c>
      <c r="V108" s="104">
        <f>IFERROR('RMI-data'!V104/SUMIFS('RMI-data'!V:V,'RMI-data'!$J:$J,$J108,'RMI-data'!$I:$I,$I108),0)</f>
        <v>0</v>
      </c>
      <c r="W108" s="104">
        <f>IFERROR('RMI-data'!W104/SUMIFS('RMI-data'!W:W,'RMI-data'!$J:$J,$J108,'RMI-data'!$I:$I,$I108),0)</f>
        <v>0</v>
      </c>
      <c r="X108" s="104">
        <f>IFERROR('RMI-data'!X104/SUMIFS('RMI-data'!X:X,'RMI-data'!$J:$J,$J108,'RMI-data'!$I:$I,$I108),0)</f>
        <v>0</v>
      </c>
      <c r="Y108" s="104">
        <f>IFERROR('RMI-data'!Y104/SUMIFS('RMI-data'!Y:Y,'RMI-data'!$J:$J,$J108,'RMI-data'!$I:$I,$I108),0)</f>
        <v>0</v>
      </c>
      <c r="Z108" s="104">
        <f>IFERROR('RMI-data'!Z104/SUMIFS('RMI-data'!Z:Z,'RMI-data'!$J:$J,$J108,'RMI-data'!$I:$I,$I108),0)</f>
        <v>0</v>
      </c>
      <c r="AA108" s="104">
        <f>IFERROR('RMI-data'!AA104/SUMIFS('RMI-data'!AA:AA,'RMI-data'!$J:$J,$J108,'RMI-data'!$I:$I,$I108),0)</f>
        <v>0</v>
      </c>
      <c r="AB108" s="104">
        <f>IFERROR('RMI-data'!AB104/SUMIFS('RMI-data'!AB:AB,'RMI-data'!$J:$J,$J108,'RMI-data'!$I:$I,$I108),0)</f>
        <v>0</v>
      </c>
      <c r="AC108" s="104">
        <f>IFERROR('RMI-data'!AC104/SUMIFS('RMI-data'!AC:AC,'RMI-data'!$J:$J,$J108,'RMI-data'!$I:$I,$I108),0)</f>
        <v>0</v>
      </c>
      <c r="AD108" s="104">
        <f>IFERROR('RMI-data'!AD104/SUMIFS('RMI-data'!AD:AD,'RMI-data'!$J:$J,$J108,'RMI-data'!$I:$I,$I108),0)</f>
        <v>0</v>
      </c>
      <c r="AE108" s="104">
        <f>IFERROR('RMI-data'!AE104/SUMIFS('RMI-data'!AE:AE,'RMI-data'!$J:$J,$J108,'RMI-data'!$I:$I,$I108),0)</f>
        <v>0</v>
      </c>
      <c r="AF108" s="104">
        <f>IFERROR('RMI-data'!AF104/SUMIFS('RMI-data'!AF:AF,'RMI-data'!$J:$J,$J108,'RMI-data'!$I:$I,$I108),0)</f>
        <v>0</v>
      </c>
      <c r="AG108" s="104">
        <f>IFERROR('RMI-data'!AG104/SUMIFS('RMI-data'!AG:AG,'RMI-data'!$J:$J,$J108,'RMI-data'!$I:$I,$I108),0)</f>
        <v>0</v>
      </c>
      <c r="AH108" s="104">
        <f>IFERROR('RMI-data'!AH104/SUMIFS('RMI-data'!AH:AH,'RMI-data'!$J:$J,$J108,'RMI-data'!$I:$I,$I108),0)</f>
        <v>0</v>
      </c>
      <c r="AI108" s="104">
        <f>IFERROR('RMI-data'!AI104/SUMIFS('RMI-data'!AI:AI,'RMI-data'!$J:$J,$J108,'RMI-data'!$I:$I,$I108),0)</f>
        <v>0</v>
      </c>
      <c r="AJ108" s="104">
        <f>IFERROR('RMI-data'!AJ104/SUMIFS('RMI-data'!AJ:AJ,'RMI-data'!$J:$J,$J108,'RMI-data'!$I:$I,$I108),0)</f>
        <v>0</v>
      </c>
      <c r="AK108" s="104">
        <f>IFERROR('RMI-data'!AK104/SUMIFS('RMI-data'!AK:AK,'RMI-data'!$J:$J,$J108,'RMI-data'!$I:$I,$I108),0)</f>
        <v>0</v>
      </c>
      <c r="AL108" s="104">
        <f>IFERROR('RMI-data'!AL104/SUMIFS('RMI-data'!AL:AL,'RMI-data'!$J:$J,$J108,'RMI-data'!$I:$I,$I108),0)</f>
        <v>0</v>
      </c>
      <c r="AM108" s="104">
        <f>IFERROR('RMI-data'!AM104/SUMIFS('RMI-data'!AM:AM,'RMI-data'!$J:$J,$J108,'RMI-data'!$I:$I,$I108),0)</f>
        <v>0</v>
      </c>
      <c r="AN108" s="104">
        <f>IFERROR('RMI-data'!AN104/SUMIFS('RMI-data'!AN:AN,'RMI-data'!$J:$J,$J108,'RMI-data'!$I:$I,$I108),0)</f>
        <v>0</v>
      </c>
      <c r="AO108" s="104">
        <f>IFERROR('RMI-data'!AO104/SUMIFS('RMI-data'!AO:AO,'RMI-data'!$J:$J,$J108,'RMI-data'!$I:$I,$I108),0)</f>
        <v>0</v>
      </c>
      <c r="AP108" s="104">
        <f>IFERROR('RMI-data'!AP104/SUMIFS('RMI-data'!AP:AP,'RMI-data'!$J:$J,$J108,'RMI-data'!$I:$I,$I108),0)</f>
        <v>0</v>
      </c>
    </row>
    <row r="109" spans="1:42" ht="15.75" customHeight="1" x14ac:dyDescent="0.35">
      <c r="A109" s="51"/>
      <c r="B109" s="51"/>
      <c r="C109" s="51"/>
      <c r="D109" s="51"/>
      <c r="E109" s="51"/>
      <c r="F109" s="51"/>
      <c r="G109" s="51"/>
      <c r="H109" s="52" t="str">
        <f t="shared" si="7"/>
        <v>BCEU-rural-residential-lighting</v>
      </c>
      <c r="I109" s="63" t="s">
        <v>539</v>
      </c>
      <c r="J109" s="51"/>
      <c r="K109" s="51"/>
      <c r="L109" s="51"/>
      <c r="M109" s="51"/>
      <c r="N109" s="51"/>
      <c r="AO109" s="51"/>
      <c r="AP109" s="51"/>
    </row>
    <row r="110" spans="1:42" ht="15.75" customHeight="1" x14ac:dyDescent="0.35">
      <c r="A110" s="51"/>
      <c r="B110" s="51"/>
      <c r="C110" s="51"/>
      <c r="D110" s="51"/>
      <c r="E110" s="51"/>
      <c r="F110" s="51"/>
      <c r="G110" s="51"/>
      <c r="H110" s="18" t="s">
        <v>509</v>
      </c>
      <c r="I110" s="63" t="s">
        <v>539</v>
      </c>
      <c r="J110" s="51"/>
      <c r="K110" s="51"/>
      <c r="L110" s="51"/>
      <c r="M110" s="51"/>
      <c r="N110" s="51"/>
      <c r="AO110" s="51"/>
      <c r="AP110" s="51"/>
    </row>
    <row r="111" spans="1:42" ht="15.75" customHeight="1" x14ac:dyDescent="0.35">
      <c r="A111" s="51"/>
      <c r="B111" s="51"/>
      <c r="C111" s="51"/>
      <c r="D111" s="51"/>
      <c r="E111" s="51"/>
      <c r="F111" s="51"/>
      <c r="G111" s="51"/>
      <c r="H111" s="51" t="str">
        <f>H110</f>
        <v>BCEU-rural-residential-appl</v>
      </c>
      <c r="I111" s="63" t="s">
        <v>539</v>
      </c>
      <c r="J111" s="18" t="s">
        <v>1</v>
      </c>
      <c r="K111" s="18">
        <v>2019</v>
      </c>
      <c r="L111" s="18">
        <v>2020</v>
      </c>
      <c r="M111" s="18">
        <v>2021</v>
      </c>
      <c r="N111" s="18">
        <v>2022</v>
      </c>
      <c r="O111" s="18">
        <v>2023</v>
      </c>
      <c r="P111" s="18">
        <v>2024</v>
      </c>
      <c r="Q111" s="18">
        <v>2025</v>
      </c>
      <c r="R111" s="18">
        <v>2026</v>
      </c>
      <c r="S111" s="18">
        <v>2027</v>
      </c>
      <c r="T111" s="18">
        <v>2028</v>
      </c>
      <c r="U111" s="18">
        <v>2029</v>
      </c>
      <c r="V111" s="18">
        <v>2030</v>
      </c>
      <c r="W111" s="18">
        <v>2031</v>
      </c>
      <c r="X111" s="18">
        <v>2032</v>
      </c>
      <c r="Y111" s="18">
        <v>2033</v>
      </c>
      <c r="Z111" s="18">
        <v>2034</v>
      </c>
      <c r="AA111" s="18">
        <v>2035</v>
      </c>
      <c r="AB111" s="18">
        <v>2036</v>
      </c>
      <c r="AC111" s="18">
        <v>2037</v>
      </c>
      <c r="AD111" s="18">
        <v>2038</v>
      </c>
      <c r="AE111" s="18">
        <v>2039</v>
      </c>
      <c r="AF111" s="18">
        <v>2040</v>
      </c>
      <c r="AG111" s="18">
        <v>2041</v>
      </c>
      <c r="AH111" s="18">
        <v>2042</v>
      </c>
      <c r="AI111" s="18">
        <v>2043</v>
      </c>
      <c r="AJ111" s="18">
        <v>2044</v>
      </c>
      <c r="AK111" s="18">
        <v>2045</v>
      </c>
      <c r="AL111" s="18">
        <v>2046</v>
      </c>
      <c r="AM111" s="18">
        <v>2047</v>
      </c>
      <c r="AN111" s="18">
        <v>2048</v>
      </c>
      <c r="AO111" s="18">
        <v>2049</v>
      </c>
      <c r="AP111" s="18">
        <v>2050</v>
      </c>
    </row>
    <row r="112" spans="1:42" ht="15.75" customHeight="1" x14ac:dyDescent="0.35">
      <c r="A112" s="51"/>
      <c r="B112" s="52" t="s">
        <v>486</v>
      </c>
      <c r="C112" s="52" t="s">
        <v>487</v>
      </c>
      <c r="D112" s="52" t="s">
        <v>488</v>
      </c>
      <c r="E112" s="52" t="s">
        <v>489</v>
      </c>
      <c r="F112" s="52" t="s">
        <v>490</v>
      </c>
      <c r="G112" s="52" t="s">
        <v>491</v>
      </c>
      <c r="H112" s="52" t="str">
        <f>H111</f>
        <v>BCEU-rural-residential-appl</v>
      </c>
      <c r="I112" s="63" t="s">
        <v>539</v>
      </c>
      <c r="J112" s="18" t="s">
        <v>2</v>
      </c>
      <c r="K112" s="104">
        <f>IFERROR('RMI-data'!K108/SUMIFS('RMI-data'!K:K,'RMI-data'!$J:$J,$J112,'RMI-data'!$I:$I,$I112),0)</f>
        <v>1.5273678319746357E-2</v>
      </c>
      <c r="L112" s="104">
        <f>IFERROR('RMI-data'!L108/SUMIFS('RMI-data'!L:L,'RMI-data'!$J:$J,$J112,'RMI-data'!$I:$I,$I112),0)</f>
        <v>1.5459621977160628E-2</v>
      </c>
      <c r="M112" s="104">
        <f>IFERROR('RMI-data'!M108/SUMIFS('RMI-data'!M:M,'RMI-data'!$J:$J,$J112,'RMI-data'!$I:$I,$I112),0)</f>
        <v>1.5600344457688424E-2</v>
      </c>
      <c r="N112" s="104">
        <f>IFERROR('RMI-data'!N108/SUMIFS('RMI-data'!N:N,'RMI-data'!$J:$J,$J112,'RMI-data'!$I:$I,$I112),0)</f>
        <v>1.5732689330029099E-2</v>
      </c>
      <c r="O112" s="104">
        <f>IFERROR('RMI-data'!O108/SUMIFS('RMI-data'!O:O,'RMI-data'!$J:$J,$J112,'RMI-data'!$I:$I,$I112),0)</f>
        <v>1.5928710891290696E-2</v>
      </c>
      <c r="P112" s="104">
        <f>IFERROR('RMI-data'!P108/SUMIFS('RMI-data'!P:P,'RMI-data'!$J:$J,$J112,'RMI-data'!$I:$I,$I112),0)</f>
        <v>1.6078311296600849E-2</v>
      </c>
      <c r="Q112" s="104">
        <f>IFERROR('RMI-data'!Q108/SUMIFS('RMI-data'!Q:Q,'RMI-data'!$J:$J,$J112,'RMI-data'!$I:$I,$I112),0)</f>
        <v>1.621800528780214E-2</v>
      </c>
      <c r="R112" s="104">
        <f>IFERROR('RMI-data'!R108/SUMIFS('RMI-data'!R:R,'RMI-data'!$J:$J,$J112,'RMI-data'!$I:$I,$I112),0)</f>
        <v>1.6389092246770043E-2</v>
      </c>
      <c r="S112" s="104">
        <f>IFERROR('RMI-data'!S108/SUMIFS('RMI-data'!S:S,'RMI-data'!$J:$J,$J112,'RMI-data'!$I:$I,$I112),0)</f>
        <v>1.6557574666943936E-2</v>
      </c>
      <c r="T112" s="104">
        <f>IFERROR('RMI-data'!T108/SUMIFS('RMI-data'!T:T,'RMI-data'!$J:$J,$J112,'RMI-data'!$I:$I,$I112),0)</f>
        <v>1.6716677684217602E-2</v>
      </c>
      <c r="U112" s="104">
        <f>IFERROR('RMI-data'!U108/SUMIFS('RMI-data'!U:U,'RMI-data'!$J:$J,$J112,'RMI-data'!$I:$I,$I112),0)</f>
        <v>1.6877125436439669E-2</v>
      </c>
      <c r="V112" s="104">
        <f>IFERROR('RMI-data'!V108/SUMIFS('RMI-data'!V:V,'RMI-data'!$J:$J,$J112,'RMI-data'!$I:$I,$I112),0)</f>
        <v>1.7064684139682394E-2</v>
      </c>
      <c r="W112" s="104">
        <f>IFERROR('RMI-data'!W108/SUMIFS('RMI-data'!W:W,'RMI-data'!$J:$J,$J112,'RMI-data'!$I:$I,$I112),0)</f>
        <v>1.7278290858938138E-2</v>
      </c>
      <c r="X112" s="104">
        <f>IFERROR('RMI-data'!X108/SUMIFS('RMI-data'!X:X,'RMI-data'!$J:$J,$J112,'RMI-data'!$I:$I,$I112),0)</f>
        <v>1.7506334630339033E-2</v>
      </c>
      <c r="Y112" s="104">
        <f>IFERROR('RMI-data'!Y108/SUMIFS('RMI-data'!Y:Y,'RMI-data'!$J:$J,$J112,'RMI-data'!$I:$I,$I112),0)</f>
        <v>1.7728588548257124E-2</v>
      </c>
      <c r="Z112" s="104">
        <f>IFERROR('RMI-data'!Z108/SUMIFS('RMI-data'!Z:Z,'RMI-data'!$J:$J,$J112,'RMI-data'!$I:$I,$I112),0)</f>
        <v>1.7953726472712095E-2</v>
      </c>
      <c r="AA112" s="104">
        <f>IFERROR('RMI-data'!AA108/SUMIFS('RMI-data'!AA:AA,'RMI-data'!$J:$J,$J112,'RMI-data'!$I:$I,$I112),0)</f>
        <v>1.8181025736779769E-2</v>
      </c>
      <c r="AB112" s="104">
        <f>IFERROR('RMI-data'!AB108/SUMIFS('RMI-data'!AB:AB,'RMI-data'!$J:$J,$J112,'RMI-data'!$I:$I,$I112),0)</f>
        <v>1.8421121675030391E-2</v>
      </c>
      <c r="AC112" s="104">
        <f>IFERROR('RMI-data'!AC108/SUMIFS('RMI-data'!AC:AC,'RMI-data'!$J:$J,$J112,'RMI-data'!$I:$I,$I112),0)</f>
        <v>1.8669726144159023E-2</v>
      </c>
      <c r="AD112" s="104">
        <f>IFERROR('RMI-data'!AD108/SUMIFS('RMI-data'!AD:AD,'RMI-data'!$J:$J,$J112,'RMI-data'!$I:$I,$I112),0)</f>
        <v>1.8915517882940398E-2</v>
      </c>
      <c r="AE112" s="104">
        <f>IFERROR('RMI-data'!AE108/SUMIFS('RMI-data'!AE:AE,'RMI-data'!$J:$J,$J112,'RMI-data'!$I:$I,$I112),0)</f>
        <v>1.9175332900996687E-2</v>
      </c>
      <c r="AF112" s="104">
        <f>IFERROR('RMI-data'!AF108/SUMIFS('RMI-data'!AF:AF,'RMI-data'!$J:$J,$J112,'RMI-data'!$I:$I,$I112),0)</f>
        <v>1.9455636087896213E-2</v>
      </c>
      <c r="AG112" s="104">
        <f>IFERROR('RMI-data'!AG108/SUMIFS('RMI-data'!AG:AG,'RMI-data'!$J:$J,$J112,'RMI-data'!$I:$I,$I112),0)</f>
        <v>1.9770657209510142E-2</v>
      </c>
      <c r="AH112" s="104">
        <f>IFERROR('RMI-data'!AH108/SUMIFS('RMI-data'!AH:AH,'RMI-data'!$J:$J,$J112,'RMI-data'!$I:$I,$I112),0)</f>
        <v>2.0096057607432116E-2</v>
      </c>
      <c r="AI112" s="104">
        <f>IFERROR('RMI-data'!AI108/SUMIFS('RMI-data'!AI:AI,'RMI-data'!$J:$J,$J112,'RMI-data'!$I:$I,$I112),0)</f>
        <v>2.0426108468932992E-2</v>
      </c>
      <c r="AJ112" s="104">
        <f>IFERROR('RMI-data'!AJ108/SUMIFS('RMI-data'!AJ:AJ,'RMI-data'!$J:$J,$J112,'RMI-data'!$I:$I,$I112),0)</f>
        <v>2.0757029053475821E-2</v>
      </c>
      <c r="AK112" s="104">
        <f>IFERROR('RMI-data'!AK108/SUMIFS('RMI-data'!AK:AK,'RMI-data'!$J:$J,$J112,'RMI-data'!$I:$I,$I112),0)</f>
        <v>2.1090651342480213E-2</v>
      </c>
      <c r="AL112" s="104">
        <f>IFERROR('RMI-data'!AL108/SUMIFS('RMI-data'!AL:AL,'RMI-data'!$J:$J,$J112,'RMI-data'!$I:$I,$I112),0)</f>
        <v>2.1433710066729346E-2</v>
      </c>
      <c r="AM112" s="104">
        <f>IFERROR('RMI-data'!AM108/SUMIFS('RMI-data'!AM:AM,'RMI-data'!$J:$J,$J112,'RMI-data'!$I:$I,$I112),0)</f>
        <v>2.1785612732392743E-2</v>
      </c>
      <c r="AN112" s="104">
        <f>IFERROR('RMI-data'!AN108/SUMIFS('RMI-data'!AN:AN,'RMI-data'!$J:$J,$J112,'RMI-data'!$I:$I,$I112),0)</f>
        <v>2.1881507384989715E-2</v>
      </c>
      <c r="AO112" s="104">
        <f>IFERROR('RMI-data'!AO108/SUMIFS('RMI-data'!AO:AO,'RMI-data'!$J:$J,$J112,'RMI-data'!$I:$I,$I112),0)</f>
        <v>2.193744845022878E-2</v>
      </c>
      <c r="AP112" s="104">
        <f>IFERROR('RMI-data'!AP108/SUMIFS('RMI-data'!AP:AP,'RMI-data'!$J:$J,$J112,'RMI-data'!$I:$I,$I112),0)</f>
        <v>2.1996125747690522E-2</v>
      </c>
    </row>
    <row r="113" spans="1:42" ht="15.75" customHeight="1" x14ac:dyDescent="0.35">
      <c r="A113" s="51"/>
      <c r="B113" s="51"/>
      <c r="C113" s="51"/>
      <c r="D113" s="51"/>
      <c r="E113" s="51"/>
      <c r="F113" s="51"/>
      <c r="G113" s="51"/>
      <c r="H113" s="52" t="str">
        <f t="shared" ref="H113:H122" si="8">H112</f>
        <v>BCEU-rural-residential-appl</v>
      </c>
      <c r="I113" s="63" t="s">
        <v>539</v>
      </c>
      <c r="J113" s="18" t="s">
        <v>3</v>
      </c>
      <c r="K113" s="104">
        <f>IFERROR('RMI-data'!K109/SUMIFS('RMI-data'!K:K,'RMI-data'!$J:$J,$J113,'RMI-data'!$I:$I,$I113),0)</f>
        <v>0</v>
      </c>
      <c r="L113" s="104">
        <f>IFERROR('RMI-data'!L109/SUMIFS('RMI-data'!L:L,'RMI-data'!$J:$J,$J113,'RMI-data'!$I:$I,$I113),0)</f>
        <v>0</v>
      </c>
      <c r="M113" s="104">
        <f>IFERROR('RMI-data'!M109/SUMIFS('RMI-data'!M:M,'RMI-data'!$J:$J,$J113,'RMI-data'!$I:$I,$I113),0)</f>
        <v>0</v>
      </c>
      <c r="N113" s="104">
        <f>IFERROR('RMI-data'!N109/SUMIFS('RMI-data'!N:N,'RMI-data'!$J:$J,$J113,'RMI-data'!$I:$I,$I113),0)</f>
        <v>0</v>
      </c>
      <c r="O113" s="104">
        <f>IFERROR('RMI-data'!O109/SUMIFS('RMI-data'!O:O,'RMI-data'!$J:$J,$J113,'RMI-data'!$I:$I,$I113),0)</f>
        <v>0</v>
      </c>
      <c r="P113" s="104">
        <f>IFERROR('RMI-data'!P109/SUMIFS('RMI-data'!P:P,'RMI-data'!$J:$J,$J113,'RMI-data'!$I:$I,$I113),0)</f>
        <v>0</v>
      </c>
      <c r="Q113" s="104">
        <f>IFERROR('RMI-data'!Q109/SUMIFS('RMI-data'!Q:Q,'RMI-data'!$J:$J,$J113,'RMI-data'!$I:$I,$I113),0)</f>
        <v>0</v>
      </c>
      <c r="R113" s="104">
        <f>IFERROR('RMI-data'!R109/SUMIFS('RMI-data'!R:R,'RMI-data'!$J:$J,$J113,'RMI-data'!$I:$I,$I113),0)</f>
        <v>0</v>
      </c>
      <c r="S113" s="104">
        <f>IFERROR('RMI-data'!S109/SUMIFS('RMI-data'!S:S,'RMI-data'!$J:$J,$J113,'RMI-data'!$I:$I,$I113),0)</f>
        <v>0</v>
      </c>
      <c r="T113" s="104">
        <f>IFERROR('RMI-data'!T109/SUMIFS('RMI-data'!T:T,'RMI-data'!$J:$J,$J113,'RMI-data'!$I:$I,$I113),0)</f>
        <v>0</v>
      </c>
      <c r="U113" s="104">
        <f>IFERROR('RMI-data'!U109/SUMIFS('RMI-data'!U:U,'RMI-data'!$J:$J,$J113,'RMI-data'!$I:$I,$I113),0)</f>
        <v>0</v>
      </c>
      <c r="V113" s="104">
        <f>IFERROR('RMI-data'!V109/SUMIFS('RMI-data'!V:V,'RMI-data'!$J:$J,$J113,'RMI-data'!$I:$I,$I113),0)</f>
        <v>0</v>
      </c>
      <c r="W113" s="104">
        <f>IFERROR('RMI-data'!W109/SUMIFS('RMI-data'!W:W,'RMI-data'!$J:$J,$J113,'RMI-data'!$I:$I,$I113),0)</f>
        <v>0</v>
      </c>
      <c r="X113" s="104">
        <f>IFERROR('RMI-data'!X109/SUMIFS('RMI-data'!X:X,'RMI-data'!$J:$J,$J113,'RMI-data'!$I:$I,$I113),0)</f>
        <v>0</v>
      </c>
      <c r="Y113" s="104">
        <f>IFERROR('RMI-data'!Y109/SUMIFS('RMI-data'!Y:Y,'RMI-data'!$J:$J,$J113,'RMI-data'!$I:$I,$I113),0)</f>
        <v>0</v>
      </c>
      <c r="Z113" s="104">
        <f>IFERROR('RMI-data'!Z109/SUMIFS('RMI-data'!Z:Z,'RMI-data'!$J:$J,$J113,'RMI-data'!$I:$I,$I113),0)</f>
        <v>0</v>
      </c>
      <c r="AA113" s="104">
        <f>IFERROR('RMI-data'!AA109/SUMIFS('RMI-data'!AA:AA,'RMI-data'!$J:$J,$J113,'RMI-data'!$I:$I,$I113),0)</f>
        <v>0</v>
      </c>
      <c r="AB113" s="104">
        <f>IFERROR('RMI-data'!AB109/SUMIFS('RMI-data'!AB:AB,'RMI-data'!$J:$J,$J113,'RMI-data'!$I:$I,$I113),0)</f>
        <v>0</v>
      </c>
      <c r="AC113" s="104">
        <f>IFERROR('RMI-data'!AC109/SUMIFS('RMI-data'!AC:AC,'RMI-data'!$J:$J,$J113,'RMI-data'!$I:$I,$I113),0)</f>
        <v>0</v>
      </c>
      <c r="AD113" s="104">
        <f>IFERROR('RMI-data'!AD109/SUMIFS('RMI-data'!AD:AD,'RMI-data'!$J:$J,$J113,'RMI-data'!$I:$I,$I113),0)</f>
        <v>0</v>
      </c>
      <c r="AE113" s="104">
        <f>IFERROR('RMI-data'!AE109/SUMIFS('RMI-data'!AE:AE,'RMI-data'!$J:$J,$J113,'RMI-data'!$I:$I,$I113),0)</f>
        <v>0</v>
      </c>
      <c r="AF113" s="104">
        <f>IFERROR('RMI-data'!AF109/SUMIFS('RMI-data'!AF:AF,'RMI-data'!$J:$J,$J113,'RMI-data'!$I:$I,$I113),0)</f>
        <v>0</v>
      </c>
      <c r="AG113" s="104">
        <f>IFERROR('RMI-data'!AG109/SUMIFS('RMI-data'!AG:AG,'RMI-data'!$J:$J,$J113,'RMI-data'!$I:$I,$I113),0)</f>
        <v>0</v>
      </c>
      <c r="AH113" s="104">
        <f>IFERROR('RMI-data'!AH109/SUMIFS('RMI-data'!AH:AH,'RMI-data'!$J:$J,$J113,'RMI-data'!$I:$I,$I113),0)</f>
        <v>0</v>
      </c>
      <c r="AI113" s="104">
        <f>IFERROR('RMI-data'!AI109/SUMIFS('RMI-data'!AI:AI,'RMI-data'!$J:$J,$J113,'RMI-data'!$I:$I,$I113),0)</f>
        <v>0</v>
      </c>
      <c r="AJ113" s="104">
        <f>IFERROR('RMI-data'!AJ109/SUMIFS('RMI-data'!AJ:AJ,'RMI-data'!$J:$J,$J113,'RMI-data'!$I:$I,$I113),0)</f>
        <v>0</v>
      </c>
      <c r="AK113" s="104">
        <f>IFERROR('RMI-data'!AK109/SUMIFS('RMI-data'!AK:AK,'RMI-data'!$J:$J,$J113,'RMI-data'!$I:$I,$I113),0)</f>
        <v>0</v>
      </c>
      <c r="AL113" s="104">
        <f>IFERROR('RMI-data'!AL109/SUMIFS('RMI-data'!AL:AL,'RMI-data'!$J:$J,$J113,'RMI-data'!$I:$I,$I113),0)</f>
        <v>0</v>
      </c>
      <c r="AM113" s="104">
        <f>IFERROR('RMI-data'!AM109/SUMIFS('RMI-data'!AM:AM,'RMI-data'!$J:$J,$J113,'RMI-data'!$I:$I,$I113),0)</f>
        <v>0</v>
      </c>
      <c r="AN113" s="104">
        <f>IFERROR('RMI-data'!AN109/SUMIFS('RMI-data'!AN:AN,'RMI-data'!$J:$J,$J113,'RMI-data'!$I:$I,$I113),0)</f>
        <v>0</v>
      </c>
      <c r="AO113" s="104">
        <f>IFERROR('RMI-data'!AO109/SUMIFS('RMI-data'!AO:AO,'RMI-data'!$J:$J,$J113,'RMI-data'!$I:$I,$I113),0)</f>
        <v>0</v>
      </c>
      <c r="AP113" s="104">
        <f>IFERROR('RMI-data'!AP109/SUMIFS('RMI-data'!AP:AP,'RMI-data'!$J:$J,$J113,'RMI-data'!$I:$I,$I113),0)</f>
        <v>0</v>
      </c>
    </row>
    <row r="114" spans="1:42" ht="15.75" customHeight="1" x14ac:dyDescent="0.35">
      <c r="A114" s="51"/>
      <c r="B114" s="51"/>
      <c r="C114" s="51"/>
      <c r="D114" s="51"/>
      <c r="E114" s="51"/>
      <c r="F114" s="52" t="s">
        <v>493</v>
      </c>
      <c r="G114" s="52" t="s">
        <v>494</v>
      </c>
      <c r="H114" s="52" t="str">
        <f t="shared" si="8"/>
        <v>BCEU-rural-residential-appl</v>
      </c>
      <c r="I114" s="63" t="s">
        <v>539</v>
      </c>
      <c r="J114" s="18" t="s">
        <v>4</v>
      </c>
      <c r="K114" s="104">
        <f>IFERROR('RMI-data'!K110/SUMIFS('RMI-data'!K:K,'RMI-data'!$J:$J,$J114,'RMI-data'!$I:$I,$I114),0)</f>
        <v>2.6297459834684903E-2</v>
      </c>
      <c r="L114" s="104">
        <f>IFERROR('RMI-data'!L110/SUMIFS('RMI-data'!L:L,'RMI-data'!$J:$J,$J114,'RMI-data'!$I:$I,$I114),0)</f>
        <v>2.6237759785024142E-2</v>
      </c>
      <c r="M114" s="104">
        <f>IFERROR('RMI-data'!M110/SUMIFS('RMI-data'!M:M,'RMI-data'!$J:$J,$J114,'RMI-data'!$I:$I,$I114),0)</f>
        <v>2.6190835130876861E-2</v>
      </c>
      <c r="N114" s="104">
        <f>IFERROR('RMI-data'!N110/SUMIFS('RMI-data'!N:N,'RMI-data'!$J:$J,$J114,'RMI-data'!$I:$I,$I114),0)</f>
        <v>2.6167229869921777E-2</v>
      </c>
      <c r="O114" s="104">
        <f>IFERROR('RMI-data'!O110/SUMIFS('RMI-data'!O:O,'RMI-data'!$J:$J,$J114,'RMI-data'!$I:$I,$I114),0)</f>
        <v>2.6178119578080607E-2</v>
      </c>
      <c r="P114" s="104">
        <f>IFERROR('RMI-data'!P110/SUMIFS('RMI-data'!P:P,'RMI-data'!$J:$J,$J114,'RMI-data'!$I:$I,$I114),0)</f>
        <v>2.6197352163052315E-2</v>
      </c>
      <c r="Q114" s="104">
        <f>IFERROR('RMI-data'!Q110/SUMIFS('RMI-data'!Q:Q,'RMI-data'!$J:$J,$J114,'RMI-data'!$I:$I,$I114),0)</f>
        <v>2.6247087198177615E-2</v>
      </c>
      <c r="R114" s="104">
        <f>IFERROR('RMI-data'!R110/SUMIFS('RMI-data'!R:R,'RMI-data'!$J:$J,$J114,'RMI-data'!$I:$I,$I114),0)</f>
        <v>2.6323889059575365E-2</v>
      </c>
      <c r="S114" s="104">
        <f>IFERROR('RMI-data'!S110/SUMIFS('RMI-data'!S:S,'RMI-data'!$J:$J,$J114,'RMI-data'!$I:$I,$I114),0)</f>
        <v>2.6405452032625169E-2</v>
      </c>
      <c r="T114" s="104">
        <f>IFERROR('RMI-data'!T110/SUMIFS('RMI-data'!T:T,'RMI-data'!$J:$J,$J114,'RMI-data'!$I:$I,$I114),0)</f>
        <v>2.6499663122585233E-2</v>
      </c>
      <c r="U114" s="104">
        <f>IFERROR('RMI-data'!U110/SUMIFS('RMI-data'!U:U,'RMI-data'!$J:$J,$J114,'RMI-data'!$I:$I,$I114),0)</f>
        <v>2.6609849692054169E-2</v>
      </c>
      <c r="V114" s="104">
        <f>IFERROR('RMI-data'!V110/SUMIFS('RMI-data'!V:V,'RMI-data'!$J:$J,$J114,'RMI-data'!$I:$I,$I114),0)</f>
        <v>2.6710979151190233E-2</v>
      </c>
      <c r="W114" s="104">
        <f>IFERROR('RMI-data'!W110/SUMIFS('RMI-data'!W:W,'RMI-data'!$J:$J,$J114,'RMI-data'!$I:$I,$I114),0)</f>
        <v>2.6817349225310486E-2</v>
      </c>
      <c r="X114" s="104">
        <f>IFERROR('RMI-data'!X110/SUMIFS('RMI-data'!X:X,'RMI-data'!$J:$J,$J114,'RMI-data'!$I:$I,$I114),0)</f>
        <v>2.6917898869275109E-2</v>
      </c>
      <c r="Y114" s="104">
        <f>IFERROR('RMI-data'!Y110/SUMIFS('RMI-data'!Y:Y,'RMI-data'!$J:$J,$J114,'RMI-data'!$I:$I,$I114),0)</f>
        <v>2.7017495048004853E-2</v>
      </c>
      <c r="Z114" s="104">
        <f>IFERROR('RMI-data'!Z110/SUMIFS('RMI-data'!Z:Z,'RMI-data'!$J:$J,$J114,'RMI-data'!$I:$I,$I114),0)</f>
        <v>2.7094364307026095E-2</v>
      </c>
      <c r="AA114" s="104">
        <f>IFERROR('RMI-data'!AA110/SUMIFS('RMI-data'!AA:AA,'RMI-data'!$J:$J,$J114,'RMI-data'!$I:$I,$I114),0)</f>
        <v>2.7168457013665312E-2</v>
      </c>
      <c r="AB114" s="104">
        <f>IFERROR('RMI-data'!AB110/SUMIFS('RMI-data'!AB:AB,'RMI-data'!$J:$J,$J114,'RMI-data'!$I:$I,$I114),0)</f>
        <v>2.7240748996987273E-2</v>
      </c>
      <c r="AC114" s="104">
        <f>IFERROR('RMI-data'!AC110/SUMIFS('RMI-data'!AC:AC,'RMI-data'!$J:$J,$J114,'RMI-data'!$I:$I,$I114),0)</f>
        <v>2.7281487652529225E-2</v>
      </c>
      <c r="AD114" s="104">
        <f>IFERROR('RMI-data'!AD110/SUMIFS('RMI-data'!AD:AD,'RMI-data'!$J:$J,$J114,'RMI-data'!$I:$I,$I114),0)</f>
        <v>2.731163542372244E-2</v>
      </c>
      <c r="AE114" s="104">
        <f>IFERROR('RMI-data'!AE110/SUMIFS('RMI-data'!AE:AE,'RMI-data'!$J:$J,$J114,'RMI-data'!$I:$I,$I114),0)</f>
        <v>2.733508606127031E-2</v>
      </c>
      <c r="AF114" s="104">
        <f>IFERROR('RMI-data'!AF110/SUMIFS('RMI-data'!AF:AF,'RMI-data'!$J:$J,$J114,'RMI-data'!$I:$I,$I114),0)</f>
        <v>2.7343128418927221E-2</v>
      </c>
      <c r="AG114" s="104">
        <f>IFERROR('RMI-data'!AG110/SUMIFS('RMI-data'!AG:AG,'RMI-data'!$J:$J,$J114,'RMI-data'!$I:$I,$I114),0)</f>
        <v>2.7432543035415546E-2</v>
      </c>
      <c r="AH114" s="104">
        <f>IFERROR('RMI-data'!AH110/SUMIFS('RMI-data'!AH:AH,'RMI-data'!$J:$J,$J114,'RMI-data'!$I:$I,$I114),0)</f>
        <v>2.7512558099792948E-2</v>
      </c>
      <c r="AI114" s="104">
        <f>IFERROR('RMI-data'!AI110/SUMIFS('RMI-data'!AI:AI,'RMI-data'!$J:$J,$J114,'RMI-data'!$I:$I,$I114),0)</f>
        <v>2.7577603915516693E-2</v>
      </c>
      <c r="AJ114" s="104">
        <f>IFERROR('RMI-data'!AJ110/SUMIFS('RMI-data'!AJ:AJ,'RMI-data'!$J:$J,$J114,'RMI-data'!$I:$I,$I114),0)</f>
        <v>2.7645138584023728E-2</v>
      </c>
      <c r="AK114" s="104">
        <f>IFERROR('RMI-data'!AK110/SUMIFS('RMI-data'!AK:AK,'RMI-data'!$J:$J,$J114,'RMI-data'!$I:$I,$I114),0)</f>
        <v>2.7709585746260836E-2</v>
      </c>
      <c r="AL114" s="104">
        <f>IFERROR('RMI-data'!AL110/SUMIFS('RMI-data'!AL:AL,'RMI-data'!$J:$J,$J114,'RMI-data'!$I:$I,$I114),0)</f>
        <v>2.777310936068806E-2</v>
      </c>
      <c r="AM114" s="104">
        <f>IFERROR('RMI-data'!AM110/SUMIFS('RMI-data'!AM:AM,'RMI-data'!$J:$J,$J114,'RMI-data'!$I:$I,$I114),0)</f>
        <v>2.7838143937846196E-2</v>
      </c>
      <c r="AN114" s="104">
        <f>IFERROR('RMI-data'!AN110/SUMIFS('RMI-data'!AN:AN,'RMI-data'!$J:$J,$J114,'RMI-data'!$I:$I,$I114),0)</f>
        <v>2.7906031327684572E-2</v>
      </c>
      <c r="AO114" s="104">
        <f>IFERROR('RMI-data'!AO110/SUMIFS('RMI-data'!AO:AO,'RMI-data'!$J:$J,$J114,'RMI-data'!$I:$I,$I114),0)</f>
        <v>2.7977775553134143E-2</v>
      </c>
      <c r="AP114" s="104">
        <f>IFERROR('RMI-data'!AP110/SUMIFS('RMI-data'!AP:AP,'RMI-data'!$J:$J,$J114,'RMI-data'!$I:$I,$I114),0)</f>
        <v>2.8053928632935869E-2</v>
      </c>
    </row>
    <row r="115" spans="1:42" ht="15.75" customHeight="1" x14ac:dyDescent="0.35">
      <c r="A115" s="51"/>
      <c r="B115" s="51"/>
      <c r="C115" s="51"/>
      <c r="D115" s="51"/>
      <c r="E115" s="51"/>
      <c r="F115" s="51"/>
      <c r="G115" s="51"/>
      <c r="H115" s="52" t="str">
        <f t="shared" si="8"/>
        <v>BCEU-rural-residential-appl</v>
      </c>
      <c r="I115" s="63" t="s">
        <v>539</v>
      </c>
      <c r="J115" s="18" t="s">
        <v>5</v>
      </c>
      <c r="K115" s="104">
        <f>IFERROR('RMI-data'!K111/SUMIFS('RMI-data'!K:K,'RMI-data'!$J:$J,$J115,'RMI-data'!$I:$I,$I115),0)</f>
        <v>7.4622189516979239E-4</v>
      </c>
      <c r="L115" s="104">
        <f>IFERROR('RMI-data'!L111/SUMIFS('RMI-data'!L:L,'RMI-data'!$J:$J,$J115,'RMI-data'!$I:$I,$I115),0)</f>
        <v>6.8487760710217102E-4</v>
      </c>
      <c r="M115" s="104">
        <f>IFERROR('RMI-data'!M111/SUMIFS('RMI-data'!M:M,'RMI-data'!$J:$J,$J115,'RMI-data'!$I:$I,$I115),0)</f>
        <v>6.2830781770767288E-4</v>
      </c>
      <c r="N115" s="104">
        <f>IFERROR('RMI-data'!N111/SUMIFS('RMI-data'!N:N,'RMI-data'!$J:$J,$J115,'RMI-data'!$I:$I,$I115),0)</f>
        <v>5.7712386387802133E-4</v>
      </c>
      <c r="O115" s="104">
        <f>IFERROR('RMI-data'!O111/SUMIFS('RMI-data'!O:O,'RMI-data'!$J:$J,$J115,'RMI-data'!$I:$I,$I115),0)</f>
        <v>5.3221325922206441E-4</v>
      </c>
      <c r="P115" s="104">
        <f>IFERROR('RMI-data'!P111/SUMIFS('RMI-data'!P:P,'RMI-data'!$J:$J,$J115,'RMI-data'!$I:$I,$I115),0)</f>
        <v>4.9319250064577922E-4</v>
      </c>
      <c r="Q115" s="104">
        <f>IFERROR('RMI-data'!Q111/SUMIFS('RMI-data'!Q:Q,'RMI-data'!$J:$J,$J115,'RMI-data'!$I:$I,$I115),0)</f>
        <v>4.6161948410517779E-4</v>
      </c>
      <c r="R115" s="104">
        <f>IFERROR('RMI-data'!R111/SUMIFS('RMI-data'!R:R,'RMI-data'!$J:$J,$J115,'RMI-data'!$I:$I,$I115),0)</f>
        <v>4.3854818117943569E-4</v>
      </c>
      <c r="S115" s="104">
        <f>IFERROR('RMI-data'!S111/SUMIFS('RMI-data'!S:S,'RMI-data'!$J:$J,$J115,'RMI-data'!$I:$I,$I115),0)</f>
        <v>4.2392842269911601E-4</v>
      </c>
      <c r="T115" s="104">
        <f>IFERROR('RMI-data'!T111/SUMIFS('RMI-data'!T:T,'RMI-data'!$J:$J,$J115,'RMI-data'!$I:$I,$I115),0)</f>
        <v>4.187621659153987E-4</v>
      </c>
      <c r="U115" s="104">
        <f>IFERROR('RMI-data'!U111/SUMIFS('RMI-data'!U:U,'RMI-data'!$J:$J,$J115,'RMI-data'!$I:$I,$I115),0)</f>
        <v>4.2388171397663408E-4</v>
      </c>
      <c r="V115" s="104">
        <f>IFERROR('RMI-data'!V111/SUMIFS('RMI-data'!V:V,'RMI-data'!$J:$J,$J115,'RMI-data'!$I:$I,$I115),0)</f>
        <v>4.3863975749778759E-4</v>
      </c>
      <c r="W115" s="104">
        <f>IFERROR('RMI-data'!W111/SUMIFS('RMI-data'!W:W,'RMI-data'!$J:$J,$J115,'RMI-data'!$I:$I,$I115),0)</f>
        <v>4.6426470606197368E-4</v>
      </c>
      <c r="X115" s="104">
        <f>IFERROR('RMI-data'!X111/SUMIFS('RMI-data'!X:X,'RMI-data'!$J:$J,$J115,'RMI-data'!$I:$I,$I115),0)</f>
        <v>5.0100419834014302E-4</v>
      </c>
      <c r="Y115" s="104">
        <f>IFERROR('RMI-data'!Y111/SUMIFS('RMI-data'!Y:Y,'RMI-data'!$J:$J,$J115,'RMI-data'!$I:$I,$I115),0)</f>
        <v>5.5091268854052752E-4</v>
      </c>
      <c r="Z115" s="104">
        <f>IFERROR('RMI-data'!Z111/SUMIFS('RMI-data'!Z:Z,'RMI-data'!$J:$J,$J115,'RMI-data'!$I:$I,$I115),0)</f>
        <v>6.1512704791555123E-4</v>
      </c>
      <c r="AA115" s="104">
        <f>IFERROR('RMI-data'!AA111/SUMIFS('RMI-data'!AA:AA,'RMI-data'!$J:$J,$J115,'RMI-data'!$I:$I,$I115),0)</f>
        <v>6.9811537979828215E-4</v>
      </c>
      <c r="AB115" s="104">
        <f>IFERROR('RMI-data'!AB111/SUMIFS('RMI-data'!AB:AB,'RMI-data'!$J:$J,$J115,'RMI-data'!$I:$I,$I115),0)</f>
        <v>8.0454024310859019E-4</v>
      </c>
      <c r="AC115" s="104">
        <f>IFERROR('RMI-data'!AC111/SUMIFS('RMI-data'!AC:AC,'RMI-data'!$J:$J,$J115,'RMI-data'!$I:$I,$I115),0)</f>
        <v>9.3847331174041072E-4</v>
      </c>
      <c r="AD115" s="104">
        <f>IFERROR('RMI-data'!AD111/SUMIFS('RMI-data'!AD:AD,'RMI-data'!$J:$J,$J115,'RMI-data'!$I:$I,$I115),0)</f>
        <v>1.1101667379882936E-3</v>
      </c>
      <c r="AE115" s="104">
        <f>IFERROR('RMI-data'!AE111/SUMIFS('RMI-data'!AE:AE,'RMI-data'!$J:$J,$J115,'RMI-data'!$I:$I,$I115),0)</f>
        <v>1.3309457574462824E-3</v>
      </c>
      <c r="AF115" s="104">
        <f>IFERROR('RMI-data'!AF111/SUMIFS('RMI-data'!AF:AF,'RMI-data'!$J:$J,$J115,'RMI-data'!$I:$I,$I115),0)</f>
        <v>1.6163028958297361E-3</v>
      </c>
      <c r="AG115" s="104">
        <f>IFERROR('RMI-data'!AG111/SUMIFS('RMI-data'!AG:AG,'RMI-data'!$J:$J,$J115,'RMI-data'!$I:$I,$I115),0)</f>
        <v>2.0041497101965593E-3</v>
      </c>
      <c r="AH115" s="104">
        <f>IFERROR('RMI-data'!AH111/SUMIFS('RMI-data'!AH:AH,'RMI-data'!$J:$J,$J115,'RMI-data'!$I:$I,$I115),0)</f>
        <v>2.5131791319846853E-3</v>
      </c>
      <c r="AI115" s="104">
        <f>IFERROR('RMI-data'!AI111/SUMIFS('RMI-data'!AI:AI,'RMI-data'!$J:$J,$J115,'RMI-data'!$I:$I,$I115),0)</f>
        <v>3.1814836783837547E-3</v>
      </c>
      <c r="AJ115" s="104">
        <f>IFERROR('RMI-data'!AJ111/SUMIFS('RMI-data'!AJ:AJ,'RMI-data'!$J:$J,$J115,'RMI-data'!$I:$I,$I115),0)</f>
        <v>4.0606643748814664E-3</v>
      </c>
      <c r="AK115" s="104">
        <f>IFERROR('RMI-data'!AK111/SUMIFS('RMI-data'!AK:AK,'RMI-data'!$J:$J,$J115,'RMI-data'!$I:$I,$I115),0)</f>
        <v>5.2013925040581077E-3</v>
      </c>
      <c r="AL115" s="104">
        <f>IFERROR('RMI-data'!AL111/SUMIFS('RMI-data'!AL:AL,'RMI-data'!$J:$J,$J115,'RMI-data'!$I:$I,$I115),0)</f>
        <v>6.6494238192270818E-3</v>
      </c>
      <c r="AM115" s="104">
        <f>IFERROR('RMI-data'!AM111/SUMIFS('RMI-data'!AM:AM,'RMI-data'!$J:$J,$J115,'RMI-data'!$I:$I,$I115),0)</f>
        <v>8.4277968811960775E-3</v>
      </c>
      <c r="AN115" s="104">
        <f>IFERROR('RMI-data'!AN111/SUMIFS('RMI-data'!AN:AN,'RMI-data'!$J:$J,$J115,'RMI-data'!$I:$I,$I115),0)</f>
        <v>1.0515416905795836E-2</v>
      </c>
      <c r="AO115" s="104">
        <f>IFERROR('RMI-data'!AO111/SUMIFS('RMI-data'!AO:AO,'RMI-data'!$J:$J,$J115,'RMI-data'!$I:$I,$I115),0)</f>
        <v>1.2834077944356296E-2</v>
      </c>
      <c r="AP115" s="104">
        <f>IFERROR('RMI-data'!AP111/SUMIFS('RMI-data'!AP:AP,'RMI-data'!$J:$J,$J115,'RMI-data'!$I:$I,$I115),0)</f>
        <v>1.5251098096291929E-2</v>
      </c>
    </row>
    <row r="116" spans="1:42" ht="15.75" customHeight="1" x14ac:dyDescent="0.35">
      <c r="A116" s="51"/>
      <c r="B116" s="51"/>
      <c r="C116" s="51"/>
      <c r="D116" s="51"/>
      <c r="E116" s="51"/>
      <c r="F116" s="51"/>
      <c r="G116" s="51"/>
      <c r="H116" s="52" t="str">
        <f t="shared" si="8"/>
        <v>BCEU-rural-residential-appl</v>
      </c>
      <c r="I116" s="63" t="s">
        <v>539</v>
      </c>
      <c r="J116" s="18" t="s">
        <v>7</v>
      </c>
      <c r="K116" s="104">
        <f>IFERROR('RMI-data'!K112/SUMIFS('RMI-data'!K:K,'RMI-data'!$J:$J,$J116,'RMI-data'!$I:$I,$I116),0)</f>
        <v>0</v>
      </c>
      <c r="L116" s="104">
        <f>IFERROR('RMI-data'!L112/SUMIFS('RMI-data'!L:L,'RMI-data'!$J:$J,$J116,'RMI-data'!$I:$I,$I116),0)</f>
        <v>0</v>
      </c>
      <c r="M116" s="104">
        <f>IFERROR('RMI-data'!M112/SUMIFS('RMI-data'!M:M,'RMI-data'!$J:$J,$J116,'RMI-data'!$I:$I,$I116),0)</f>
        <v>0</v>
      </c>
      <c r="N116" s="104">
        <f>IFERROR('RMI-data'!N112/SUMIFS('RMI-data'!N:N,'RMI-data'!$J:$J,$J116,'RMI-data'!$I:$I,$I116),0)</f>
        <v>0</v>
      </c>
      <c r="O116" s="104">
        <f>IFERROR('RMI-data'!O112/SUMIFS('RMI-data'!O:O,'RMI-data'!$J:$J,$J116,'RMI-data'!$I:$I,$I116),0)</f>
        <v>0</v>
      </c>
      <c r="P116" s="104">
        <f>IFERROR('RMI-data'!P112/SUMIFS('RMI-data'!P:P,'RMI-data'!$J:$J,$J116,'RMI-data'!$I:$I,$I116),0)</f>
        <v>0</v>
      </c>
      <c r="Q116" s="104">
        <f>IFERROR('RMI-data'!Q112/SUMIFS('RMI-data'!Q:Q,'RMI-data'!$J:$J,$J116,'RMI-data'!$I:$I,$I116),0)</f>
        <v>0</v>
      </c>
      <c r="R116" s="104">
        <f>IFERROR('RMI-data'!R112/SUMIFS('RMI-data'!R:R,'RMI-data'!$J:$J,$J116,'RMI-data'!$I:$I,$I116),0)</f>
        <v>0</v>
      </c>
      <c r="S116" s="104">
        <f>IFERROR('RMI-data'!S112/SUMIFS('RMI-data'!S:S,'RMI-data'!$J:$J,$J116,'RMI-data'!$I:$I,$I116),0)</f>
        <v>0</v>
      </c>
      <c r="T116" s="104">
        <f>IFERROR('RMI-data'!T112/SUMIFS('RMI-data'!T:T,'RMI-data'!$J:$J,$J116,'RMI-data'!$I:$I,$I116),0)</f>
        <v>0</v>
      </c>
      <c r="U116" s="104">
        <f>IFERROR('RMI-data'!U112/SUMIFS('RMI-data'!U:U,'RMI-data'!$J:$J,$J116,'RMI-data'!$I:$I,$I116),0)</f>
        <v>0</v>
      </c>
      <c r="V116" s="104">
        <f>IFERROR('RMI-data'!V112/SUMIFS('RMI-data'!V:V,'RMI-data'!$J:$J,$J116,'RMI-data'!$I:$I,$I116),0)</f>
        <v>0</v>
      </c>
      <c r="W116" s="104">
        <f>IFERROR('RMI-data'!W112/SUMIFS('RMI-data'!W:W,'RMI-data'!$J:$J,$J116,'RMI-data'!$I:$I,$I116),0)</f>
        <v>0</v>
      </c>
      <c r="X116" s="104">
        <f>IFERROR('RMI-data'!X112/SUMIFS('RMI-data'!X:X,'RMI-data'!$J:$J,$J116,'RMI-data'!$I:$I,$I116),0)</f>
        <v>0</v>
      </c>
      <c r="Y116" s="104">
        <f>IFERROR('RMI-data'!Y112/SUMIFS('RMI-data'!Y:Y,'RMI-data'!$J:$J,$J116,'RMI-data'!$I:$I,$I116),0)</f>
        <v>0</v>
      </c>
      <c r="Z116" s="104">
        <f>IFERROR('RMI-data'!Z112/SUMIFS('RMI-data'!Z:Z,'RMI-data'!$J:$J,$J116,'RMI-data'!$I:$I,$I116),0)</f>
        <v>0</v>
      </c>
      <c r="AA116" s="104">
        <f>IFERROR('RMI-data'!AA112/SUMIFS('RMI-data'!AA:AA,'RMI-data'!$J:$J,$J116,'RMI-data'!$I:$I,$I116),0)</f>
        <v>0</v>
      </c>
      <c r="AB116" s="104">
        <f>IFERROR('RMI-data'!AB112/SUMIFS('RMI-data'!AB:AB,'RMI-data'!$J:$J,$J116,'RMI-data'!$I:$I,$I116),0)</f>
        <v>0</v>
      </c>
      <c r="AC116" s="104">
        <f>IFERROR('RMI-data'!AC112/SUMIFS('RMI-data'!AC:AC,'RMI-data'!$J:$J,$J116,'RMI-data'!$I:$I,$I116),0)</f>
        <v>0</v>
      </c>
      <c r="AD116" s="104">
        <f>IFERROR('RMI-data'!AD112/SUMIFS('RMI-data'!AD:AD,'RMI-data'!$J:$J,$J116,'RMI-data'!$I:$I,$I116),0)</f>
        <v>0</v>
      </c>
      <c r="AE116" s="104">
        <f>IFERROR('RMI-data'!AE112/SUMIFS('RMI-data'!AE:AE,'RMI-data'!$J:$J,$J116,'RMI-data'!$I:$I,$I116),0)</f>
        <v>0</v>
      </c>
      <c r="AF116" s="104">
        <f>IFERROR('RMI-data'!AF112/SUMIFS('RMI-data'!AF:AF,'RMI-data'!$J:$J,$J116,'RMI-data'!$I:$I,$I116),0)</f>
        <v>0</v>
      </c>
      <c r="AG116" s="104">
        <f>IFERROR('RMI-data'!AG112/SUMIFS('RMI-data'!AG:AG,'RMI-data'!$J:$J,$J116,'RMI-data'!$I:$I,$I116),0)</f>
        <v>0</v>
      </c>
      <c r="AH116" s="104">
        <f>IFERROR('RMI-data'!AH112/SUMIFS('RMI-data'!AH:AH,'RMI-data'!$J:$J,$J116,'RMI-data'!$I:$I,$I116),0)</f>
        <v>0</v>
      </c>
      <c r="AI116" s="104">
        <f>IFERROR('RMI-data'!AI112/SUMIFS('RMI-data'!AI:AI,'RMI-data'!$J:$J,$J116,'RMI-data'!$I:$I,$I116),0)</f>
        <v>0</v>
      </c>
      <c r="AJ116" s="104">
        <f>IFERROR('RMI-data'!AJ112/SUMIFS('RMI-data'!AJ:AJ,'RMI-data'!$J:$J,$J116,'RMI-data'!$I:$I,$I116),0)</f>
        <v>0</v>
      </c>
      <c r="AK116" s="104">
        <f>IFERROR('RMI-data'!AK112/SUMIFS('RMI-data'!AK:AK,'RMI-data'!$J:$J,$J116,'RMI-data'!$I:$I,$I116),0)</f>
        <v>0</v>
      </c>
      <c r="AL116" s="104">
        <f>IFERROR('RMI-data'!AL112/SUMIFS('RMI-data'!AL:AL,'RMI-data'!$J:$J,$J116,'RMI-data'!$I:$I,$I116),0)</f>
        <v>0</v>
      </c>
      <c r="AM116" s="104">
        <f>IFERROR('RMI-data'!AM112/SUMIFS('RMI-data'!AM:AM,'RMI-data'!$J:$J,$J116,'RMI-data'!$I:$I,$I116),0)</f>
        <v>0</v>
      </c>
      <c r="AN116" s="104">
        <f>IFERROR('RMI-data'!AN112/SUMIFS('RMI-data'!AN:AN,'RMI-data'!$J:$J,$J116,'RMI-data'!$I:$I,$I116),0)</f>
        <v>0</v>
      </c>
      <c r="AO116" s="104">
        <f>IFERROR('RMI-data'!AO112/SUMIFS('RMI-data'!AO:AO,'RMI-data'!$J:$J,$J116,'RMI-data'!$I:$I,$I116),0)</f>
        <v>0</v>
      </c>
      <c r="AP116" s="104">
        <f>IFERROR('RMI-data'!AP112/SUMIFS('RMI-data'!AP:AP,'RMI-data'!$J:$J,$J116,'RMI-data'!$I:$I,$I116),0)</f>
        <v>0</v>
      </c>
    </row>
    <row r="117" spans="1:42" ht="15.75" customHeight="1" x14ac:dyDescent="0.35">
      <c r="A117" s="51"/>
      <c r="B117" s="51"/>
      <c r="C117" s="51"/>
      <c r="D117" s="51"/>
      <c r="E117" s="51"/>
      <c r="F117" s="51"/>
      <c r="G117" s="51"/>
      <c r="H117" s="52" t="str">
        <f t="shared" si="8"/>
        <v>BCEU-rural-residential-appl</v>
      </c>
      <c r="I117" s="63" t="s">
        <v>539</v>
      </c>
      <c r="J117" s="18" t="s">
        <v>8</v>
      </c>
      <c r="K117" s="104">
        <f>IFERROR('RMI-data'!K113/SUMIFS('RMI-data'!K:K,'RMI-data'!$J:$J,$J117,'RMI-data'!$I:$I,$I117),0)</f>
        <v>0</v>
      </c>
      <c r="L117" s="104">
        <f>IFERROR('RMI-data'!L113/SUMIFS('RMI-data'!L:L,'RMI-data'!$J:$J,$J117,'RMI-data'!$I:$I,$I117),0)</f>
        <v>0</v>
      </c>
      <c r="M117" s="104">
        <f>IFERROR('RMI-data'!M113/SUMIFS('RMI-data'!M:M,'RMI-data'!$J:$J,$J117,'RMI-data'!$I:$I,$I117),0)</f>
        <v>0</v>
      </c>
      <c r="N117" s="104">
        <f>IFERROR('RMI-data'!N113/SUMIFS('RMI-data'!N:N,'RMI-data'!$J:$J,$J117,'RMI-data'!$I:$I,$I117),0)</f>
        <v>0</v>
      </c>
      <c r="O117" s="104">
        <f>IFERROR('RMI-data'!O113/SUMIFS('RMI-data'!O:O,'RMI-data'!$J:$J,$J117,'RMI-data'!$I:$I,$I117),0)</f>
        <v>0</v>
      </c>
      <c r="P117" s="104">
        <f>IFERROR('RMI-data'!P113/SUMIFS('RMI-data'!P:P,'RMI-data'!$J:$J,$J117,'RMI-data'!$I:$I,$I117),0)</f>
        <v>0</v>
      </c>
      <c r="Q117" s="104">
        <f>IFERROR('RMI-data'!Q113/SUMIFS('RMI-data'!Q:Q,'RMI-data'!$J:$J,$J117,'RMI-data'!$I:$I,$I117),0)</f>
        <v>0</v>
      </c>
      <c r="R117" s="104">
        <f>IFERROR('RMI-data'!R113/SUMIFS('RMI-data'!R:R,'RMI-data'!$J:$J,$J117,'RMI-data'!$I:$I,$I117),0)</f>
        <v>0</v>
      </c>
      <c r="S117" s="104">
        <f>IFERROR('RMI-data'!S113/SUMIFS('RMI-data'!S:S,'RMI-data'!$J:$J,$J117,'RMI-data'!$I:$I,$I117),0)</f>
        <v>0</v>
      </c>
      <c r="T117" s="104">
        <f>IFERROR('RMI-data'!T113/SUMIFS('RMI-data'!T:T,'RMI-data'!$J:$J,$J117,'RMI-data'!$I:$I,$I117),0)</f>
        <v>0</v>
      </c>
      <c r="U117" s="104">
        <f>IFERROR('RMI-data'!U113/SUMIFS('RMI-data'!U:U,'RMI-data'!$J:$J,$J117,'RMI-data'!$I:$I,$I117),0)</f>
        <v>0</v>
      </c>
      <c r="V117" s="104">
        <f>IFERROR('RMI-data'!V113/SUMIFS('RMI-data'!V:V,'RMI-data'!$J:$J,$J117,'RMI-data'!$I:$I,$I117),0)</f>
        <v>0</v>
      </c>
      <c r="W117" s="104">
        <f>IFERROR('RMI-data'!W113/SUMIFS('RMI-data'!W:W,'RMI-data'!$J:$J,$J117,'RMI-data'!$I:$I,$I117),0)</f>
        <v>0</v>
      </c>
      <c r="X117" s="104">
        <f>IFERROR('RMI-data'!X113/SUMIFS('RMI-data'!X:X,'RMI-data'!$J:$J,$J117,'RMI-data'!$I:$I,$I117),0)</f>
        <v>0</v>
      </c>
      <c r="Y117" s="104">
        <f>IFERROR('RMI-data'!Y113/SUMIFS('RMI-data'!Y:Y,'RMI-data'!$J:$J,$J117,'RMI-data'!$I:$I,$I117),0)</f>
        <v>0</v>
      </c>
      <c r="Z117" s="104">
        <f>IFERROR('RMI-data'!Z113/SUMIFS('RMI-data'!Z:Z,'RMI-data'!$J:$J,$J117,'RMI-data'!$I:$I,$I117),0)</f>
        <v>0</v>
      </c>
      <c r="AA117" s="104">
        <f>IFERROR('RMI-data'!AA113/SUMIFS('RMI-data'!AA:AA,'RMI-data'!$J:$J,$J117,'RMI-data'!$I:$I,$I117),0)</f>
        <v>0</v>
      </c>
      <c r="AB117" s="104">
        <f>IFERROR('RMI-data'!AB113/SUMIFS('RMI-data'!AB:AB,'RMI-data'!$J:$J,$J117,'RMI-data'!$I:$I,$I117),0)</f>
        <v>0</v>
      </c>
      <c r="AC117" s="104">
        <f>IFERROR('RMI-data'!AC113/SUMIFS('RMI-data'!AC:AC,'RMI-data'!$J:$J,$J117,'RMI-data'!$I:$I,$I117),0)</f>
        <v>0</v>
      </c>
      <c r="AD117" s="104">
        <f>IFERROR('RMI-data'!AD113/SUMIFS('RMI-data'!AD:AD,'RMI-data'!$J:$J,$J117,'RMI-data'!$I:$I,$I117),0)</f>
        <v>0</v>
      </c>
      <c r="AE117" s="104">
        <f>IFERROR('RMI-data'!AE113/SUMIFS('RMI-data'!AE:AE,'RMI-data'!$J:$J,$J117,'RMI-data'!$I:$I,$I117),0)</f>
        <v>0</v>
      </c>
      <c r="AF117" s="104">
        <f>IFERROR('RMI-data'!AF113/SUMIFS('RMI-data'!AF:AF,'RMI-data'!$J:$J,$J117,'RMI-data'!$I:$I,$I117),0)</f>
        <v>0</v>
      </c>
      <c r="AG117" s="104">
        <f>IFERROR('RMI-data'!AG113/SUMIFS('RMI-data'!AG:AG,'RMI-data'!$J:$J,$J117,'RMI-data'!$I:$I,$I117),0)</f>
        <v>0</v>
      </c>
      <c r="AH117" s="104">
        <f>IFERROR('RMI-data'!AH113/SUMIFS('RMI-data'!AH:AH,'RMI-data'!$J:$J,$J117,'RMI-data'!$I:$I,$I117),0)</f>
        <v>0</v>
      </c>
      <c r="AI117" s="104">
        <f>IFERROR('RMI-data'!AI113/SUMIFS('RMI-data'!AI:AI,'RMI-data'!$J:$J,$J117,'RMI-data'!$I:$I,$I117),0)</f>
        <v>0</v>
      </c>
      <c r="AJ117" s="104">
        <f>IFERROR('RMI-data'!AJ113/SUMIFS('RMI-data'!AJ:AJ,'RMI-data'!$J:$J,$J117,'RMI-data'!$I:$I,$I117),0)</f>
        <v>0</v>
      </c>
      <c r="AK117" s="104">
        <f>IFERROR('RMI-data'!AK113/SUMIFS('RMI-data'!AK:AK,'RMI-data'!$J:$J,$J117,'RMI-data'!$I:$I,$I117),0)</f>
        <v>0</v>
      </c>
      <c r="AL117" s="104">
        <f>IFERROR('RMI-data'!AL113/SUMIFS('RMI-data'!AL:AL,'RMI-data'!$J:$J,$J117,'RMI-data'!$I:$I,$I117),0)</f>
        <v>0</v>
      </c>
      <c r="AM117" s="104">
        <f>IFERROR('RMI-data'!AM113/SUMIFS('RMI-data'!AM:AM,'RMI-data'!$J:$J,$J117,'RMI-data'!$I:$I,$I117),0)</f>
        <v>0</v>
      </c>
      <c r="AN117" s="104">
        <f>IFERROR('RMI-data'!AN113/SUMIFS('RMI-data'!AN:AN,'RMI-data'!$J:$J,$J117,'RMI-data'!$I:$I,$I117),0)</f>
        <v>0</v>
      </c>
      <c r="AO117" s="104">
        <f>IFERROR('RMI-data'!AO113/SUMIFS('RMI-data'!AO:AO,'RMI-data'!$J:$J,$J117,'RMI-data'!$I:$I,$I117),0)</f>
        <v>0</v>
      </c>
      <c r="AP117" s="104">
        <f>IFERROR('RMI-data'!AP113/SUMIFS('RMI-data'!AP:AP,'RMI-data'!$J:$J,$J117,'RMI-data'!$I:$I,$I117),0)</f>
        <v>0</v>
      </c>
    </row>
    <row r="118" spans="1:42" ht="15.75" customHeight="1" x14ac:dyDescent="0.35">
      <c r="A118" s="51"/>
      <c r="B118" s="51"/>
      <c r="C118" s="51"/>
      <c r="D118" s="51"/>
      <c r="E118" s="51"/>
      <c r="F118" s="51"/>
      <c r="G118" s="51"/>
      <c r="H118" s="52" t="str">
        <f t="shared" si="8"/>
        <v>BCEU-rural-residential-appl</v>
      </c>
      <c r="I118" s="63" t="s">
        <v>539</v>
      </c>
      <c r="J118" s="18" t="s">
        <v>93</v>
      </c>
      <c r="K118" s="104">
        <f>IFERROR('RMI-data'!K114/SUMIFS('RMI-data'!K:K,'RMI-data'!$J:$J,$J118,'RMI-data'!$I:$I,$I118),0)</f>
        <v>0</v>
      </c>
      <c r="L118" s="104">
        <f>IFERROR('RMI-data'!L114/SUMIFS('RMI-data'!L:L,'RMI-data'!$J:$J,$J118,'RMI-data'!$I:$I,$I118),0)</f>
        <v>0</v>
      </c>
      <c r="M118" s="104">
        <f>IFERROR('RMI-data'!M114/SUMIFS('RMI-data'!M:M,'RMI-data'!$J:$J,$J118,'RMI-data'!$I:$I,$I118),0)</f>
        <v>0</v>
      </c>
      <c r="N118" s="104">
        <f>IFERROR('RMI-data'!N114/SUMIFS('RMI-data'!N:N,'RMI-data'!$J:$J,$J118,'RMI-data'!$I:$I,$I118),0)</f>
        <v>0</v>
      </c>
      <c r="O118" s="104">
        <f>IFERROR('RMI-data'!O114/SUMIFS('RMI-data'!O:O,'RMI-data'!$J:$J,$J118,'RMI-data'!$I:$I,$I118),0)</f>
        <v>0</v>
      </c>
      <c r="P118" s="104">
        <f>IFERROR('RMI-data'!P114/SUMIFS('RMI-data'!P:P,'RMI-data'!$J:$J,$J118,'RMI-data'!$I:$I,$I118),0)</f>
        <v>0</v>
      </c>
      <c r="Q118" s="104">
        <f>IFERROR('RMI-data'!Q114/SUMIFS('RMI-data'!Q:Q,'RMI-data'!$J:$J,$J118,'RMI-data'!$I:$I,$I118),0)</f>
        <v>0</v>
      </c>
      <c r="R118" s="104">
        <f>IFERROR('RMI-data'!R114/SUMIFS('RMI-data'!R:R,'RMI-data'!$J:$J,$J118,'RMI-data'!$I:$I,$I118),0)</f>
        <v>0</v>
      </c>
      <c r="S118" s="104">
        <f>IFERROR('RMI-data'!S114/SUMIFS('RMI-data'!S:S,'RMI-data'!$J:$J,$J118,'RMI-data'!$I:$I,$I118),0)</f>
        <v>0</v>
      </c>
      <c r="T118" s="104">
        <f>IFERROR('RMI-data'!T114/SUMIFS('RMI-data'!T:T,'RMI-data'!$J:$J,$J118,'RMI-data'!$I:$I,$I118),0)</f>
        <v>0</v>
      </c>
      <c r="U118" s="104">
        <f>IFERROR('RMI-data'!U114/SUMIFS('RMI-data'!U:U,'RMI-data'!$J:$J,$J118,'RMI-data'!$I:$I,$I118),0)</f>
        <v>0</v>
      </c>
      <c r="V118" s="104">
        <f>IFERROR('RMI-data'!V114/SUMIFS('RMI-data'!V:V,'RMI-data'!$J:$J,$J118,'RMI-data'!$I:$I,$I118),0)</f>
        <v>0</v>
      </c>
      <c r="W118" s="104">
        <f>IFERROR('RMI-data'!W114/SUMIFS('RMI-data'!W:W,'RMI-data'!$J:$J,$J118,'RMI-data'!$I:$I,$I118),0)</f>
        <v>0</v>
      </c>
      <c r="X118" s="104">
        <f>IFERROR('RMI-data'!X114/SUMIFS('RMI-data'!X:X,'RMI-data'!$J:$J,$J118,'RMI-data'!$I:$I,$I118),0)</f>
        <v>0</v>
      </c>
      <c r="Y118" s="104">
        <f>IFERROR('RMI-data'!Y114/SUMIFS('RMI-data'!Y:Y,'RMI-data'!$J:$J,$J118,'RMI-data'!$I:$I,$I118),0)</f>
        <v>0</v>
      </c>
      <c r="Z118" s="104">
        <f>IFERROR('RMI-data'!Z114/SUMIFS('RMI-data'!Z:Z,'RMI-data'!$J:$J,$J118,'RMI-data'!$I:$I,$I118),0)</f>
        <v>0</v>
      </c>
      <c r="AA118" s="104">
        <f>IFERROR('RMI-data'!AA114/SUMIFS('RMI-data'!AA:AA,'RMI-data'!$J:$J,$J118,'RMI-data'!$I:$I,$I118),0)</f>
        <v>0</v>
      </c>
      <c r="AB118" s="104">
        <f>IFERROR('RMI-data'!AB114/SUMIFS('RMI-data'!AB:AB,'RMI-data'!$J:$J,$J118,'RMI-data'!$I:$I,$I118),0)</f>
        <v>0</v>
      </c>
      <c r="AC118" s="104">
        <f>IFERROR('RMI-data'!AC114/SUMIFS('RMI-data'!AC:AC,'RMI-data'!$J:$J,$J118,'RMI-data'!$I:$I,$I118),0)</f>
        <v>0</v>
      </c>
      <c r="AD118" s="104">
        <f>IFERROR('RMI-data'!AD114/SUMIFS('RMI-data'!AD:AD,'RMI-data'!$J:$J,$J118,'RMI-data'!$I:$I,$I118),0)</f>
        <v>0</v>
      </c>
      <c r="AE118" s="104">
        <f>IFERROR('RMI-data'!AE114/SUMIFS('RMI-data'!AE:AE,'RMI-data'!$J:$J,$J118,'RMI-data'!$I:$I,$I118),0)</f>
        <v>0</v>
      </c>
      <c r="AF118" s="104">
        <f>IFERROR('RMI-data'!AF114/SUMIFS('RMI-data'!AF:AF,'RMI-data'!$J:$J,$J118,'RMI-data'!$I:$I,$I118),0)</f>
        <v>0</v>
      </c>
      <c r="AG118" s="104">
        <f>IFERROR('RMI-data'!AG114/SUMIFS('RMI-data'!AG:AG,'RMI-data'!$J:$J,$J118,'RMI-data'!$I:$I,$I118),0)</f>
        <v>0</v>
      </c>
      <c r="AH118" s="104">
        <f>IFERROR('RMI-data'!AH114/SUMIFS('RMI-data'!AH:AH,'RMI-data'!$J:$J,$J118,'RMI-data'!$I:$I,$I118),0)</f>
        <v>0</v>
      </c>
      <c r="AI118" s="104">
        <f>IFERROR('RMI-data'!AI114/SUMIFS('RMI-data'!AI:AI,'RMI-data'!$J:$J,$J118,'RMI-data'!$I:$I,$I118),0)</f>
        <v>0</v>
      </c>
      <c r="AJ118" s="104">
        <f>IFERROR('RMI-data'!AJ114/SUMIFS('RMI-data'!AJ:AJ,'RMI-data'!$J:$J,$J118,'RMI-data'!$I:$I,$I118),0)</f>
        <v>0</v>
      </c>
      <c r="AK118" s="104">
        <f>IFERROR('RMI-data'!AK114/SUMIFS('RMI-data'!AK:AK,'RMI-data'!$J:$J,$J118,'RMI-data'!$I:$I,$I118),0)</f>
        <v>0</v>
      </c>
      <c r="AL118" s="104">
        <f>IFERROR('RMI-data'!AL114/SUMIFS('RMI-data'!AL:AL,'RMI-data'!$J:$J,$J118,'RMI-data'!$I:$I,$I118),0)</f>
        <v>0</v>
      </c>
      <c r="AM118" s="104">
        <f>IFERROR('RMI-data'!AM114/SUMIFS('RMI-data'!AM:AM,'RMI-data'!$J:$J,$J118,'RMI-data'!$I:$I,$I118),0)</f>
        <v>0</v>
      </c>
      <c r="AN118" s="104">
        <f>IFERROR('RMI-data'!AN114/SUMIFS('RMI-data'!AN:AN,'RMI-data'!$J:$J,$J118,'RMI-data'!$I:$I,$I118),0)</f>
        <v>0</v>
      </c>
      <c r="AO118" s="104">
        <f>IFERROR('RMI-data'!AO114/SUMIFS('RMI-data'!AO:AO,'RMI-data'!$J:$J,$J118,'RMI-data'!$I:$I,$I118),0)</f>
        <v>0</v>
      </c>
      <c r="AP118" s="104">
        <f>IFERROR('RMI-data'!AP114/SUMIFS('RMI-data'!AP:AP,'RMI-data'!$J:$J,$J118,'RMI-data'!$I:$I,$I118),0)</f>
        <v>0</v>
      </c>
    </row>
    <row r="119" spans="1:42" ht="15.75" customHeight="1" x14ac:dyDescent="0.35">
      <c r="A119" s="51"/>
      <c r="B119" s="51"/>
      <c r="C119" s="51"/>
      <c r="D119" s="51"/>
      <c r="E119" s="51"/>
      <c r="F119" s="51"/>
      <c r="G119" s="51"/>
      <c r="H119" s="52" t="str">
        <f t="shared" si="8"/>
        <v>BCEU-rural-residential-appl</v>
      </c>
      <c r="I119" s="63" t="s">
        <v>539</v>
      </c>
      <c r="J119" s="18" t="s">
        <v>94</v>
      </c>
      <c r="K119" s="104">
        <f>IFERROR('RMI-data'!K115/SUMIFS('RMI-data'!K:K,'RMI-data'!$J:$J,$J119,'RMI-data'!$I:$I,$I119),0)</f>
        <v>0</v>
      </c>
      <c r="L119" s="104">
        <f>IFERROR('RMI-data'!L115/SUMIFS('RMI-data'!L:L,'RMI-data'!$J:$J,$J119,'RMI-data'!$I:$I,$I119),0)</f>
        <v>0</v>
      </c>
      <c r="M119" s="104">
        <f>IFERROR('RMI-data'!M115/SUMIFS('RMI-data'!M:M,'RMI-data'!$J:$J,$J119,'RMI-data'!$I:$I,$I119),0)</f>
        <v>0</v>
      </c>
      <c r="N119" s="104">
        <f>IFERROR('RMI-data'!N115/SUMIFS('RMI-data'!N:N,'RMI-data'!$J:$J,$J119,'RMI-data'!$I:$I,$I119),0)</f>
        <v>0</v>
      </c>
      <c r="O119" s="104">
        <f>IFERROR('RMI-data'!O115/SUMIFS('RMI-data'!O:O,'RMI-data'!$J:$J,$J119,'RMI-data'!$I:$I,$I119),0)</f>
        <v>0</v>
      </c>
      <c r="P119" s="104">
        <f>IFERROR('RMI-data'!P115/SUMIFS('RMI-data'!P:P,'RMI-data'!$J:$J,$J119,'RMI-data'!$I:$I,$I119),0)</f>
        <v>0</v>
      </c>
      <c r="Q119" s="104">
        <f>IFERROR('RMI-data'!Q115/SUMIFS('RMI-data'!Q:Q,'RMI-data'!$J:$J,$J119,'RMI-data'!$I:$I,$I119),0)</f>
        <v>0</v>
      </c>
      <c r="R119" s="104">
        <f>IFERROR('RMI-data'!R115/SUMIFS('RMI-data'!R:R,'RMI-data'!$J:$J,$J119,'RMI-data'!$I:$I,$I119),0)</f>
        <v>0</v>
      </c>
      <c r="S119" s="104">
        <f>IFERROR('RMI-data'!S115/SUMIFS('RMI-data'!S:S,'RMI-data'!$J:$J,$J119,'RMI-data'!$I:$I,$I119),0)</f>
        <v>0</v>
      </c>
      <c r="T119" s="104">
        <f>IFERROR('RMI-data'!T115/SUMIFS('RMI-data'!T:T,'RMI-data'!$J:$J,$J119,'RMI-data'!$I:$I,$I119),0)</f>
        <v>0</v>
      </c>
      <c r="U119" s="104">
        <f>IFERROR('RMI-data'!U115/SUMIFS('RMI-data'!U:U,'RMI-data'!$J:$J,$J119,'RMI-data'!$I:$I,$I119),0)</f>
        <v>0</v>
      </c>
      <c r="V119" s="104">
        <f>IFERROR('RMI-data'!V115/SUMIFS('RMI-data'!V:V,'RMI-data'!$J:$J,$J119,'RMI-data'!$I:$I,$I119),0)</f>
        <v>0</v>
      </c>
      <c r="W119" s="104">
        <f>IFERROR('RMI-data'!W115/SUMIFS('RMI-data'!W:W,'RMI-data'!$J:$J,$J119,'RMI-data'!$I:$I,$I119),0)</f>
        <v>0</v>
      </c>
      <c r="X119" s="104">
        <f>IFERROR('RMI-data'!X115/SUMIFS('RMI-data'!X:X,'RMI-data'!$J:$J,$J119,'RMI-data'!$I:$I,$I119),0)</f>
        <v>0</v>
      </c>
      <c r="Y119" s="104">
        <f>IFERROR('RMI-data'!Y115/SUMIFS('RMI-data'!Y:Y,'RMI-data'!$J:$J,$J119,'RMI-data'!$I:$I,$I119),0)</f>
        <v>0</v>
      </c>
      <c r="Z119" s="104">
        <f>IFERROR('RMI-data'!Z115/SUMIFS('RMI-data'!Z:Z,'RMI-data'!$J:$J,$J119,'RMI-data'!$I:$I,$I119),0)</f>
        <v>0</v>
      </c>
      <c r="AA119" s="104">
        <f>IFERROR('RMI-data'!AA115/SUMIFS('RMI-data'!AA:AA,'RMI-data'!$J:$J,$J119,'RMI-data'!$I:$I,$I119),0)</f>
        <v>0</v>
      </c>
      <c r="AB119" s="104">
        <f>IFERROR('RMI-data'!AB115/SUMIFS('RMI-data'!AB:AB,'RMI-data'!$J:$J,$J119,'RMI-data'!$I:$I,$I119),0)</f>
        <v>0</v>
      </c>
      <c r="AC119" s="104">
        <f>IFERROR('RMI-data'!AC115/SUMIFS('RMI-data'!AC:AC,'RMI-data'!$J:$J,$J119,'RMI-data'!$I:$I,$I119),0)</f>
        <v>0</v>
      </c>
      <c r="AD119" s="104">
        <f>IFERROR('RMI-data'!AD115/SUMIFS('RMI-data'!AD:AD,'RMI-data'!$J:$J,$J119,'RMI-data'!$I:$I,$I119),0)</f>
        <v>0</v>
      </c>
      <c r="AE119" s="104">
        <f>IFERROR('RMI-data'!AE115/SUMIFS('RMI-data'!AE:AE,'RMI-data'!$J:$J,$J119,'RMI-data'!$I:$I,$I119),0)</f>
        <v>0</v>
      </c>
      <c r="AF119" s="104">
        <f>IFERROR('RMI-data'!AF115/SUMIFS('RMI-data'!AF:AF,'RMI-data'!$J:$J,$J119,'RMI-data'!$I:$I,$I119),0)</f>
        <v>0</v>
      </c>
      <c r="AG119" s="104">
        <f>IFERROR('RMI-data'!AG115/SUMIFS('RMI-data'!AG:AG,'RMI-data'!$J:$J,$J119,'RMI-data'!$I:$I,$I119),0)</f>
        <v>0</v>
      </c>
      <c r="AH119" s="104">
        <f>IFERROR('RMI-data'!AH115/SUMIFS('RMI-data'!AH:AH,'RMI-data'!$J:$J,$J119,'RMI-data'!$I:$I,$I119),0)</f>
        <v>0</v>
      </c>
      <c r="AI119" s="104">
        <f>IFERROR('RMI-data'!AI115/SUMIFS('RMI-data'!AI:AI,'RMI-data'!$J:$J,$J119,'RMI-data'!$I:$I,$I119),0)</f>
        <v>0</v>
      </c>
      <c r="AJ119" s="104">
        <f>IFERROR('RMI-data'!AJ115/SUMIFS('RMI-data'!AJ:AJ,'RMI-data'!$J:$J,$J119,'RMI-data'!$I:$I,$I119),0)</f>
        <v>0</v>
      </c>
      <c r="AK119" s="104">
        <f>IFERROR('RMI-data'!AK115/SUMIFS('RMI-data'!AK:AK,'RMI-data'!$J:$J,$J119,'RMI-data'!$I:$I,$I119),0)</f>
        <v>0</v>
      </c>
      <c r="AL119" s="104">
        <f>IFERROR('RMI-data'!AL115/SUMIFS('RMI-data'!AL:AL,'RMI-data'!$J:$J,$J119,'RMI-data'!$I:$I,$I119),0)</f>
        <v>0</v>
      </c>
      <c r="AM119" s="104">
        <f>IFERROR('RMI-data'!AM115/SUMIFS('RMI-data'!AM:AM,'RMI-data'!$J:$J,$J119,'RMI-data'!$I:$I,$I119),0)</f>
        <v>0</v>
      </c>
      <c r="AN119" s="104">
        <f>IFERROR('RMI-data'!AN115/SUMIFS('RMI-data'!AN:AN,'RMI-data'!$J:$J,$J119,'RMI-data'!$I:$I,$I119),0)</f>
        <v>0</v>
      </c>
      <c r="AO119" s="104">
        <f>IFERROR('RMI-data'!AO115/SUMIFS('RMI-data'!AO:AO,'RMI-data'!$J:$J,$J119,'RMI-data'!$I:$I,$I119),0)</f>
        <v>0</v>
      </c>
      <c r="AP119" s="104">
        <f>IFERROR('RMI-data'!AP115/SUMIFS('RMI-data'!AP:AP,'RMI-data'!$J:$J,$J119,'RMI-data'!$I:$I,$I119),0)</f>
        <v>0</v>
      </c>
    </row>
    <row r="120" spans="1:42" ht="15.75" customHeight="1" x14ac:dyDescent="0.35">
      <c r="A120" s="51"/>
      <c r="B120" s="51"/>
      <c r="C120" s="51"/>
      <c r="D120" s="51"/>
      <c r="E120" s="51"/>
      <c r="F120" s="51"/>
      <c r="G120" s="52" t="s">
        <v>497</v>
      </c>
      <c r="H120" s="52" t="str">
        <f t="shared" si="8"/>
        <v>BCEU-rural-residential-appl</v>
      </c>
      <c r="I120" s="63" t="s">
        <v>539</v>
      </c>
      <c r="J120" s="119" t="s">
        <v>95</v>
      </c>
      <c r="K120" s="120">
        <f>IFERROR('RMI-data'!K116/SUMIFS('RMI-data'!K:K,'RMI-data'!$J:$J,$J120,'RMI-data'!$I:$I,$I120),0)</f>
        <v>1.6686748294062959E-2</v>
      </c>
      <c r="L120" s="104">
        <f>IFERROR('RMI-data'!L116/SUMIFS('RMI-data'!L:L,'RMI-data'!$J:$J,$J120,'RMI-data'!$I:$I,$I120),0)</f>
        <v>1.5845449663312375E-2</v>
      </c>
      <c r="M120" s="104">
        <f>IFERROR('RMI-data'!M116/SUMIFS('RMI-data'!M:M,'RMI-data'!$J:$J,$J120,'RMI-data'!$I:$I,$I120),0)</f>
        <v>1.5116750477228436E-2</v>
      </c>
      <c r="N120" s="104">
        <f>IFERROR('RMI-data'!N116/SUMIFS('RMI-data'!N:N,'RMI-data'!$J:$J,$J120,'RMI-data'!$I:$I,$I120),0)</f>
        <v>1.4501467363403173E-2</v>
      </c>
      <c r="O120" s="104">
        <f>IFERROR('RMI-data'!O116/SUMIFS('RMI-data'!O:O,'RMI-data'!$J:$J,$J120,'RMI-data'!$I:$I,$I120),0)</f>
        <v>1.3998580024683727E-2</v>
      </c>
      <c r="P120" s="104">
        <f>IFERROR('RMI-data'!P116/SUMIFS('RMI-data'!P:P,'RMI-data'!$J:$J,$J120,'RMI-data'!$I:$I,$I120),0)</f>
        <v>1.3581765468565337E-2</v>
      </c>
      <c r="Q120" s="104">
        <f>IFERROR('RMI-data'!Q116/SUMIFS('RMI-data'!Q:Q,'RMI-data'!$J:$J,$J120,'RMI-data'!$I:$I,$I120),0)</f>
        <v>1.3248507735651338E-2</v>
      </c>
      <c r="R120" s="104">
        <f>IFERROR('RMI-data'!R116/SUMIFS('RMI-data'!R:R,'RMI-data'!$J:$J,$J120,'RMI-data'!$I:$I,$I120),0)</f>
        <v>1.2982283805068918E-2</v>
      </c>
      <c r="S120" s="104">
        <f>IFERROR('RMI-data'!S116/SUMIFS('RMI-data'!S:S,'RMI-data'!$J:$J,$J120,'RMI-data'!$I:$I,$I120),0)</f>
        <v>1.2758901419528646E-2</v>
      </c>
      <c r="T120" s="104">
        <f>IFERROR('RMI-data'!T116/SUMIFS('RMI-data'!T:T,'RMI-data'!$J:$J,$J120,'RMI-data'!$I:$I,$I120),0)</f>
        <v>1.2576660717764799E-2</v>
      </c>
      <c r="U120" s="104">
        <f>IFERROR('RMI-data'!U116/SUMIFS('RMI-data'!U:U,'RMI-data'!$J:$J,$J120,'RMI-data'!$I:$I,$I120),0)</f>
        <v>1.2434311756918632E-2</v>
      </c>
      <c r="V120" s="104">
        <f>IFERROR('RMI-data'!V116/SUMIFS('RMI-data'!V:V,'RMI-data'!$J:$J,$J120,'RMI-data'!$I:$I,$I120),0)</f>
        <v>1.2303198679227925E-2</v>
      </c>
      <c r="W120" s="104">
        <f>IFERROR('RMI-data'!W116/SUMIFS('RMI-data'!W:W,'RMI-data'!$J:$J,$J120,'RMI-data'!$I:$I,$I120),0)</f>
        <v>1.2193282954689815E-2</v>
      </c>
      <c r="X120" s="104">
        <f>IFERROR('RMI-data'!X116/SUMIFS('RMI-data'!X:X,'RMI-data'!$J:$J,$J120,'RMI-data'!$I:$I,$I120),0)</f>
        <v>1.2096948486164204E-2</v>
      </c>
      <c r="Y120" s="104">
        <f>IFERROR('RMI-data'!Y116/SUMIFS('RMI-data'!Y:Y,'RMI-data'!$J:$J,$J120,'RMI-data'!$I:$I,$I120),0)</f>
        <v>1.2019660323689002E-2</v>
      </c>
      <c r="Z120" s="104">
        <f>IFERROR('RMI-data'!Z116/SUMIFS('RMI-data'!Z:Z,'RMI-data'!$J:$J,$J120,'RMI-data'!$I:$I,$I120),0)</f>
        <v>1.1941482435918659E-2</v>
      </c>
      <c r="AA120" s="104">
        <f>IFERROR('RMI-data'!AA116/SUMIFS('RMI-data'!AA:AA,'RMI-data'!$J:$J,$J120,'RMI-data'!$I:$I,$I120),0)</f>
        <v>1.187849747747733E-2</v>
      </c>
      <c r="AB120" s="104">
        <f>IFERROR('RMI-data'!AB116/SUMIFS('RMI-data'!AB:AB,'RMI-data'!$J:$J,$J120,'RMI-data'!$I:$I,$I120),0)</f>
        <v>1.1830729181828561E-2</v>
      </c>
      <c r="AC120" s="104">
        <f>IFERROR('RMI-data'!AC116/SUMIFS('RMI-data'!AC:AC,'RMI-data'!$J:$J,$J120,'RMI-data'!$I:$I,$I120),0)</f>
        <v>1.1778431146276944E-2</v>
      </c>
      <c r="AD120" s="104">
        <f>IFERROR('RMI-data'!AD116/SUMIFS('RMI-data'!AD:AD,'RMI-data'!$J:$J,$J120,'RMI-data'!$I:$I,$I120),0)</f>
        <v>1.1735762376464022E-2</v>
      </c>
      <c r="AE120" s="104">
        <f>IFERROR('RMI-data'!AE116/SUMIFS('RMI-data'!AE:AE,'RMI-data'!$J:$J,$J120,'RMI-data'!$I:$I,$I120),0)</f>
        <v>1.1698303390403337E-2</v>
      </c>
      <c r="AF120" s="104">
        <f>IFERROR('RMI-data'!AF116/SUMIFS('RMI-data'!AF:AF,'RMI-data'!$J:$J,$J120,'RMI-data'!$I:$I,$I120),0)</f>
        <v>1.1660414244419024E-2</v>
      </c>
      <c r="AG120" s="104">
        <f>IFERROR('RMI-data'!AG116/SUMIFS('RMI-data'!AG:AG,'RMI-data'!$J:$J,$J120,'RMI-data'!$I:$I,$I120),0)</f>
        <v>1.1695928463243289E-2</v>
      </c>
      <c r="AH120" s="104">
        <f>IFERROR('RMI-data'!AH116/SUMIFS('RMI-data'!AH:AH,'RMI-data'!$J:$J,$J120,'RMI-data'!$I:$I,$I120),0)</f>
        <v>1.1728707417808047E-2</v>
      </c>
      <c r="AI120" s="104">
        <f>IFERROR('RMI-data'!AI116/SUMIFS('RMI-data'!AI:AI,'RMI-data'!$J:$J,$J120,'RMI-data'!$I:$I,$I120),0)</f>
        <v>1.1752946117679942E-2</v>
      </c>
      <c r="AJ120" s="104">
        <f>IFERROR('RMI-data'!AJ116/SUMIFS('RMI-data'!AJ:AJ,'RMI-data'!$J:$J,$J120,'RMI-data'!$I:$I,$I120),0)</f>
        <v>1.1780091167258967E-2</v>
      </c>
      <c r="AK120" s="104">
        <f>IFERROR('RMI-data'!AK116/SUMIFS('RMI-data'!AK:AK,'RMI-data'!$J:$J,$J120,'RMI-data'!$I:$I,$I120),0)</f>
        <v>1.1805321548163166E-2</v>
      </c>
      <c r="AL120" s="104">
        <f>IFERROR('RMI-data'!AL116/SUMIFS('RMI-data'!AL:AL,'RMI-data'!$J:$J,$J120,'RMI-data'!$I:$I,$I120),0)</f>
        <v>1.1830085517447997E-2</v>
      </c>
      <c r="AM120" s="104">
        <f>IFERROR('RMI-data'!AM116/SUMIFS('RMI-data'!AM:AM,'RMI-data'!$J:$J,$J120,'RMI-data'!$I:$I,$I120),0)</f>
        <v>1.1856121289006359E-2</v>
      </c>
      <c r="AN120" s="104">
        <f>IFERROR('RMI-data'!AN116/SUMIFS('RMI-data'!AN:AN,'RMI-data'!$J:$J,$J120,'RMI-data'!$I:$I,$I120),0)</f>
        <v>1.1884396401356698E-2</v>
      </c>
      <c r="AO120" s="104">
        <f>IFERROR('RMI-data'!AO116/SUMIFS('RMI-data'!AO:AO,'RMI-data'!$J:$J,$J120,'RMI-data'!$I:$I,$I120),0)</f>
        <v>1.1915845879015301E-2</v>
      </c>
      <c r="AP120" s="104">
        <f>IFERROR('RMI-data'!AP116/SUMIFS('RMI-data'!AP:AP,'RMI-data'!$J:$J,$J120,'RMI-data'!$I:$I,$I120),0)</f>
        <v>1.195079100731373E-2</v>
      </c>
    </row>
    <row r="121" spans="1:42" ht="15.75" customHeight="1" x14ac:dyDescent="0.35">
      <c r="A121" s="51"/>
      <c r="B121" s="51"/>
      <c r="C121" s="51"/>
      <c r="D121" s="51"/>
      <c r="E121" s="51"/>
      <c r="F121" s="51"/>
      <c r="G121" s="51"/>
      <c r="H121" s="52" t="str">
        <f t="shared" si="8"/>
        <v>BCEU-rural-residential-appl</v>
      </c>
      <c r="I121" s="63" t="s">
        <v>539</v>
      </c>
      <c r="J121" s="18" t="s">
        <v>96</v>
      </c>
      <c r="K121" s="104">
        <f>IFERROR('RMI-data'!K117/SUMIFS('RMI-data'!K:K,'RMI-data'!$J:$J,$J121,'RMI-data'!$I:$I,$I121),0)</f>
        <v>0</v>
      </c>
      <c r="L121" s="104">
        <f>IFERROR('RMI-data'!L117/SUMIFS('RMI-data'!L:L,'RMI-data'!$J:$J,$J121,'RMI-data'!$I:$I,$I121),0)</f>
        <v>0</v>
      </c>
      <c r="M121" s="104">
        <f>IFERROR('RMI-data'!M117/SUMIFS('RMI-data'!M:M,'RMI-data'!$J:$J,$J121,'RMI-data'!$I:$I,$I121),0)</f>
        <v>0</v>
      </c>
      <c r="N121" s="104">
        <f>IFERROR('RMI-data'!N117/SUMIFS('RMI-data'!N:N,'RMI-data'!$J:$J,$J121,'RMI-data'!$I:$I,$I121),0)</f>
        <v>0</v>
      </c>
      <c r="O121" s="104">
        <f>IFERROR('RMI-data'!O117/SUMIFS('RMI-data'!O:O,'RMI-data'!$J:$J,$J121,'RMI-data'!$I:$I,$I121),0)</f>
        <v>0</v>
      </c>
      <c r="P121" s="104">
        <f>IFERROR('RMI-data'!P117/SUMIFS('RMI-data'!P:P,'RMI-data'!$J:$J,$J121,'RMI-data'!$I:$I,$I121),0)</f>
        <v>0</v>
      </c>
      <c r="Q121" s="104">
        <f>IFERROR('RMI-data'!Q117/SUMIFS('RMI-data'!Q:Q,'RMI-data'!$J:$J,$J121,'RMI-data'!$I:$I,$I121),0)</f>
        <v>0</v>
      </c>
      <c r="R121" s="104">
        <f>IFERROR('RMI-data'!R117/SUMIFS('RMI-data'!R:R,'RMI-data'!$J:$J,$J121,'RMI-data'!$I:$I,$I121),0)</f>
        <v>0</v>
      </c>
      <c r="S121" s="104">
        <f>IFERROR('RMI-data'!S117/SUMIFS('RMI-data'!S:S,'RMI-data'!$J:$J,$J121,'RMI-data'!$I:$I,$I121),0)</f>
        <v>0</v>
      </c>
      <c r="T121" s="104">
        <f>IFERROR('RMI-data'!T117/SUMIFS('RMI-data'!T:T,'RMI-data'!$J:$J,$J121,'RMI-data'!$I:$I,$I121),0)</f>
        <v>0</v>
      </c>
      <c r="U121" s="104">
        <f>IFERROR('RMI-data'!U117/SUMIFS('RMI-data'!U:U,'RMI-data'!$J:$J,$J121,'RMI-data'!$I:$I,$I121),0)</f>
        <v>0</v>
      </c>
      <c r="V121" s="104">
        <f>IFERROR('RMI-data'!V117/SUMIFS('RMI-data'!V:V,'RMI-data'!$J:$J,$J121,'RMI-data'!$I:$I,$I121),0)</f>
        <v>0</v>
      </c>
      <c r="W121" s="104">
        <f>IFERROR('RMI-data'!W117/SUMIFS('RMI-data'!W:W,'RMI-data'!$J:$J,$J121,'RMI-data'!$I:$I,$I121),0)</f>
        <v>0</v>
      </c>
      <c r="X121" s="104">
        <f>IFERROR('RMI-data'!X117/SUMIFS('RMI-data'!X:X,'RMI-data'!$J:$J,$J121,'RMI-data'!$I:$I,$I121),0)</f>
        <v>0</v>
      </c>
      <c r="Y121" s="104">
        <f>IFERROR('RMI-data'!Y117/SUMIFS('RMI-data'!Y:Y,'RMI-data'!$J:$J,$J121,'RMI-data'!$I:$I,$I121),0)</f>
        <v>0</v>
      </c>
      <c r="Z121" s="104">
        <f>IFERROR('RMI-data'!Z117/SUMIFS('RMI-data'!Z:Z,'RMI-data'!$J:$J,$J121,'RMI-data'!$I:$I,$I121),0)</f>
        <v>0</v>
      </c>
      <c r="AA121" s="104">
        <f>IFERROR('RMI-data'!AA117/SUMIFS('RMI-data'!AA:AA,'RMI-data'!$J:$J,$J121,'RMI-data'!$I:$I,$I121),0)</f>
        <v>0</v>
      </c>
      <c r="AB121" s="104">
        <f>IFERROR('RMI-data'!AB117/SUMIFS('RMI-data'!AB:AB,'RMI-data'!$J:$J,$J121,'RMI-data'!$I:$I,$I121),0)</f>
        <v>0</v>
      </c>
      <c r="AC121" s="104">
        <f>IFERROR('RMI-data'!AC117/SUMIFS('RMI-data'!AC:AC,'RMI-data'!$J:$J,$J121,'RMI-data'!$I:$I,$I121),0)</f>
        <v>0</v>
      </c>
      <c r="AD121" s="104">
        <f>IFERROR('RMI-data'!AD117/SUMIFS('RMI-data'!AD:AD,'RMI-data'!$J:$J,$J121,'RMI-data'!$I:$I,$I121),0)</f>
        <v>0</v>
      </c>
      <c r="AE121" s="104">
        <f>IFERROR('RMI-data'!AE117/SUMIFS('RMI-data'!AE:AE,'RMI-data'!$J:$J,$J121,'RMI-data'!$I:$I,$I121),0)</f>
        <v>0</v>
      </c>
      <c r="AF121" s="104">
        <f>IFERROR('RMI-data'!AF117/SUMIFS('RMI-data'!AF:AF,'RMI-data'!$J:$J,$J121,'RMI-data'!$I:$I,$I121),0)</f>
        <v>0</v>
      </c>
      <c r="AG121" s="104">
        <f>IFERROR('RMI-data'!AG117/SUMIFS('RMI-data'!AG:AG,'RMI-data'!$J:$J,$J121,'RMI-data'!$I:$I,$I121),0)</f>
        <v>0</v>
      </c>
      <c r="AH121" s="104">
        <f>IFERROR('RMI-data'!AH117/SUMIFS('RMI-data'!AH:AH,'RMI-data'!$J:$J,$J121,'RMI-data'!$I:$I,$I121),0)</f>
        <v>0</v>
      </c>
      <c r="AI121" s="104">
        <f>IFERROR('RMI-data'!AI117/SUMIFS('RMI-data'!AI:AI,'RMI-data'!$J:$J,$J121,'RMI-data'!$I:$I,$I121),0)</f>
        <v>0</v>
      </c>
      <c r="AJ121" s="104">
        <f>IFERROR('RMI-data'!AJ117/SUMIFS('RMI-data'!AJ:AJ,'RMI-data'!$J:$J,$J121,'RMI-data'!$I:$I,$I121),0)</f>
        <v>0</v>
      </c>
      <c r="AK121" s="104">
        <f>IFERROR('RMI-data'!AK117/SUMIFS('RMI-data'!AK:AK,'RMI-data'!$J:$J,$J121,'RMI-data'!$I:$I,$I121),0)</f>
        <v>0</v>
      </c>
      <c r="AL121" s="104">
        <f>IFERROR('RMI-data'!AL117/SUMIFS('RMI-data'!AL:AL,'RMI-data'!$J:$J,$J121,'RMI-data'!$I:$I,$I121),0)</f>
        <v>0</v>
      </c>
      <c r="AM121" s="104">
        <f>IFERROR('RMI-data'!AM117/SUMIFS('RMI-data'!AM:AM,'RMI-data'!$J:$J,$J121,'RMI-data'!$I:$I,$I121),0)</f>
        <v>0</v>
      </c>
      <c r="AN121" s="104">
        <f>IFERROR('RMI-data'!AN117/SUMIFS('RMI-data'!AN:AN,'RMI-data'!$J:$J,$J121,'RMI-data'!$I:$I,$I121),0)</f>
        <v>0</v>
      </c>
      <c r="AO121" s="104">
        <f>IFERROR('RMI-data'!AO117/SUMIFS('RMI-data'!AO:AO,'RMI-data'!$J:$J,$J121,'RMI-data'!$I:$I,$I121),0)</f>
        <v>0</v>
      </c>
      <c r="AP121" s="104">
        <f>IFERROR('RMI-data'!AP117/SUMIFS('RMI-data'!AP:AP,'RMI-data'!$J:$J,$J121,'RMI-data'!$I:$I,$I121),0)</f>
        <v>0</v>
      </c>
    </row>
    <row r="122" spans="1:42" ht="15.75" customHeight="1" x14ac:dyDescent="0.35">
      <c r="A122" s="51"/>
      <c r="B122" s="51"/>
      <c r="C122" s="51"/>
      <c r="D122" s="51"/>
      <c r="E122" s="51"/>
      <c r="F122" s="51"/>
      <c r="G122" s="51"/>
      <c r="H122" s="52" t="str">
        <f t="shared" si="8"/>
        <v>BCEU-rural-residential-appl</v>
      </c>
      <c r="I122" s="63" t="s">
        <v>539</v>
      </c>
      <c r="J122" s="51"/>
      <c r="K122" s="51"/>
      <c r="L122" s="51"/>
      <c r="M122" s="51"/>
      <c r="N122" s="51"/>
      <c r="AO122" s="51"/>
      <c r="AP122" s="51"/>
    </row>
    <row r="123" spans="1:42" ht="15.75" customHeight="1" x14ac:dyDescent="0.35">
      <c r="A123" s="51"/>
      <c r="B123" s="51"/>
      <c r="C123" s="51"/>
      <c r="D123" s="51"/>
      <c r="E123" s="51"/>
      <c r="F123" s="51"/>
      <c r="G123" s="51"/>
      <c r="H123" s="18" t="s">
        <v>510</v>
      </c>
      <c r="I123" s="63" t="s">
        <v>539</v>
      </c>
      <c r="J123" s="51"/>
      <c r="K123" s="51"/>
      <c r="L123" s="51"/>
      <c r="M123" s="51"/>
      <c r="N123" s="51"/>
      <c r="AO123" s="51"/>
      <c r="AP123" s="51"/>
    </row>
    <row r="124" spans="1:42" ht="15.75" customHeight="1" x14ac:dyDescent="0.35">
      <c r="A124" s="51"/>
      <c r="B124" s="51"/>
      <c r="C124" s="51"/>
      <c r="D124" s="51"/>
      <c r="E124" s="51"/>
      <c r="F124" s="51"/>
      <c r="G124" s="51"/>
      <c r="H124" s="52" t="str">
        <f>H123</f>
        <v>BCEU-rural-residential-other</v>
      </c>
      <c r="I124" s="63" t="s">
        <v>539</v>
      </c>
      <c r="J124" s="18" t="s">
        <v>1</v>
      </c>
      <c r="K124" s="18">
        <v>2019</v>
      </c>
      <c r="L124" s="18">
        <v>2020</v>
      </c>
      <c r="M124" s="18">
        <v>2021</v>
      </c>
      <c r="N124" s="18">
        <v>2022</v>
      </c>
      <c r="O124" s="18">
        <v>2023</v>
      </c>
      <c r="P124" s="18">
        <v>2024</v>
      </c>
      <c r="Q124" s="18">
        <v>2025</v>
      </c>
      <c r="R124" s="18">
        <v>2026</v>
      </c>
      <c r="S124" s="18">
        <v>2027</v>
      </c>
      <c r="T124" s="18">
        <v>2028</v>
      </c>
      <c r="U124" s="18">
        <v>2029</v>
      </c>
      <c r="V124" s="18">
        <v>2030</v>
      </c>
      <c r="W124" s="18">
        <v>2031</v>
      </c>
      <c r="X124" s="18">
        <v>2032</v>
      </c>
      <c r="Y124" s="18">
        <v>2033</v>
      </c>
      <c r="Z124" s="18">
        <v>2034</v>
      </c>
      <c r="AA124" s="18">
        <v>2035</v>
      </c>
      <c r="AB124" s="18">
        <v>2036</v>
      </c>
      <c r="AC124" s="18">
        <v>2037</v>
      </c>
      <c r="AD124" s="18">
        <v>2038</v>
      </c>
      <c r="AE124" s="18">
        <v>2039</v>
      </c>
      <c r="AF124" s="18">
        <v>2040</v>
      </c>
      <c r="AG124" s="18">
        <v>2041</v>
      </c>
      <c r="AH124" s="18">
        <v>2042</v>
      </c>
      <c r="AI124" s="18">
        <v>2043</v>
      </c>
      <c r="AJ124" s="18">
        <v>2044</v>
      </c>
      <c r="AK124" s="18">
        <v>2045</v>
      </c>
      <c r="AL124" s="18">
        <v>2046</v>
      </c>
      <c r="AM124" s="18">
        <v>2047</v>
      </c>
      <c r="AN124" s="18">
        <v>2048</v>
      </c>
      <c r="AO124" s="18">
        <v>2049</v>
      </c>
      <c r="AP124" s="18">
        <v>2050</v>
      </c>
    </row>
    <row r="125" spans="1:42" ht="15.75" customHeight="1" x14ac:dyDescent="0.35">
      <c r="A125" s="51"/>
      <c r="B125" s="51"/>
      <c r="C125" s="51"/>
      <c r="D125" s="51"/>
      <c r="E125" s="51"/>
      <c r="F125" s="52" t="s">
        <v>500</v>
      </c>
      <c r="G125" s="52" t="s">
        <v>501</v>
      </c>
      <c r="H125" s="52" t="str">
        <f t="shared" ref="H125:H134" si="9">H124</f>
        <v>BCEU-rural-residential-other</v>
      </c>
      <c r="I125" s="63" t="s">
        <v>539</v>
      </c>
      <c r="J125" s="18" t="s">
        <v>2</v>
      </c>
      <c r="K125" s="104">
        <f>IFERROR('RMI-data'!K121/SUMIFS('RMI-data'!K:K,'RMI-data'!$J:$J,$J125,'RMI-data'!$I:$I,$I125),0)</f>
        <v>2.1692012157985656E-2</v>
      </c>
      <c r="L125" s="104">
        <f>IFERROR('RMI-data'!L121/SUMIFS('RMI-data'!L:L,'RMI-data'!$J:$J,$J125,'RMI-data'!$I:$I,$I125),0)</f>
        <v>2.1479421361418467E-2</v>
      </c>
      <c r="M125" s="104">
        <f>IFERROR('RMI-data'!M121/SUMIFS('RMI-data'!M:M,'RMI-data'!$J:$J,$J125,'RMI-data'!$I:$I,$I125),0)</f>
        <v>2.1216043206231234E-2</v>
      </c>
      <c r="N125" s="104">
        <f>IFERROR('RMI-data'!N121/SUMIFS('RMI-data'!N:N,'RMI-data'!$J:$J,$J125,'RMI-data'!$I:$I,$I125),0)</f>
        <v>2.0920921771868849E-2</v>
      </c>
      <c r="O125" s="104">
        <f>IFERROR('RMI-data'!O121/SUMIFS('RMI-data'!O:O,'RMI-data'!$J:$J,$J125,'RMI-data'!$I:$I,$I125),0)</f>
        <v>2.0498397857588165E-2</v>
      </c>
      <c r="P125" s="104">
        <f>IFERROR('RMI-data'!P121/SUMIFS('RMI-data'!P:P,'RMI-data'!$J:$J,$J125,'RMI-data'!$I:$I,$I125),0)</f>
        <v>2.0145146800133306E-2</v>
      </c>
      <c r="Q125" s="104">
        <f>IFERROR('RMI-data'!Q121/SUMIFS('RMI-data'!Q:Q,'RMI-data'!$J:$J,$J125,'RMI-data'!$I:$I,$I125),0)</f>
        <v>1.9799009635800877E-2</v>
      </c>
      <c r="R125" s="104">
        <f>IFERROR('RMI-data'!R121/SUMIFS('RMI-data'!R:R,'RMI-data'!$J:$J,$J125,'RMI-data'!$I:$I,$I125),0)</f>
        <v>1.9370723697949569E-2</v>
      </c>
      <c r="S125" s="104">
        <f>IFERROR('RMI-data'!S121/SUMIFS('RMI-data'!S:S,'RMI-data'!$J:$J,$J125,'RMI-data'!$I:$I,$I125),0)</f>
        <v>1.8947820050095255E-2</v>
      </c>
      <c r="T125" s="104">
        <f>IFERROR('RMI-data'!T121/SUMIFS('RMI-data'!T:T,'RMI-data'!$J:$J,$J125,'RMI-data'!$I:$I,$I125),0)</f>
        <v>1.8554561905321263E-2</v>
      </c>
      <c r="U125" s="104">
        <f>IFERROR('RMI-data'!U121/SUMIFS('RMI-data'!U:U,'RMI-data'!$J:$J,$J125,'RMI-data'!$I:$I,$I125),0)</f>
        <v>1.8165455442210689E-2</v>
      </c>
      <c r="V125" s="104">
        <f>IFERROR('RMI-data'!V121/SUMIFS('RMI-data'!V:V,'RMI-data'!$J:$J,$J125,'RMI-data'!$I:$I,$I125),0)</f>
        <v>1.7741590699843029E-2</v>
      </c>
      <c r="W125" s="104">
        <f>IFERROR('RMI-data'!W121/SUMIFS('RMI-data'!W:W,'RMI-data'!$J:$J,$J125,'RMI-data'!$I:$I,$I125),0)</f>
        <v>1.7271551005892047E-2</v>
      </c>
      <c r="X125" s="104">
        <f>IFERROR('RMI-data'!X121/SUMIFS('RMI-data'!X:X,'RMI-data'!$J:$J,$J125,'RMI-data'!$I:$I,$I125),0)</f>
        <v>1.6780576823021236E-2</v>
      </c>
      <c r="Y125" s="104">
        <f>IFERROR('RMI-data'!Y121/SUMIFS('RMI-data'!Y:Y,'RMI-data'!$J:$J,$J125,'RMI-data'!$I:$I,$I125),0)</f>
        <v>1.630196727595256E-2</v>
      </c>
      <c r="Z125" s="104">
        <f>IFERROR('RMI-data'!Z121/SUMIFS('RMI-data'!Z:Z,'RMI-data'!$J:$J,$J125,'RMI-data'!$I:$I,$I125),0)</f>
        <v>1.5840275264032803E-2</v>
      </c>
      <c r="AA125" s="104">
        <f>IFERROR('RMI-data'!AA121/SUMIFS('RMI-data'!AA:AA,'RMI-data'!$J:$J,$J125,'RMI-data'!$I:$I,$I125),0)</f>
        <v>1.5382579299738212E-2</v>
      </c>
      <c r="AB125" s="104">
        <f>IFERROR('RMI-data'!AB121/SUMIFS('RMI-data'!AB:AB,'RMI-data'!$J:$J,$J125,'RMI-data'!$I:$I,$I125),0)</f>
        <v>1.4924380013087083E-2</v>
      </c>
      <c r="AC125" s="104">
        <f>IFERROR('RMI-data'!AC121/SUMIFS('RMI-data'!AC:AC,'RMI-data'!$J:$J,$J125,'RMI-data'!$I:$I,$I125),0)</f>
        <v>1.4458602862844335E-2</v>
      </c>
      <c r="AD125" s="104">
        <f>IFERROR('RMI-data'!AD121/SUMIFS('RMI-data'!AD:AD,'RMI-data'!$J:$J,$J125,'RMI-data'!$I:$I,$I125),0)</f>
        <v>1.399155019872122E-2</v>
      </c>
      <c r="AE125" s="104">
        <f>IFERROR('RMI-data'!AE121/SUMIFS('RMI-data'!AE:AE,'RMI-data'!$J:$J,$J125,'RMI-data'!$I:$I,$I125),0)</f>
        <v>1.3506886495065698E-2</v>
      </c>
      <c r="AF125" s="104">
        <f>IFERROR('RMI-data'!AF121/SUMIFS('RMI-data'!AF:AF,'RMI-data'!$J:$J,$J125,'RMI-data'!$I:$I,$I125),0)</f>
        <v>1.2993316339789262E-2</v>
      </c>
      <c r="AG125" s="104">
        <f>IFERROR('RMI-data'!AG121/SUMIFS('RMI-data'!AG:AG,'RMI-data'!$J:$J,$J125,'RMI-data'!$I:$I,$I125),0)</f>
        <v>1.2423594206384572E-2</v>
      </c>
      <c r="AH125" s="104">
        <f>IFERROR('RMI-data'!AH121/SUMIFS('RMI-data'!AH:AH,'RMI-data'!$J:$J,$J125,'RMI-data'!$I:$I,$I125),0)</f>
        <v>1.1835479282410188E-2</v>
      </c>
      <c r="AI125" s="104">
        <f>IFERROR('RMI-data'!AI121/SUMIFS('RMI-data'!AI:AI,'RMI-data'!$J:$J,$J125,'RMI-data'!$I:$I,$I125),0)</f>
        <v>1.1241711485045002E-2</v>
      </c>
      <c r="AJ125" s="104">
        <f>IFERROR('RMI-data'!AJ121/SUMIFS('RMI-data'!AJ:AJ,'RMI-data'!$J:$J,$J125,'RMI-data'!$I:$I,$I125),0)</f>
        <v>1.0643441037851028E-2</v>
      </c>
      <c r="AK125" s="104">
        <f>IFERROR('RMI-data'!AK121/SUMIFS('RMI-data'!AK:AK,'RMI-data'!$J:$J,$J125,'RMI-data'!$I:$I,$I125),0)</f>
        <v>1.0040423292108247E-2</v>
      </c>
      <c r="AL125" s="104">
        <f>IFERROR('RMI-data'!AL121/SUMIFS('RMI-data'!AL:AL,'RMI-data'!$J:$J,$J125,'RMI-data'!$I:$I,$I125),0)</f>
        <v>9.4268078381984245E-3</v>
      </c>
      <c r="AM125" s="104">
        <f>IFERROR('RMI-data'!AM121/SUMIFS('RMI-data'!AM:AM,'RMI-data'!$J:$J,$J125,'RMI-data'!$I:$I,$I125),0)</f>
        <v>8.7910153094469968E-3</v>
      </c>
      <c r="AN125" s="104">
        <f>IFERROR('RMI-data'!AN121/SUMIFS('RMI-data'!AN:AN,'RMI-data'!$J:$J,$J125,'RMI-data'!$I:$I,$I125),0)</f>
        <v>8.6481471077716771E-3</v>
      </c>
      <c r="AO125" s="104">
        <f>IFERROR('RMI-data'!AO121/SUMIFS('RMI-data'!AO:AO,'RMI-data'!$J:$J,$J125,'RMI-data'!$I:$I,$I125),0)</f>
        <v>8.575544088759714E-3</v>
      </c>
      <c r="AP125" s="104">
        <f>IFERROR('RMI-data'!AP121/SUMIFS('RMI-data'!AP:AP,'RMI-data'!$J:$J,$J125,'RMI-data'!$I:$I,$I125),0)</f>
        <v>8.4994271985376121E-3</v>
      </c>
    </row>
    <row r="126" spans="1:42" ht="15.75" customHeight="1" x14ac:dyDescent="0.35">
      <c r="A126" s="51"/>
      <c r="B126" s="51"/>
      <c r="C126" s="51"/>
      <c r="D126" s="51"/>
      <c r="E126" s="51"/>
      <c r="F126" s="51"/>
      <c r="G126" s="51"/>
      <c r="H126" s="52" t="str">
        <f t="shared" si="9"/>
        <v>BCEU-rural-residential-other</v>
      </c>
      <c r="I126" s="63" t="s">
        <v>539</v>
      </c>
      <c r="J126" s="18" t="s">
        <v>3</v>
      </c>
      <c r="K126" s="104">
        <f>IFERROR('RMI-data'!K122/SUMIFS('RMI-data'!K:K,'RMI-data'!$J:$J,$J126,'RMI-data'!$I:$I,$I126),0)</f>
        <v>0</v>
      </c>
      <c r="L126" s="104">
        <f>IFERROR('RMI-data'!L122/SUMIFS('RMI-data'!L:L,'RMI-data'!$J:$J,$J126,'RMI-data'!$I:$I,$I126),0)</f>
        <v>0</v>
      </c>
      <c r="M126" s="104">
        <f>IFERROR('RMI-data'!M122/SUMIFS('RMI-data'!M:M,'RMI-data'!$J:$J,$J126,'RMI-data'!$I:$I,$I126),0)</f>
        <v>0</v>
      </c>
      <c r="N126" s="104">
        <f>IFERROR('RMI-data'!N122/SUMIFS('RMI-data'!N:N,'RMI-data'!$J:$J,$J126,'RMI-data'!$I:$I,$I126),0)</f>
        <v>0</v>
      </c>
      <c r="O126" s="104">
        <f>IFERROR('RMI-data'!O122/SUMIFS('RMI-data'!O:O,'RMI-data'!$J:$J,$J126,'RMI-data'!$I:$I,$I126),0)</f>
        <v>0</v>
      </c>
      <c r="P126" s="104">
        <f>IFERROR('RMI-data'!P122/SUMIFS('RMI-data'!P:P,'RMI-data'!$J:$J,$J126,'RMI-data'!$I:$I,$I126),0)</f>
        <v>0</v>
      </c>
      <c r="Q126" s="104">
        <f>IFERROR('RMI-data'!Q122/SUMIFS('RMI-data'!Q:Q,'RMI-data'!$J:$J,$J126,'RMI-data'!$I:$I,$I126),0)</f>
        <v>0</v>
      </c>
      <c r="R126" s="104">
        <f>IFERROR('RMI-data'!R122/SUMIFS('RMI-data'!R:R,'RMI-data'!$J:$J,$J126,'RMI-data'!$I:$I,$I126),0)</f>
        <v>0</v>
      </c>
      <c r="S126" s="104">
        <f>IFERROR('RMI-data'!S122/SUMIFS('RMI-data'!S:S,'RMI-data'!$J:$J,$J126,'RMI-data'!$I:$I,$I126),0)</f>
        <v>0</v>
      </c>
      <c r="T126" s="104">
        <f>IFERROR('RMI-data'!T122/SUMIFS('RMI-data'!T:T,'RMI-data'!$J:$J,$J126,'RMI-data'!$I:$I,$I126),0)</f>
        <v>0</v>
      </c>
      <c r="U126" s="104">
        <f>IFERROR('RMI-data'!U122/SUMIFS('RMI-data'!U:U,'RMI-data'!$J:$J,$J126,'RMI-data'!$I:$I,$I126),0)</f>
        <v>0</v>
      </c>
      <c r="V126" s="104">
        <f>IFERROR('RMI-data'!V122/SUMIFS('RMI-data'!V:V,'RMI-data'!$J:$J,$J126,'RMI-data'!$I:$I,$I126),0)</f>
        <v>0</v>
      </c>
      <c r="W126" s="104">
        <f>IFERROR('RMI-data'!W122/SUMIFS('RMI-data'!W:W,'RMI-data'!$J:$J,$J126,'RMI-data'!$I:$I,$I126),0)</f>
        <v>0</v>
      </c>
      <c r="X126" s="104">
        <f>IFERROR('RMI-data'!X122/SUMIFS('RMI-data'!X:X,'RMI-data'!$J:$J,$J126,'RMI-data'!$I:$I,$I126),0)</f>
        <v>0</v>
      </c>
      <c r="Y126" s="104">
        <f>IFERROR('RMI-data'!Y122/SUMIFS('RMI-data'!Y:Y,'RMI-data'!$J:$J,$J126,'RMI-data'!$I:$I,$I126),0)</f>
        <v>0</v>
      </c>
      <c r="Z126" s="104">
        <f>IFERROR('RMI-data'!Z122/SUMIFS('RMI-data'!Z:Z,'RMI-data'!$J:$J,$J126,'RMI-data'!$I:$I,$I126),0)</f>
        <v>0</v>
      </c>
      <c r="AA126" s="104">
        <f>IFERROR('RMI-data'!AA122/SUMIFS('RMI-data'!AA:AA,'RMI-data'!$J:$J,$J126,'RMI-data'!$I:$I,$I126),0)</f>
        <v>0</v>
      </c>
      <c r="AB126" s="104">
        <f>IFERROR('RMI-data'!AB122/SUMIFS('RMI-data'!AB:AB,'RMI-data'!$J:$J,$J126,'RMI-data'!$I:$I,$I126),0)</f>
        <v>0</v>
      </c>
      <c r="AC126" s="104">
        <f>IFERROR('RMI-data'!AC122/SUMIFS('RMI-data'!AC:AC,'RMI-data'!$J:$J,$J126,'RMI-data'!$I:$I,$I126),0)</f>
        <v>0</v>
      </c>
      <c r="AD126" s="104">
        <f>IFERROR('RMI-data'!AD122/SUMIFS('RMI-data'!AD:AD,'RMI-data'!$J:$J,$J126,'RMI-data'!$I:$I,$I126),0)</f>
        <v>0</v>
      </c>
      <c r="AE126" s="104">
        <f>IFERROR('RMI-data'!AE122/SUMIFS('RMI-data'!AE:AE,'RMI-data'!$J:$J,$J126,'RMI-data'!$I:$I,$I126),0)</f>
        <v>0</v>
      </c>
      <c r="AF126" s="104">
        <f>IFERROR('RMI-data'!AF122/SUMIFS('RMI-data'!AF:AF,'RMI-data'!$J:$J,$J126,'RMI-data'!$I:$I,$I126),0)</f>
        <v>0</v>
      </c>
      <c r="AG126" s="104">
        <f>IFERROR('RMI-data'!AG122/SUMIFS('RMI-data'!AG:AG,'RMI-data'!$J:$J,$J126,'RMI-data'!$I:$I,$I126),0)</f>
        <v>0</v>
      </c>
      <c r="AH126" s="104">
        <f>IFERROR('RMI-data'!AH122/SUMIFS('RMI-data'!AH:AH,'RMI-data'!$J:$J,$J126,'RMI-data'!$I:$I,$I126),0)</f>
        <v>0</v>
      </c>
      <c r="AI126" s="104">
        <f>IFERROR('RMI-data'!AI122/SUMIFS('RMI-data'!AI:AI,'RMI-data'!$J:$J,$J126,'RMI-data'!$I:$I,$I126),0)</f>
        <v>0</v>
      </c>
      <c r="AJ126" s="104">
        <f>IFERROR('RMI-data'!AJ122/SUMIFS('RMI-data'!AJ:AJ,'RMI-data'!$J:$J,$J126,'RMI-data'!$I:$I,$I126),0)</f>
        <v>0</v>
      </c>
      <c r="AK126" s="104">
        <f>IFERROR('RMI-data'!AK122/SUMIFS('RMI-data'!AK:AK,'RMI-data'!$J:$J,$J126,'RMI-data'!$I:$I,$I126),0)</f>
        <v>0</v>
      </c>
      <c r="AL126" s="104">
        <f>IFERROR('RMI-data'!AL122/SUMIFS('RMI-data'!AL:AL,'RMI-data'!$J:$J,$J126,'RMI-data'!$I:$I,$I126),0)</f>
        <v>0</v>
      </c>
      <c r="AM126" s="104">
        <f>IFERROR('RMI-data'!AM122/SUMIFS('RMI-data'!AM:AM,'RMI-data'!$J:$J,$J126,'RMI-data'!$I:$I,$I126),0)</f>
        <v>0</v>
      </c>
      <c r="AN126" s="104">
        <f>IFERROR('RMI-data'!AN122/SUMIFS('RMI-data'!AN:AN,'RMI-data'!$J:$J,$J126,'RMI-data'!$I:$I,$I126),0)</f>
        <v>0</v>
      </c>
      <c r="AO126" s="104">
        <f>IFERROR('RMI-data'!AO122/SUMIFS('RMI-data'!AO:AO,'RMI-data'!$J:$J,$J126,'RMI-data'!$I:$I,$I126),0)</f>
        <v>0</v>
      </c>
      <c r="AP126" s="104">
        <f>IFERROR('RMI-data'!AP122/SUMIFS('RMI-data'!AP:AP,'RMI-data'!$J:$J,$J126,'RMI-data'!$I:$I,$I126),0)</f>
        <v>0</v>
      </c>
    </row>
    <row r="127" spans="1:42" ht="15.75" customHeight="1" x14ac:dyDescent="0.35">
      <c r="A127" s="51"/>
      <c r="B127" s="51"/>
      <c r="C127" s="51"/>
      <c r="D127" s="51"/>
      <c r="E127" s="51"/>
      <c r="F127" s="51"/>
      <c r="G127" s="51"/>
      <c r="H127" s="52" t="str">
        <f t="shared" si="9"/>
        <v>BCEU-rural-residential-other</v>
      </c>
      <c r="I127" s="63" t="s">
        <v>539</v>
      </c>
      <c r="J127" s="18" t="s">
        <v>4</v>
      </c>
      <c r="K127" s="104">
        <f>IFERROR('RMI-data'!K123/SUMIFS('RMI-data'!K:K,'RMI-data'!$J:$J,$J127,'RMI-data'!$I:$I,$I127),0)</f>
        <v>0</v>
      </c>
      <c r="L127" s="104">
        <f>IFERROR('RMI-data'!L123/SUMIFS('RMI-data'!L:L,'RMI-data'!$J:$J,$J127,'RMI-data'!$I:$I,$I127),0)</f>
        <v>0</v>
      </c>
      <c r="M127" s="104">
        <f>IFERROR('RMI-data'!M123/SUMIFS('RMI-data'!M:M,'RMI-data'!$J:$J,$J127,'RMI-data'!$I:$I,$I127),0)</f>
        <v>0</v>
      </c>
      <c r="N127" s="104">
        <f>IFERROR('RMI-data'!N123/SUMIFS('RMI-data'!N:N,'RMI-data'!$J:$J,$J127,'RMI-data'!$I:$I,$I127),0)</f>
        <v>0</v>
      </c>
      <c r="O127" s="104">
        <f>IFERROR('RMI-data'!O123/SUMIFS('RMI-data'!O:O,'RMI-data'!$J:$J,$J127,'RMI-data'!$I:$I,$I127),0)</f>
        <v>0</v>
      </c>
      <c r="P127" s="104">
        <f>IFERROR('RMI-data'!P123/SUMIFS('RMI-data'!P:P,'RMI-data'!$J:$J,$J127,'RMI-data'!$I:$I,$I127),0)</f>
        <v>0</v>
      </c>
      <c r="Q127" s="104">
        <f>IFERROR('RMI-data'!Q123/SUMIFS('RMI-data'!Q:Q,'RMI-data'!$J:$J,$J127,'RMI-data'!$I:$I,$I127),0)</f>
        <v>0</v>
      </c>
      <c r="R127" s="104">
        <f>IFERROR('RMI-data'!R123/SUMIFS('RMI-data'!R:R,'RMI-data'!$J:$J,$J127,'RMI-data'!$I:$I,$I127),0)</f>
        <v>0</v>
      </c>
      <c r="S127" s="104">
        <f>IFERROR('RMI-data'!S123/SUMIFS('RMI-data'!S:S,'RMI-data'!$J:$J,$J127,'RMI-data'!$I:$I,$I127),0)</f>
        <v>0</v>
      </c>
      <c r="T127" s="104">
        <f>IFERROR('RMI-data'!T123/SUMIFS('RMI-data'!T:T,'RMI-data'!$J:$J,$J127,'RMI-data'!$I:$I,$I127),0)</f>
        <v>0</v>
      </c>
      <c r="U127" s="104">
        <f>IFERROR('RMI-data'!U123/SUMIFS('RMI-data'!U:U,'RMI-data'!$J:$J,$J127,'RMI-data'!$I:$I,$I127),0)</f>
        <v>0</v>
      </c>
      <c r="V127" s="104">
        <f>IFERROR('RMI-data'!V123/SUMIFS('RMI-data'!V:V,'RMI-data'!$J:$J,$J127,'RMI-data'!$I:$I,$I127),0)</f>
        <v>0</v>
      </c>
      <c r="W127" s="104">
        <f>IFERROR('RMI-data'!W123/SUMIFS('RMI-data'!W:W,'RMI-data'!$J:$J,$J127,'RMI-data'!$I:$I,$I127),0)</f>
        <v>0</v>
      </c>
      <c r="X127" s="104">
        <f>IFERROR('RMI-data'!X123/SUMIFS('RMI-data'!X:X,'RMI-data'!$J:$J,$J127,'RMI-data'!$I:$I,$I127),0)</f>
        <v>0</v>
      </c>
      <c r="Y127" s="104">
        <f>IFERROR('RMI-data'!Y123/SUMIFS('RMI-data'!Y:Y,'RMI-data'!$J:$J,$J127,'RMI-data'!$I:$I,$I127),0)</f>
        <v>0</v>
      </c>
      <c r="Z127" s="104">
        <f>IFERROR('RMI-data'!Z123/SUMIFS('RMI-data'!Z:Z,'RMI-data'!$J:$J,$J127,'RMI-data'!$I:$I,$I127),0)</f>
        <v>0</v>
      </c>
      <c r="AA127" s="104">
        <f>IFERROR('RMI-data'!AA123/SUMIFS('RMI-data'!AA:AA,'RMI-data'!$J:$J,$J127,'RMI-data'!$I:$I,$I127),0)</f>
        <v>0</v>
      </c>
      <c r="AB127" s="104">
        <f>IFERROR('RMI-data'!AB123/SUMIFS('RMI-data'!AB:AB,'RMI-data'!$J:$J,$J127,'RMI-data'!$I:$I,$I127),0)</f>
        <v>0</v>
      </c>
      <c r="AC127" s="104">
        <f>IFERROR('RMI-data'!AC123/SUMIFS('RMI-data'!AC:AC,'RMI-data'!$J:$J,$J127,'RMI-data'!$I:$I,$I127),0)</f>
        <v>0</v>
      </c>
      <c r="AD127" s="104">
        <f>IFERROR('RMI-data'!AD123/SUMIFS('RMI-data'!AD:AD,'RMI-data'!$J:$J,$J127,'RMI-data'!$I:$I,$I127),0)</f>
        <v>0</v>
      </c>
      <c r="AE127" s="104">
        <f>IFERROR('RMI-data'!AE123/SUMIFS('RMI-data'!AE:AE,'RMI-data'!$J:$J,$J127,'RMI-data'!$I:$I,$I127),0)</f>
        <v>0</v>
      </c>
      <c r="AF127" s="104">
        <f>IFERROR('RMI-data'!AF123/SUMIFS('RMI-data'!AF:AF,'RMI-data'!$J:$J,$J127,'RMI-data'!$I:$I,$I127),0)</f>
        <v>0</v>
      </c>
      <c r="AG127" s="104">
        <f>IFERROR('RMI-data'!AG123/SUMIFS('RMI-data'!AG:AG,'RMI-data'!$J:$J,$J127,'RMI-data'!$I:$I,$I127),0)</f>
        <v>0</v>
      </c>
      <c r="AH127" s="104">
        <f>IFERROR('RMI-data'!AH123/SUMIFS('RMI-data'!AH:AH,'RMI-data'!$J:$J,$J127,'RMI-data'!$I:$I,$I127),0)</f>
        <v>0</v>
      </c>
      <c r="AI127" s="104">
        <f>IFERROR('RMI-data'!AI123/SUMIFS('RMI-data'!AI:AI,'RMI-data'!$J:$J,$J127,'RMI-data'!$I:$I,$I127),0)</f>
        <v>0</v>
      </c>
      <c r="AJ127" s="104">
        <f>IFERROR('RMI-data'!AJ123/SUMIFS('RMI-data'!AJ:AJ,'RMI-data'!$J:$J,$J127,'RMI-data'!$I:$I,$I127),0)</f>
        <v>0</v>
      </c>
      <c r="AK127" s="104">
        <f>IFERROR('RMI-data'!AK123/SUMIFS('RMI-data'!AK:AK,'RMI-data'!$J:$J,$J127,'RMI-data'!$I:$I,$I127),0)</f>
        <v>0</v>
      </c>
      <c r="AL127" s="104">
        <f>IFERROR('RMI-data'!AL123/SUMIFS('RMI-data'!AL:AL,'RMI-data'!$J:$J,$J127,'RMI-data'!$I:$I,$I127),0)</f>
        <v>0</v>
      </c>
      <c r="AM127" s="104">
        <f>IFERROR('RMI-data'!AM123/SUMIFS('RMI-data'!AM:AM,'RMI-data'!$J:$J,$J127,'RMI-data'!$I:$I,$I127),0)</f>
        <v>0</v>
      </c>
      <c r="AN127" s="104">
        <f>IFERROR('RMI-data'!AN123/SUMIFS('RMI-data'!AN:AN,'RMI-data'!$J:$J,$J127,'RMI-data'!$I:$I,$I127),0)</f>
        <v>0</v>
      </c>
      <c r="AO127" s="104">
        <f>IFERROR('RMI-data'!AO123/SUMIFS('RMI-data'!AO:AO,'RMI-data'!$J:$J,$J127,'RMI-data'!$I:$I,$I127),0)</f>
        <v>0</v>
      </c>
      <c r="AP127" s="104">
        <f>IFERROR('RMI-data'!AP123/SUMIFS('RMI-data'!AP:AP,'RMI-data'!$J:$J,$J127,'RMI-data'!$I:$I,$I127),0)</f>
        <v>0</v>
      </c>
    </row>
    <row r="128" spans="1:42" ht="15.75" customHeight="1" x14ac:dyDescent="0.35">
      <c r="A128" s="51"/>
      <c r="B128" s="51"/>
      <c r="C128" s="51"/>
      <c r="D128" s="51"/>
      <c r="E128" s="51"/>
      <c r="F128" s="51"/>
      <c r="G128" s="51"/>
      <c r="H128" s="52" t="str">
        <f t="shared" si="9"/>
        <v>BCEU-rural-residential-other</v>
      </c>
      <c r="I128" s="63" t="s">
        <v>539</v>
      </c>
      <c r="J128" s="18" t="s">
        <v>5</v>
      </c>
      <c r="K128" s="104">
        <f>IFERROR('RMI-data'!K124/SUMIFS('RMI-data'!K:K,'RMI-data'!$J:$J,$J128,'RMI-data'!$I:$I,$I128),0)</f>
        <v>0</v>
      </c>
      <c r="L128" s="104">
        <f>IFERROR('RMI-data'!L124/SUMIFS('RMI-data'!L:L,'RMI-data'!$J:$J,$J128,'RMI-data'!$I:$I,$I128),0)</f>
        <v>0</v>
      </c>
      <c r="M128" s="104">
        <f>IFERROR('RMI-data'!M124/SUMIFS('RMI-data'!M:M,'RMI-data'!$J:$J,$J128,'RMI-data'!$I:$I,$I128),0)</f>
        <v>0</v>
      </c>
      <c r="N128" s="104">
        <f>IFERROR('RMI-data'!N124/SUMIFS('RMI-data'!N:N,'RMI-data'!$J:$J,$J128,'RMI-data'!$I:$I,$I128),0)</f>
        <v>0</v>
      </c>
      <c r="O128" s="104">
        <f>IFERROR('RMI-data'!O124/SUMIFS('RMI-data'!O:O,'RMI-data'!$J:$J,$J128,'RMI-data'!$I:$I,$I128),0)</f>
        <v>0</v>
      </c>
      <c r="P128" s="104">
        <f>IFERROR('RMI-data'!P124/SUMIFS('RMI-data'!P:P,'RMI-data'!$J:$J,$J128,'RMI-data'!$I:$I,$I128),0)</f>
        <v>0</v>
      </c>
      <c r="Q128" s="104">
        <f>IFERROR('RMI-data'!Q124/SUMIFS('RMI-data'!Q:Q,'RMI-data'!$J:$J,$J128,'RMI-data'!$I:$I,$I128),0)</f>
        <v>0</v>
      </c>
      <c r="R128" s="104">
        <f>IFERROR('RMI-data'!R124/SUMIFS('RMI-data'!R:R,'RMI-data'!$J:$J,$J128,'RMI-data'!$I:$I,$I128),0)</f>
        <v>0</v>
      </c>
      <c r="S128" s="104">
        <f>IFERROR('RMI-data'!S124/SUMIFS('RMI-data'!S:S,'RMI-data'!$J:$J,$J128,'RMI-data'!$I:$I,$I128),0)</f>
        <v>0</v>
      </c>
      <c r="T128" s="104">
        <f>IFERROR('RMI-data'!T124/SUMIFS('RMI-data'!T:T,'RMI-data'!$J:$J,$J128,'RMI-data'!$I:$I,$I128),0)</f>
        <v>0</v>
      </c>
      <c r="U128" s="104">
        <f>IFERROR('RMI-data'!U124/SUMIFS('RMI-data'!U:U,'RMI-data'!$J:$J,$J128,'RMI-data'!$I:$I,$I128),0)</f>
        <v>0</v>
      </c>
      <c r="V128" s="104">
        <f>IFERROR('RMI-data'!V124/SUMIFS('RMI-data'!V:V,'RMI-data'!$J:$J,$J128,'RMI-data'!$I:$I,$I128),0)</f>
        <v>0</v>
      </c>
      <c r="W128" s="104">
        <f>IFERROR('RMI-data'!W124/SUMIFS('RMI-data'!W:W,'RMI-data'!$J:$J,$J128,'RMI-data'!$I:$I,$I128),0)</f>
        <v>0</v>
      </c>
      <c r="X128" s="104">
        <f>IFERROR('RMI-data'!X124/SUMIFS('RMI-data'!X:X,'RMI-data'!$J:$J,$J128,'RMI-data'!$I:$I,$I128),0)</f>
        <v>0</v>
      </c>
      <c r="Y128" s="104">
        <f>IFERROR('RMI-data'!Y124/SUMIFS('RMI-data'!Y:Y,'RMI-data'!$J:$J,$J128,'RMI-data'!$I:$I,$I128),0)</f>
        <v>0</v>
      </c>
      <c r="Z128" s="104">
        <f>IFERROR('RMI-data'!Z124/SUMIFS('RMI-data'!Z:Z,'RMI-data'!$J:$J,$J128,'RMI-data'!$I:$I,$I128),0)</f>
        <v>0</v>
      </c>
      <c r="AA128" s="104">
        <f>IFERROR('RMI-data'!AA124/SUMIFS('RMI-data'!AA:AA,'RMI-data'!$J:$J,$J128,'RMI-data'!$I:$I,$I128),0)</f>
        <v>0</v>
      </c>
      <c r="AB128" s="104">
        <f>IFERROR('RMI-data'!AB124/SUMIFS('RMI-data'!AB:AB,'RMI-data'!$J:$J,$J128,'RMI-data'!$I:$I,$I128),0)</f>
        <v>0</v>
      </c>
      <c r="AC128" s="104">
        <f>IFERROR('RMI-data'!AC124/SUMIFS('RMI-data'!AC:AC,'RMI-data'!$J:$J,$J128,'RMI-data'!$I:$I,$I128),0)</f>
        <v>0</v>
      </c>
      <c r="AD128" s="104">
        <f>IFERROR('RMI-data'!AD124/SUMIFS('RMI-data'!AD:AD,'RMI-data'!$J:$J,$J128,'RMI-data'!$I:$I,$I128),0)</f>
        <v>0</v>
      </c>
      <c r="AE128" s="104">
        <f>IFERROR('RMI-data'!AE124/SUMIFS('RMI-data'!AE:AE,'RMI-data'!$J:$J,$J128,'RMI-data'!$I:$I,$I128),0)</f>
        <v>0</v>
      </c>
      <c r="AF128" s="104">
        <f>IFERROR('RMI-data'!AF124/SUMIFS('RMI-data'!AF:AF,'RMI-data'!$J:$J,$J128,'RMI-data'!$I:$I,$I128),0)</f>
        <v>0</v>
      </c>
      <c r="AG128" s="104">
        <f>IFERROR('RMI-data'!AG124/SUMIFS('RMI-data'!AG:AG,'RMI-data'!$J:$J,$J128,'RMI-data'!$I:$I,$I128),0)</f>
        <v>0</v>
      </c>
      <c r="AH128" s="104">
        <f>IFERROR('RMI-data'!AH124/SUMIFS('RMI-data'!AH:AH,'RMI-data'!$J:$J,$J128,'RMI-data'!$I:$I,$I128),0)</f>
        <v>0</v>
      </c>
      <c r="AI128" s="104">
        <f>IFERROR('RMI-data'!AI124/SUMIFS('RMI-data'!AI:AI,'RMI-data'!$J:$J,$J128,'RMI-data'!$I:$I,$I128),0)</f>
        <v>0</v>
      </c>
      <c r="AJ128" s="104">
        <f>IFERROR('RMI-data'!AJ124/SUMIFS('RMI-data'!AJ:AJ,'RMI-data'!$J:$J,$J128,'RMI-data'!$I:$I,$I128),0)</f>
        <v>0</v>
      </c>
      <c r="AK128" s="104">
        <f>IFERROR('RMI-data'!AK124/SUMIFS('RMI-data'!AK:AK,'RMI-data'!$J:$J,$J128,'RMI-data'!$I:$I,$I128),0)</f>
        <v>0</v>
      </c>
      <c r="AL128" s="104">
        <f>IFERROR('RMI-data'!AL124/SUMIFS('RMI-data'!AL:AL,'RMI-data'!$J:$J,$J128,'RMI-data'!$I:$I,$I128),0)</f>
        <v>0</v>
      </c>
      <c r="AM128" s="104">
        <f>IFERROR('RMI-data'!AM124/SUMIFS('RMI-data'!AM:AM,'RMI-data'!$J:$J,$J128,'RMI-data'!$I:$I,$I128),0)</f>
        <v>0</v>
      </c>
      <c r="AN128" s="104">
        <f>IFERROR('RMI-data'!AN124/SUMIFS('RMI-data'!AN:AN,'RMI-data'!$J:$J,$J128,'RMI-data'!$I:$I,$I128),0)</f>
        <v>0</v>
      </c>
      <c r="AO128" s="104">
        <f>IFERROR('RMI-data'!AO124/SUMIFS('RMI-data'!AO:AO,'RMI-data'!$J:$J,$J128,'RMI-data'!$I:$I,$I128),0)</f>
        <v>0</v>
      </c>
      <c r="AP128" s="104">
        <f>IFERROR('RMI-data'!AP124/SUMIFS('RMI-data'!AP:AP,'RMI-data'!$J:$J,$J128,'RMI-data'!$I:$I,$I128),0)</f>
        <v>0</v>
      </c>
    </row>
    <row r="129" spans="1:42" ht="15.75" customHeight="1" x14ac:dyDescent="0.35">
      <c r="A129" s="51"/>
      <c r="B129" s="51"/>
      <c r="C129" s="51"/>
      <c r="D129" s="51"/>
      <c r="E129" s="51"/>
      <c r="F129" s="51"/>
      <c r="G129" s="51"/>
      <c r="H129" s="52" t="str">
        <f t="shared" si="9"/>
        <v>BCEU-rural-residential-other</v>
      </c>
      <c r="I129" s="63" t="s">
        <v>539</v>
      </c>
      <c r="J129" s="18" t="s">
        <v>7</v>
      </c>
      <c r="K129" s="104">
        <f>IFERROR('RMI-data'!K125/SUMIFS('RMI-data'!K:K,'RMI-data'!$J:$J,$J129,'RMI-data'!$I:$I,$I129),0)</f>
        <v>0</v>
      </c>
      <c r="L129" s="104">
        <f>IFERROR('RMI-data'!L125/SUMIFS('RMI-data'!L:L,'RMI-data'!$J:$J,$J129,'RMI-data'!$I:$I,$I129),0)</f>
        <v>0</v>
      </c>
      <c r="M129" s="104">
        <f>IFERROR('RMI-data'!M125/SUMIFS('RMI-data'!M:M,'RMI-data'!$J:$J,$J129,'RMI-data'!$I:$I,$I129),0)</f>
        <v>0</v>
      </c>
      <c r="N129" s="104">
        <f>IFERROR('RMI-data'!N125/SUMIFS('RMI-data'!N:N,'RMI-data'!$J:$J,$J129,'RMI-data'!$I:$I,$I129),0)</f>
        <v>0</v>
      </c>
      <c r="O129" s="104">
        <f>IFERROR('RMI-data'!O125/SUMIFS('RMI-data'!O:O,'RMI-data'!$J:$J,$J129,'RMI-data'!$I:$I,$I129),0)</f>
        <v>0</v>
      </c>
      <c r="P129" s="104">
        <f>IFERROR('RMI-data'!P125/SUMIFS('RMI-data'!P:P,'RMI-data'!$J:$J,$J129,'RMI-data'!$I:$I,$I129),0)</f>
        <v>0</v>
      </c>
      <c r="Q129" s="104">
        <f>IFERROR('RMI-data'!Q125/SUMIFS('RMI-data'!Q:Q,'RMI-data'!$J:$J,$J129,'RMI-data'!$I:$I,$I129),0)</f>
        <v>0</v>
      </c>
      <c r="R129" s="104">
        <f>IFERROR('RMI-data'!R125/SUMIFS('RMI-data'!R:R,'RMI-data'!$J:$J,$J129,'RMI-data'!$I:$I,$I129),0)</f>
        <v>0</v>
      </c>
      <c r="S129" s="104">
        <f>IFERROR('RMI-data'!S125/SUMIFS('RMI-data'!S:S,'RMI-data'!$J:$J,$J129,'RMI-data'!$I:$I,$I129),0)</f>
        <v>0</v>
      </c>
      <c r="T129" s="104">
        <f>IFERROR('RMI-data'!T125/SUMIFS('RMI-data'!T:T,'RMI-data'!$J:$J,$J129,'RMI-data'!$I:$I,$I129),0)</f>
        <v>0</v>
      </c>
      <c r="U129" s="104">
        <f>IFERROR('RMI-data'!U125/SUMIFS('RMI-data'!U:U,'RMI-data'!$J:$J,$J129,'RMI-data'!$I:$I,$I129),0)</f>
        <v>0</v>
      </c>
      <c r="V129" s="104">
        <f>IFERROR('RMI-data'!V125/SUMIFS('RMI-data'!V:V,'RMI-data'!$J:$J,$J129,'RMI-data'!$I:$I,$I129),0)</f>
        <v>0</v>
      </c>
      <c r="W129" s="104">
        <f>IFERROR('RMI-data'!W125/SUMIFS('RMI-data'!W:W,'RMI-data'!$J:$J,$J129,'RMI-data'!$I:$I,$I129),0)</f>
        <v>0</v>
      </c>
      <c r="X129" s="104">
        <f>IFERROR('RMI-data'!X125/SUMIFS('RMI-data'!X:X,'RMI-data'!$J:$J,$J129,'RMI-data'!$I:$I,$I129),0)</f>
        <v>0</v>
      </c>
      <c r="Y129" s="104">
        <f>IFERROR('RMI-data'!Y125/SUMIFS('RMI-data'!Y:Y,'RMI-data'!$J:$J,$J129,'RMI-data'!$I:$I,$I129),0)</f>
        <v>0</v>
      </c>
      <c r="Z129" s="104">
        <f>IFERROR('RMI-data'!Z125/SUMIFS('RMI-data'!Z:Z,'RMI-data'!$J:$J,$J129,'RMI-data'!$I:$I,$I129),0)</f>
        <v>0</v>
      </c>
      <c r="AA129" s="104">
        <f>IFERROR('RMI-data'!AA125/SUMIFS('RMI-data'!AA:AA,'RMI-data'!$J:$J,$J129,'RMI-data'!$I:$I,$I129),0)</f>
        <v>0</v>
      </c>
      <c r="AB129" s="104">
        <f>IFERROR('RMI-data'!AB125/SUMIFS('RMI-data'!AB:AB,'RMI-data'!$J:$J,$J129,'RMI-data'!$I:$I,$I129),0)</f>
        <v>0</v>
      </c>
      <c r="AC129" s="104">
        <f>IFERROR('RMI-data'!AC125/SUMIFS('RMI-data'!AC:AC,'RMI-data'!$J:$J,$J129,'RMI-data'!$I:$I,$I129),0)</f>
        <v>0</v>
      </c>
      <c r="AD129" s="104">
        <f>IFERROR('RMI-data'!AD125/SUMIFS('RMI-data'!AD:AD,'RMI-data'!$J:$J,$J129,'RMI-data'!$I:$I,$I129),0)</f>
        <v>0</v>
      </c>
      <c r="AE129" s="104">
        <f>IFERROR('RMI-data'!AE125/SUMIFS('RMI-data'!AE:AE,'RMI-data'!$J:$J,$J129,'RMI-data'!$I:$I,$I129),0)</f>
        <v>0</v>
      </c>
      <c r="AF129" s="104">
        <f>IFERROR('RMI-data'!AF125/SUMIFS('RMI-data'!AF:AF,'RMI-data'!$J:$J,$J129,'RMI-data'!$I:$I,$I129),0)</f>
        <v>0</v>
      </c>
      <c r="AG129" s="104">
        <f>IFERROR('RMI-data'!AG125/SUMIFS('RMI-data'!AG:AG,'RMI-data'!$J:$J,$J129,'RMI-data'!$I:$I,$I129),0)</f>
        <v>0</v>
      </c>
      <c r="AH129" s="104">
        <f>IFERROR('RMI-data'!AH125/SUMIFS('RMI-data'!AH:AH,'RMI-data'!$J:$J,$J129,'RMI-data'!$I:$I,$I129),0)</f>
        <v>0</v>
      </c>
      <c r="AI129" s="104">
        <f>IFERROR('RMI-data'!AI125/SUMIFS('RMI-data'!AI:AI,'RMI-data'!$J:$J,$J129,'RMI-data'!$I:$I,$I129),0)</f>
        <v>0</v>
      </c>
      <c r="AJ129" s="104">
        <f>IFERROR('RMI-data'!AJ125/SUMIFS('RMI-data'!AJ:AJ,'RMI-data'!$J:$J,$J129,'RMI-data'!$I:$I,$I129),0)</f>
        <v>0</v>
      </c>
      <c r="AK129" s="104">
        <f>IFERROR('RMI-data'!AK125/SUMIFS('RMI-data'!AK:AK,'RMI-data'!$J:$J,$J129,'RMI-data'!$I:$I,$I129),0)</f>
        <v>0</v>
      </c>
      <c r="AL129" s="104">
        <f>IFERROR('RMI-data'!AL125/SUMIFS('RMI-data'!AL:AL,'RMI-data'!$J:$J,$J129,'RMI-data'!$I:$I,$I129),0)</f>
        <v>0</v>
      </c>
      <c r="AM129" s="104">
        <f>IFERROR('RMI-data'!AM125/SUMIFS('RMI-data'!AM:AM,'RMI-data'!$J:$J,$J129,'RMI-data'!$I:$I,$I129),0)</f>
        <v>0</v>
      </c>
      <c r="AN129" s="104">
        <f>IFERROR('RMI-data'!AN125/SUMIFS('RMI-data'!AN:AN,'RMI-data'!$J:$J,$J129,'RMI-data'!$I:$I,$I129),0)</f>
        <v>0</v>
      </c>
      <c r="AO129" s="104">
        <f>IFERROR('RMI-data'!AO125/SUMIFS('RMI-data'!AO:AO,'RMI-data'!$J:$J,$J129,'RMI-data'!$I:$I,$I129),0)</f>
        <v>0</v>
      </c>
      <c r="AP129" s="104">
        <f>IFERROR('RMI-data'!AP125/SUMIFS('RMI-data'!AP:AP,'RMI-data'!$J:$J,$J129,'RMI-data'!$I:$I,$I129),0)</f>
        <v>0</v>
      </c>
    </row>
    <row r="130" spans="1:42" ht="15.75" customHeight="1" x14ac:dyDescent="0.35">
      <c r="A130" s="51"/>
      <c r="B130" s="51"/>
      <c r="C130" s="51"/>
      <c r="D130" s="51"/>
      <c r="E130" s="51"/>
      <c r="F130" s="51"/>
      <c r="G130" s="51"/>
      <c r="H130" s="52" t="str">
        <f t="shared" si="9"/>
        <v>BCEU-rural-residential-other</v>
      </c>
      <c r="I130" s="63" t="s">
        <v>539</v>
      </c>
      <c r="J130" s="18" t="s">
        <v>8</v>
      </c>
      <c r="K130" s="104">
        <f>IFERROR('RMI-data'!K126/SUMIFS('RMI-data'!K:K,'RMI-data'!$J:$J,$J130,'RMI-data'!$I:$I,$I130),0)</f>
        <v>0</v>
      </c>
      <c r="L130" s="104">
        <f>IFERROR('RMI-data'!L126/SUMIFS('RMI-data'!L:L,'RMI-data'!$J:$J,$J130,'RMI-data'!$I:$I,$I130),0)</f>
        <v>0</v>
      </c>
      <c r="M130" s="104">
        <f>IFERROR('RMI-data'!M126/SUMIFS('RMI-data'!M:M,'RMI-data'!$J:$J,$J130,'RMI-data'!$I:$I,$I130),0)</f>
        <v>0</v>
      </c>
      <c r="N130" s="104">
        <f>IFERROR('RMI-data'!N126/SUMIFS('RMI-data'!N:N,'RMI-data'!$J:$J,$J130,'RMI-data'!$I:$I,$I130),0)</f>
        <v>0</v>
      </c>
      <c r="O130" s="104">
        <f>IFERROR('RMI-data'!O126/SUMIFS('RMI-data'!O:O,'RMI-data'!$J:$J,$J130,'RMI-data'!$I:$I,$I130),0)</f>
        <v>0</v>
      </c>
      <c r="P130" s="104">
        <f>IFERROR('RMI-data'!P126/SUMIFS('RMI-data'!P:P,'RMI-data'!$J:$J,$J130,'RMI-data'!$I:$I,$I130),0)</f>
        <v>0</v>
      </c>
      <c r="Q130" s="104">
        <f>IFERROR('RMI-data'!Q126/SUMIFS('RMI-data'!Q:Q,'RMI-data'!$J:$J,$J130,'RMI-data'!$I:$I,$I130),0)</f>
        <v>0</v>
      </c>
      <c r="R130" s="104">
        <f>IFERROR('RMI-data'!R126/SUMIFS('RMI-data'!R:R,'RMI-data'!$J:$J,$J130,'RMI-data'!$I:$I,$I130),0)</f>
        <v>0</v>
      </c>
      <c r="S130" s="104">
        <f>IFERROR('RMI-data'!S126/SUMIFS('RMI-data'!S:S,'RMI-data'!$J:$J,$J130,'RMI-data'!$I:$I,$I130),0)</f>
        <v>0</v>
      </c>
      <c r="T130" s="104">
        <f>IFERROR('RMI-data'!T126/SUMIFS('RMI-data'!T:T,'RMI-data'!$J:$J,$J130,'RMI-data'!$I:$I,$I130),0)</f>
        <v>0</v>
      </c>
      <c r="U130" s="104">
        <f>IFERROR('RMI-data'!U126/SUMIFS('RMI-data'!U:U,'RMI-data'!$J:$J,$J130,'RMI-data'!$I:$I,$I130),0)</f>
        <v>0</v>
      </c>
      <c r="V130" s="104">
        <f>IFERROR('RMI-data'!V126/SUMIFS('RMI-data'!V:V,'RMI-data'!$J:$J,$J130,'RMI-data'!$I:$I,$I130),0)</f>
        <v>0</v>
      </c>
      <c r="W130" s="104">
        <f>IFERROR('RMI-data'!W126/SUMIFS('RMI-data'!W:W,'RMI-data'!$J:$J,$J130,'RMI-data'!$I:$I,$I130),0)</f>
        <v>0</v>
      </c>
      <c r="X130" s="104">
        <f>IFERROR('RMI-data'!X126/SUMIFS('RMI-data'!X:X,'RMI-data'!$J:$J,$J130,'RMI-data'!$I:$I,$I130),0)</f>
        <v>0</v>
      </c>
      <c r="Y130" s="104">
        <f>IFERROR('RMI-data'!Y126/SUMIFS('RMI-data'!Y:Y,'RMI-data'!$J:$J,$J130,'RMI-data'!$I:$I,$I130),0)</f>
        <v>0</v>
      </c>
      <c r="Z130" s="104">
        <f>IFERROR('RMI-data'!Z126/SUMIFS('RMI-data'!Z:Z,'RMI-data'!$J:$J,$J130,'RMI-data'!$I:$I,$I130),0)</f>
        <v>0</v>
      </c>
      <c r="AA130" s="104">
        <f>IFERROR('RMI-data'!AA126/SUMIFS('RMI-data'!AA:AA,'RMI-data'!$J:$J,$J130,'RMI-data'!$I:$I,$I130),0)</f>
        <v>0</v>
      </c>
      <c r="AB130" s="104">
        <f>IFERROR('RMI-data'!AB126/SUMIFS('RMI-data'!AB:AB,'RMI-data'!$J:$J,$J130,'RMI-data'!$I:$I,$I130),0)</f>
        <v>0</v>
      </c>
      <c r="AC130" s="104">
        <f>IFERROR('RMI-data'!AC126/SUMIFS('RMI-data'!AC:AC,'RMI-data'!$J:$J,$J130,'RMI-data'!$I:$I,$I130),0)</f>
        <v>0</v>
      </c>
      <c r="AD130" s="104">
        <f>IFERROR('RMI-data'!AD126/SUMIFS('RMI-data'!AD:AD,'RMI-data'!$J:$J,$J130,'RMI-data'!$I:$I,$I130),0)</f>
        <v>0</v>
      </c>
      <c r="AE130" s="104">
        <f>IFERROR('RMI-data'!AE126/SUMIFS('RMI-data'!AE:AE,'RMI-data'!$J:$J,$J130,'RMI-data'!$I:$I,$I130),0)</f>
        <v>0</v>
      </c>
      <c r="AF130" s="104">
        <f>IFERROR('RMI-data'!AF126/SUMIFS('RMI-data'!AF:AF,'RMI-data'!$J:$J,$J130,'RMI-data'!$I:$I,$I130),0)</f>
        <v>0</v>
      </c>
      <c r="AG130" s="104">
        <f>IFERROR('RMI-data'!AG126/SUMIFS('RMI-data'!AG:AG,'RMI-data'!$J:$J,$J130,'RMI-data'!$I:$I,$I130),0)</f>
        <v>0</v>
      </c>
      <c r="AH130" s="104">
        <f>IFERROR('RMI-data'!AH126/SUMIFS('RMI-data'!AH:AH,'RMI-data'!$J:$J,$J130,'RMI-data'!$I:$I,$I130),0)</f>
        <v>0</v>
      </c>
      <c r="AI130" s="104">
        <f>IFERROR('RMI-data'!AI126/SUMIFS('RMI-data'!AI:AI,'RMI-data'!$J:$J,$J130,'RMI-data'!$I:$I,$I130),0)</f>
        <v>0</v>
      </c>
      <c r="AJ130" s="104">
        <f>IFERROR('RMI-data'!AJ126/SUMIFS('RMI-data'!AJ:AJ,'RMI-data'!$J:$J,$J130,'RMI-data'!$I:$I,$I130),0)</f>
        <v>0</v>
      </c>
      <c r="AK130" s="104">
        <f>IFERROR('RMI-data'!AK126/SUMIFS('RMI-data'!AK:AK,'RMI-data'!$J:$J,$J130,'RMI-data'!$I:$I,$I130),0)</f>
        <v>0</v>
      </c>
      <c r="AL130" s="104">
        <f>IFERROR('RMI-data'!AL126/SUMIFS('RMI-data'!AL:AL,'RMI-data'!$J:$J,$J130,'RMI-data'!$I:$I,$I130),0)</f>
        <v>0</v>
      </c>
      <c r="AM130" s="104">
        <f>IFERROR('RMI-data'!AM126/SUMIFS('RMI-data'!AM:AM,'RMI-data'!$J:$J,$J130,'RMI-data'!$I:$I,$I130),0)</f>
        <v>0</v>
      </c>
      <c r="AN130" s="104">
        <f>IFERROR('RMI-data'!AN126/SUMIFS('RMI-data'!AN:AN,'RMI-data'!$J:$J,$J130,'RMI-data'!$I:$I,$I130),0)</f>
        <v>0</v>
      </c>
      <c r="AO130" s="104">
        <f>IFERROR('RMI-data'!AO126/SUMIFS('RMI-data'!AO:AO,'RMI-data'!$J:$J,$J130,'RMI-data'!$I:$I,$I130),0)</f>
        <v>0</v>
      </c>
      <c r="AP130" s="104">
        <f>IFERROR('RMI-data'!AP126/SUMIFS('RMI-data'!AP:AP,'RMI-data'!$J:$J,$J130,'RMI-data'!$I:$I,$I130),0)</f>
        <v>0</v>
      </c>
    </row>
    <row r="131" spans="1:42" ht="15.75" customHeight="1" x14ac:dyDescent="0.35">
      <c r="A131" s="51"/>
      <c r="B131" s="51"/>
      <c r="C131" s="51"/>
      <c r="D131" s="51"/>
      <c r="E131" s="51"/>
      <c r="F131" s="51"/>
      <c r="G131" s="51"/>
      <c r="H131" s="52" t="str">
        <f t="shared" si="9"/>
        <v>BCEU-rural-residential-other</v>
      </c>
      <c r="I131" s="63" t="s">
        <v>539</v>
      </c>
      <c r="J131" s="18" t="s">
        <v>93</v>
      </c>
      <c r="K131" s="104">
        <f>IFERROR('RMI-data'!K127/SUMIFS('RMI-data'!K:K,'RMI-data'!$J:$J,$J131,'RMI-data'!$I:$I,$I131),0)</f>
        <v>0</v>
      </c>
      <c r="L131" s="104">
        <f>IFERROR('RMI-data'!L127/SUMIFS('RMI-data'!L:L,'RMI-data'!$J:$J,$J131,'RMI-data'!$I:$I,$I131),0)</f>
        <v>0</v>
      </c>
      <c r="M131" s="104">
        <f>IFERROR('RMI-data'!M127/SUMIFS('RMI-data'!M:M,'RMI-data'!$J:$J,$J131,'RMI-data'!$I:$I,$I131),0)</f>
        <v>0</v>
      </c>
      <c r="N131" s="104">
        <f>IFERROR('RMI-data'!N127/SUMIFS('RMI-data'!N:N,'RMI-data'!$J:$J,$J131,'RMI-data'!$I:$I,$I131),0)</f>
        <v>0</v>
      </c>
      <c r="O131" s="104">
        <f>IFERROR('RMI-data'!O127/SUMIFS('RMI-data'!O:O,'RMI-data'!$J:$J,$J131,'RMI-data'!$I:$I,$I131),0)</f>
        <v>0</v>
      </c>
      <c r="P131" s="104">
        <f>IFERROR('RMI-data'!P127/SUMIFS('RMI-data'!P:P,'RMI-data'!$J:$J,$J131,'RMI-data'!$I:$I,$I131),0)</f>
        <v>0</v>
      </c>
      <c r="Q131" s="104">
        <f>IFERROR('RMI-data'!Q127/SUMIFS('RMI-data'!Q:Q,'RMI-data'!$J:$J,$J131,'RMI-data'!$I:$I,$I131),0)</f>
        <v>0</v>
      </c>
      <c r="R131" s="104">
        <f>IFERROR('RMI-data'!R127/SUMIFS('RMI-data'!R:R,'RMI-data'!$J:$J,$J131,'RMI-data'!$I:$I,$I131),0)</f>
        <v>0</v>
      </c>
      <c r="S131" s="104">
        <f>IFERROR('RMI-data'!S127/SUMIFS('RMI-data'!S:S,'RMI-data'!$J:$J,$J131,'RMI-data'!$I:$I,$I131),0)</f>
        <v>0</v>
      </c>
      <c r="T131" s="104">
        <f>IFERROR('RMI-data'!T127/SUMIFS('RMI-data'!T:T,'RMI-data'!$J:$J,$J131,'RMI-data'!$I:$I,$I131),0)</f>
        <v>0</v>
      </c>
      <c r="U131" s="104">
        <f>IFERROR('RMI-data'!U127/SUMIFS('RMI-data'!U:U,'RMI-data'!$J:$J,$J131,'RMI-data'!$I:$I,$I131),0)</f>
        <v>0</v>
      </c>
      <c r="V131" s="104">
        <f>IFERROR('RMI-data'!V127/SUMIFS('RMI-data'!V:V,'RMI-data'!$J:$J,$J131,'RMI-data'!$I:$I,$I131),0)</f>
        <v>0</v>
      </c>
      <c r="W131" s="104">
        <f>IFERROR('RMI-data'!W127/SUMIFS('RMI-data'!W:W,'RMI-data'!$J:$J,$J131,'RMI-data'!$I:$I,$I131),0)</f>
        <v>0</v>
      </c>
      <c r="X131" s="104">
        <f>IFERROR('RMI-data'!X127/SUMIFS('RMI-data'!X:X,'RMI-data'!$J:$J,$J131,'RMI-data'!$I:$I,$I131),0)</f>
        <v>0</v>
      </c>
      <c r="Y131" s="104">
        <f>IFERROR('RMI-data'!Y127/SUMIFS('RMI-data'!Y:Y,'RMI-data'!$J:$J,$J131,'RMI-data'!$I:$I,$I131),0)</f>
        <v>0</v>
      </c>
      <c r="Z131" s="104">
        <f>IFERROR('RMI-data'!Z127/SUMIFS('RMI-data'!Z:Z,'RMI-data'!$J:$J,$J131,'RMI-data'!$I:$I,$I131),0)</f>
        <v>0</v>
      </c>
      <c r="AA131" s="104">
        <f>IFERROR('RMI-data'!AA127/SUMIFS('RMI-data'!AA:AA,'RMI-data'!$J:$J,$J131,'RMI-data'!$I:$I,$I131),0)</f>
        <v>0</v>
      </c>
      <c r="AB131" s="104">
        <f>IFERROR('RMI-data'!AB127/SUMIFS('RMI-data'!AB:AB,'RMI-data'!$J:$J,$J131,'RMI-data'!$I:$I,$I131),0)</f>
        <v>0</v>
      </c>
      <c r="AC131" s="104">
        <f>IFERROR('RMI-data'!AC127/SUMIFS('RMI-data'!AC:AC,'RMI-data'!$J:$J,$J131,'RMI-data'!$I:$I,$I131),0)</f>
        <v>0</v>
      </c>
      <c r="AD131" s="104">
        <f>IFERROR('RMI-data'!AD127/SUMIFS('RMI-data'!AD:AD,'RMI-data'!$J:$J,$J131,'RMI-data'!$I:$I,$I131),0)</f>
        <v>0</v>
      </c>
      <c r="AE131" s="104">
        <f>IFERROR('RMI-data'!AE127/SUMIFS('RMI-data'!AE:AE,'RMI-data'!$J:$J,$J131,'RMI-data'!$I:$I,$I131),0)</f>
        <v>0</v>
      </c>
      <c r="AF131" s="104">
        <f>IFERROR('RMI-data'!AF127/SUMIFS('RMI-data'!AF:AF,'RMI-data'!$J:$J,$J131,'RMI-data'!$I:$I,$I131),0)</f>
        <v>0</v>
      </c>
      <c r="AG131" s="104">
        <f>IFERROR('RMI-data'!AG127/SUMIFS('RMI-data'!AG:AG,'RMI-data'!$J:$J,$J131,'RMI-data'!$I:$I,$I131),0)</f>
        <v>0</v>
      </c>
      <c r="AH131" s="104">
        <f>IFERROR('RMI-data'!AH127/SUMIFS('RMI-data'!AH:AH,'RMI-data'!$J:$J,$J131,'RMI-data'!$I:$I,$I131),0)</f>
        <v>0</v>
      </c>
      <c r="AI131" s="104">
        <f>IFERROR('RMI-data'!AI127/SUMIFS('RMI-data'!AI:AI,'RMI-data'!$J:$J,$J131,'RMI-data'!$I:$I,$I131),0)</f>
        <v>0</v>
      </c>
      <c r="AJ131" s="104">
        <f>IFERROR('RMI-data'!AJ127/SUMIFS('RMI-data'!AJ:AJ,'RMI-data'!$J:$J,$J131,'RMI-data'!$I:$I,$I131),0)</f>
        <v>0</v>
      </c>
      <c r="AK131" s="104">
        <f>IFERROR('RMI-data'!AK127/SUMIFS('RMI-data'!AK:AK,'RMI-data'!$J:$J,$J131,'RMI-data'!$I:$I,$I131),0)</f>
        <v>0</v>
      </c>
      <c r="AL131" s="104">
        <f>IFERROR('RMI-data'!AL127/SUMIFS('RMI-data'!AL:AL,'RMI-data'!$J:$J,$J131,'RMI-data'!$I:$I,$I131),0)</f>
        <v>0</v>
      </c>
      <c r="AM131" s="104">
        <f>IFERROR('RMI-data'!AM127/SUMIFS('RMI-data'!AM:AM,'RMI-data'!$J:$J,$J131,'RMI-data'!$I:$I,$I131),0)</f>
        <v>0</v>
      </c>
      <c r="AN131" s="104">
        <f>IFERROR('RMI-data'!AN127/SUMIFS('RMI-data'!AN:AN,'RMI-data'!$J:$J,$J131,'RMI-data'!$I:$I,$I131),0)</f>
        <v>0</v>
      </c>
      <c r="AO131" s="104">
        <f>IFERROR('RMI-data'!AO127/SUMIFS('RMI-data'!AO:AO,'RMI-data'!$J:$J,$J131,'RMI-data'!$I:$I,$I131),0)</f>
        <v>0</v>
      </c>
      <c r="AP131" s="104">
        <f>IFERROR('RMI-data'!AP127/SUMIFS('RMI-data'!AP:AP,'RMI-data'!$J:$J,$J131,'RMI-data'!$I:$I,$I131),0)</f>
        <v>0</v>
      </c>
    </row>
    <row r="132" spans="1:42" ht="15.75" customHeight="1" x14ac:dyDescent="0.35">
      <c r="A132" s="51"/>
      <c r="B132" s="51"/>
      <c r="C132" s="51"/>
      <c r="D132" s="51"/>
      <c r="E132" s="51"/>
      <c r="F132" s="51"/>
      <c r="G132" s="51"/>
      <c r="H132" s="52" t="str">
        <f t="shared" si="9"/>
        <v>BCEU-rural-residential-other</v>
      </c>
      <c r="I132" s="63" t="s">
        <v>539</v>
      </c>
      <c r="J132" s="18" t="s">
        <v>94</v>
      </c>
      <c r="K132" s="104">
        <f>IFERROR('RMI-data'!K128/SUMIFS('RMI-data'!K:K,'RMI-data'!$J:$J,$J132,'RMI-data'!$I:$I,$I132),0)</f>
        <v>0</v>
      </c>
      <c r="L132" s="104">
        <f>IFERROR('RMI-data'!L128/SUMIFS('RMI-data'!L:L,'RMI-data'!$J:$J,$J132,'RMI-data'!$I:$I,$I132),0)</f>
        <v>0</v>
      </c>
      <c r="M132" s="104">
        <f>IFERROR('RMI-data'!M128/SUMIFS('RMI-data'!M:M,'RMI-data'!$J:$J,$J132,'RMI-data'!$I:$I,$I132),0)</f>
        <v>0</v>
      </c>
      <c r="N132" s="104">
        <f>IFERROR('RMI-data'!N128/SUMIFS('RMI-data'!N:N,'RMI-data'!$J:$J,$J132,'RMI-data'!$I:$I,$I132),0)</f>
        <v>0</v>
      </c>
      <c r="O132" s="104">
        <f>IFERROR('RMI-data'!O128/SUMIFS('RMI-data'!O:O,'RMI-data'!$J:$J,$J132,'RMI-data'!$I:$I,$I132),0)</f>
        <v>0</v>
      </c>
      <c r="P132" s="104">
        <f>IFERROR('RMI-data'!P128/SUMIFS('RMI-data'!P:P,'RMI-data'!$J:$J,$J132,'RMI-data'!$I:$I,$I132),0)</f>
        <v>0</v>
      </c>
      <c r="Q132" s="104">
        <f>IFERROR('RMI-data'!Q128/SUMIFS('RMI-data'!Q:Q,'RMI-data'!$J:$J,$J132,'RMI-data'!$I:$I,$I132),0)</f>
        <v>0</v>
      </c>
      <c r="R132" s="104">
        <f>IFERROR('RMI-data'!R128/SUMIFS('RMI-data'!R:R,'RMI-data'!$J:$J,$J132,'RMI-data'!$I:$I,$I132),0)</f>
        <v>0</v>
      </c>
      <c r="S132" s="104">
        <f>IFERROR('RMI-data'!S128/SUMIFS('RMI-data'!S:S,'RMI-data'!$J:$J,$J132,'RMI-data'!$I:$I,$I132),0)</f>
        <v>0</v>
      </c>
      <c r="T132" s="104">
        <f>IFERROR('RMI-data'!T128/SUMIFS('RMI-data'!T:T,'RMI-data'!$J:$J,$J132,'RMI-data'!$I:$I,$I132),0)</f>
        <v>0</v>
      </c>
      <c r="U132" s="104">
        <f>IFERROR('RMI-data'!U128/SUMIFS('RMI-data'!U:U,'RMI-data'!$J:$J,$J132,'RMI-data'!$I:$I,$I132),0)</f>
        <v>0</v>
      </c>
      <c r="V132" s="104">
        <f>IFERROR('RMI-data'!V128/SUMIFS('RMI-data'!V:V,'RMI-data'!$J:$J,$J132,'RMI-data'!$I:$I,$I132),0)</f>
        <v>0</v>
      </c>
      <c r="W132" s="104">
        <f>IFERROR('RMI-data'!W128/SUMIFS('RMI-data'!W:W,'RMI-data'!$J:$J,$J132,'RMI-data'!$I:$I,$I132),0)</f>
        <v>0</v>
      </c>
      <c r="X132" s="104">
        <f>IFERROR('RMI-data'!X128/SUMIFS('RMI-data'!X:X,'RMI-data'!$J:$J,$J132,'RMI-data'!$I:$I,$I132),0)</f>
        <v>0</v>
      </c>
      <c r="Y132" s="104">
        <f>IFERROR('RMI-data'!Y128/SUMIFS('RMI-data'!Y:Y,'RMI-data'!$J:$J,$J132,'RMI-data'!$I:$I,$I132),0)</f>
        <v>0</v>
      </c>
      <c r="Z132" s="104">
        <f>IFERROR('RMI-data'!Z128/SUMIFS('RMI-data'!Z:Z,'RMI-data'!$J:$J,$J132,'RMI-data'!$I:$I,$I132),0)</f>
        <v>0</v>
      </c>
      <c r="AA132" s="104">
        <f>IFERROR('RMI-data'!AA128/SUMIFS('RMI-data'!AA:AA,'RMI-data'!$J:$J,$J132,'RMI-data'!$I:$I,$I132),0)</f>
        <v>0</v>
      </c>
      <c r="AB132" s="104">
        <f>IFERROR('RMI-data'!AB128/SUMIFS('RMI-data'!AB:AB,'RMI-data'!$J:$J,$J132,'RMI-data'!$I:$I,$I132),0)</f>
        <v>0</v>
      </c>
      <c r="AC132" s="104">
        <f>IFERROR('RMI-data'!AC128/SUMIFS('RMI-data'!AC:AC,'RMI-data'!$J:$J,$J132,'RMI-data'!$I:$I,$I132),0)</f>
        <v>0</v>
      </c>
      <c r="AD132" s="104">
        <f>IFERROR('RMI-data'!AD128/SUMIFS('RMI-data'!AD:AD,'RMI-data'!$J:$J,$J132,'RMI-data'!$I:$I,$I132),0)</f>
        <v>0</v>
      </c>
      <c r="AE132" s="104">
        <f>IFERROR('RMI-data'!AE128/SUMIFS('RMI-data'!AE:AE,'RMI-data'!$J:$J,$J132,'RMI-data'!$I:$I,$I132),0)</f>
        <v>0</v>
      </c>
      <c r="AF132" s="104">
        <f>IFERROR('RMI-data'!AF128/SUMIFS('RMI-data'!AF:AF,'RMI-data'!$J:$J,$J132,'RMI-data'!$I:$I,$I132),0)</f>
        <v>0</v>
      </c>
      <c r="AG132" s="104">
        <f>IFERROR('RMI-data'!AG128/SUMIFS('RMI-data'!AG:AG,'RMI-data'!$J:$J,$J132,'RMI-data'!$I:$I,$I132),0)</f>
        <v>0</v>
      </c>
      <c r="AH132" s="104">
        <f>IFERROR('RMI-data'!AH128/SUMIFS('RMI-data'!AH:AH,'RMI-data'!$J:$J,$J132,'RMI-data'!$I:$I,$I132),0)</f>
        <v>0</v>
      </c>
      <c r="AI132" s="104">
        <f>IFERROR('RMI-data'!AI128/SUMIFS('RMI-data'!AI:AI,'RMI-data'!$J:$J,$J132,'RMI-data'!$I:$I,$I132),0)</f>
        <v>0</v>
      </c>
      <c r="AJ132" s="104">
        <f>IFERROR('RMI-data'!AJ128/SUMIFS('RMI-data'!AJ:AJ,'RMI-data'!$J:$J,$J132,'RMI-data'!$I:$I,$I132),0)</f>
        <v>0</v>
      </c>
      <c r="AK132" s="104">
        <f>IFERROR('RMI-data'!AK128/SUMIFS('RMI-data'!AK:AK,'RMI-data'!$J:$J,$J132,'RMI-data'!$I:$I,$I132),0)</f>
        <v>0</v>
      </c>
      <c r="AL132" s="104">
        <f>IFERROR('RMI-data'!AL128/SUMIFS('RMI-data'!AL:AL,'RMI-data'!$J:$J,$J132,'RMI-data'!$I:$I,$I132),0)</f>
        <v>0</v>
      </c>
      <c r="AM132" s="104">
        <f>IFERROR('RMI-data'!AM128/SUMIFS('RMI-data'!AM:AM,'RMI-data'!$J:$J,$J132,'RMI-data'!$I:$I,$I132),0)</f>
        <v>0</v>
      </c>
      <c r="AN132" s="104">
        <f>IFERROR('RMI-data'!AN128/SUMIFS('RMI-data'!AN:AN,'RMI-data'!$J:$J,$J132,'RMI-data'!$I:$I,$I132),0)</f>
        <v>0</v>
      </c>
      <c r="AO132" s="104">
        <f>IFERROR('RMI-data'!AO128/SUMIFS('RMI-data'!AO:AO,'RMI-data'!$J:$J,$J132,'RMI-data'!$I:$I,$I132),0)</f>
        <v>0</v>
      </c>
      <c r="AP132" s="104">
        <f>IFERROR('RMI-data'!AP128/SUMIFS('RMI-data'!AP:AP,'RMI-data'!$J:$J,$J132,'RMI-data'!$I:$I,$I132),0)</f>
        <v>0</v>
      </c>
    </row>
    <row r="133" spans="1:42" ht="15.75" customHeight="1" x14ac:dyDescent="0.35">
      <c r="A133" s="51"/>
      <c r="B133" s="51"/>
      <c r="C133" s="51"/>
      <c r="D133" s="51"/>
      <c r="E133" s="51"/>
      <c r="F133" s="51"/>
      <c r="G133" s="51"/>
      <c r="H133" s="52" t="str">
        <f t="shared" si="9"/>
        <v>BCEU-rural-residential-other</v>
      </c>
      <c r="I133" s="63" t="s">
        <v>539</v>
      </c>
      <c r="J133" s="18" t="s">
        <v>95</v>
      </c>
      <c r="K133" s="104">
        <f>IFERROR('RMI-data'!K129/SUMIFS('RMI-data'!K:K,'RMI-data'!$J:$J,$J133,'RMI-data'!$I:$I,$I133),0)</f>
        <v>0</v>
      </c>
      <c r="L133" s="104">
        <f>IFERROR('RMI-data'!L129/SUMIFS('RMI-data'!L:L,'RMI-data'!$J:$J,$J133,'RMI-data'!$I:$I,$I133),0)</f>
        <v>0</v>
      </c>
      <c r="M133" s="104">
        <f>IFERROR('RMI-data'!M129/SUMIFS('RMI-data'!M:M,'RMI-data'!$J:$J,$J133,'RMI-data'!$I:$I,$I133),0)</f>
        <v>0</v>
      </c>
      <c r="N133" s="104">
        <f>IFERROR('RMI-data'!N129/SUMIFS('RMI-data'!N:N,'RMI-data'!$J:$J,$J133,'RMI-data'!$I:$I,$I133),0)</f>
        <v>0</v>
      </c>
      <c r="O133" s="104">
        <f>IFERROR('RMI-data'!O129/SUMIFS('RMI-data'!O:O,'RMI-data'!$J:$J,$J133,'RMI-data'!$I:$I,$I133),0)</f>
        <v>0</v>
      </c>
      <c r="P133" s="104">
        <f>IFERROR('RMI-data'!P129/SUMIFS('RMI-data'!P:P,'RMI-data'!$J:$J,$J133,'RMI-data'!$I:$I,$I133),0)</f>
        <v>0</v>
      </c>
      <c r="Q133" s="104">
        <f>IFERROR('RMI-data'!Q129/SUMIFS('RMI-data'!Q:Q,'RMI-data'!$J:$J,$J133,'RMI-data'!$I:$I,$I133),0)</f>
        <v>0</v>
      </c>
      <c r="R133" s="104">
        <f>IFERROR('RMI-data'!R129/SUMIFS('RMI-data'!R:R,'RMI-data'!$J:$J,$J133,'RMI-data'!$I:$I,$I133),0)</f>
        <v>0</v>
      </c>
      <c r="S133" s="104">
        <f>IFERROR('RMI-data'!S129/SUMIFS('RMI-data'!S:S,'RMI-data'!$J:$J,$J133,'RMI-data'!$I:$I,$I133),0)</f>
        <v>0</v>
      </c>
      <c r="T133" s="104">
        <f>IFERROR('RMI-data'!T129/SUMIFS('RMI-data'!T:T,'RMI-data'!$J:$J,$J133,'RMI-data'!$I:$I,$I133),0)</f>
        <v>0</v>
      </c>
      <c r="U133" s="104">
        <f>IFERROR('RMI-data'!U129/SUMIFS('RMI-data'!U:U,'RMI-data'!$J:$J,$J133,'RMI-data'!$I:$I,$I133),0)</f>
        <v>0</v>
      </c>
      <c r="V133" s="104">
        <f>IFERROR('RMI-data'!V129/SUMIFS('RMI-data'!V:V,'RMI-data'!$J:$J,$J133,'RMI-data'!$I:$I,$I133),0)</f>
        <v>0</v>
      </c>
      <c r="W133" s="104">
        <f>IFERROR('RMI-data'!W129/SUMIFS('RMI-data'!W:W,'RMI-data'!$J:$J,$J133,'RMI-data'!$I:$I,$I133),0)</f>
        <v>0</v>
      </c>
      <c r="X133" s="104">
        <f>IFERROR('RMI-data'!X129/SUMIFS('RMI-data'!X:X,'RMI-data'!$J:$J,$J133,'RMI-data'!$I:$I,$I133),0)</f>
        <v>0</v>
      </c>
      <c r="Y133" s="104">
        <f>IFERROR('RMI-data'!Y129/SUMIFS('RMI-data'!Y:Y,'RMI-data'!$J:$J,$J133,'RMI-data'!$I:$I,$I133),0)</f>
        <v>0</v>
      </c>
      <c r="Z133" s="104">
        <f>IFERROR('RMI-data'!Z129/SUMIFS('RMI-data'!Z:Z,'RMI-data'!$J:$J,$J133,'RMI-data'!$I:$I,$I133),0)</f>
        <v>0</v>
      </c>
      <c r="AA133" s="104">
        <f>IFERROR('RMI-data'!AA129/SUMIFS('RMI-data'!AA:AA,'RMI-data'!$J:$J,$J133,'RMI-data'!$I:$I,$I133),0)</f>
        <v>0</v>
      </c>
      <c r="AB133" s="104">
        <f>IFERROR('RMI-data'!AB129/SUMIFS('RMI-data'!AB:AB,'RMI-data'!$J:$J,$J133,'RMI-data'!$I:$I,$I133),0)</f>
        <v>0</v>
      </c>
      <c r="AC133" s="104">
        <f>IFERROR('RMI-data'!AC129/SUMIFS('RMI-data'!AC:AC,'RMI-data'!$J:$J,$J133,'RMI-data'!$I:$I,$I133),0)</f>
        <v>0</v>
      </c>
      <c r="AD133" s="104">
        <f>IFERROR('RMI-data'!AD129/SUMIFS('RMI-data'!AD:AD,'RMI-data'!$J:$J,$J133,'RMI-data'!$I:$I,$I133),0)</f>
        <v>0</v>
      </c>
      <c r="AE133" s="104">
        <f>IFERROR('RMI-data'!AE129/SUMIFS('RMI-data'!AE:AE,'RMI-data'!$J:$J,$J133,'RMI-data'!$I:$I,$I133),0)</f>
        <v>0</v>
      </c>
      <c r="AF133" s="104">
        <f>IFERROR('RMI-data'!AF129/SUMIFS('RMI-data'!AF:AF,'RMI-data'!$J:$J,$J133,'RMI-data'!$I:$I,$I133),0)</f>
        <v>0</v>
      </c>
      <c r="AG133" s="104">
        <f>IFERROR('RMI-data'!AG129/SUMIFS('RMI-data'!AG:AG,'RMI-data'!$J:$J,$J133,'RMI-data'!$I:$I,$I133),0)</f>
        <v>0</v>
      </c>
      <c r="AH133" s="104">
        <f>IFERROR('RMI-data'!AH129/SUMIFS('RMI-data'!AH:AH,'RMI-data'!$J:$J,$J133,'RMI-data'!$I:$I,$I133),0)</f>
        <v>0</v>
      </c>
      <c r="AI133" s="104">
        <f>IFERROR('RMI-data'!AI129/SUMIFS('RMI-data'!AI:AI,'RMI-data'!$J:$J,$J133,'RMI-data'!$I:$I,$I133),0)</f>
        <v>0</v>
      </c>
      <c r="AJ133" s="104">
        <f>IFERROR('RMI-data'!AJ129/SUMIFS('RMI-data'!AJ:AJ,'RMI-data'!$J:$J,$J133,'RMI-data'!$I:$I,$I133),0)</f>
        <v>0</v>
      </c>
      <c r="AK133" s="104">
        <f>IFERROR('RMI-data'!AK129/SUMIFS('RMI-data'!AK:AK,'RMI-data'!$J:$J,$J133,'RMI-data'!$I:$I,$I133),0)</f>
        <v>0</v>
      </c>
      <c r="AL133" s="104">
        <f>IFERROR('RMI-data'!AL129/SUMIFS('RMI-data'!AL:AL,'RMI-data'!$J:$J,$J133,'RMI-data'!$I:$I,$I133),0)</f>
        <v>0</v>
      </c>
      <c r="AM133" s="104">
        <f>IFERROR('RMI-data'!AM129/SUMIFS('RMI-data'!AM:AM,'RMI-data'!$J:$J,$J133,'RMI-data'!$I:$I,$I133),0)</f>
        <v>0</v>
      </c>
      <c r="AN133" s="104">
        <f>IFERROR('RMI-data'!AN129/SUMIFS('RMI-data'!AN:AN,'RMI-data'!$J:$J,$J133,'RMI-data'!$I:$I,$I133),0)</f>
        <v>0</v>
      </c>
      <c r="AO133" s="104">
        <f>IFERROR('RMI-data'!AO129/SUMIFS('RMI-data'!AO:AO,'RMI-data'!$J:$J,$J133,'RMI-data'!$I:$I,$I133),0)</f>
        <v>0</v>
      </c>
      <c r="AP133" s="104">
        <f>IFERROR('RMI-data'!AP129/SUMIFS('RMI-data'!AP:AP,'RMI-data'!$J:$J,$J133,'RMI-data'!$I:$I,$I133),0)</f>
        <v>0</v>
      </c>
    </row>
    <row r="134" spans="1:42" ht="15.75" customHeight="1" x14ac:dyDescent="0.35">
      <c r="A134" s="51"/>
      <c r="B134" s="51"/>
      <c r="C134" s="51"/>
      <c r="D134" s="51"/>
      <c r="E134" s="51"/>
      <c r="F134" s="51"/>
      <c r="G134" s="51"/>
      <c r="H134" s="52" t="str">
        <f t="shared" si="9"/>
        <v>BCEU-rural-residential-other</v>
      </c>
      <c r="I134" s="63" t="s">
        <v>539</v>
      </c>
      <c r="J134" s="18" t="s">
        <v>96</v>
      </c>
      <c r="K134" s="104">
        <f>IFERROR('RMI-data'!K130/SUMIFS('RMI-data'!K:K,'RMI-data'!$J:$J,$J134,'RMI-data'!$I:$I,$I134),0)</f>
        <v>0</v>
      </c>
      <c r="L134" s="104">
        <f>IFERROR('RMI-data'!L130/SUMIFS('RMI-data'!L:L,'RMI-data'!$J:$J,$J134,'RMI-data'!$I:$I,$I134),0)</f>
        <v>0</v>
      </c>
      <c r="M134" s="104">
        <f>IFERROR('RMI-data'!M130/SUMIFS('RMI-data'!M:M,'RMI-data'!$J:$J,$J134,'RMI-data'!$I:$I,$I134),0)</f>
        <v>0</v>
      </c>
      <c r="N134" s="104">
        <f>IFERROR('RMI-data'!N130/SUMIFS('RMI-data'!N:N,'RMI-data'!$J:$J,$J134,'RMI-data'!$I:$I,$I134),0)</f>
        <v>0</v>
      </c>
      <c r="O134" s="104">
        <f>IFERROR('RMI-data'!O130/SUMIFS('RMI-data'!O:O,'RMI-data'!$J:$J,$J134,'RMI-data'!$I:$I,$I134),0)</f>
        <v>0</v>
      </c>
      <c r="P134" s="104">
        <f>IFERROR('RMI-data'!P130/SUMIFS('RMI-data'!P:P,'RMI-data'!$J:$J,$J134,'RMI-data'!$I:$I,$I134),0)</f>
        <v>0</v>
      </c>
      <c r="Q134" s="104">
        <f>IFERROR('RMI-data'!Q130/SUMIFS('RMI-data'!Q:Q,'RMI-data'!$J:$J,$J134,'RMI-data'!$I:$I,$I134),0)</f>
        <v>0</v>
      </c>
      <c r="R134" s="104">
        <f>IFERROR('RMI-data'!R130/SUMIFS('RMI-data'!R:R,'RMI-data'!$J:$J,$J134,'RMI-data'!$I:$I,$I134),0)</f>
        <v>0</v>
      </c>
      <c r="S134" s="104">
        <f>IFERROR('RMI-data'!S130/SUMIFS('RMI-data'!S:S,'RMI-data'!$J:$J,$J134,'RMI-data'!$I:$I,$I134),0)</f>
        <v>0</v>
      </c>
      <c r="T134" s="104">
        <f>IFERROR('RMI-data'!T130/SUMIFS('RMI-data'!T:T,'RMI-data'!$J:$J,$J134,'RMI-data'!$I:$I,$I134),0)</f>
        <v>0</v>
      </c>
      <c r="U134" s="104">
        <f>IFERROR('RMI-data'!U130/SUMIFS('RMI-data'!U:U,'RMI-data'!$J:$J,$J134,'RMI-data'!$I:$I,$I134),0)</f>
        <v>0</v>
      </c>
      <c r="V134" s="104">
        <f>IFERROR('RMI-data'!V130/SUMIFS('RMI-data'!V:V,'RMI-data'!$J:$J,$J134,'RMI-data'!$I:$I,$I134),0)</f>
        <v>0</v>
      </c>
      <c r="W134" s="104">
        <f>IFERROR('RMI-data'!W130/SUMIFS('RMI-data'!W:W,'RMI-data'!$J:$J,$J134,'RMI-data'!$I:$I,$I134),0)</f>
        <v>0</v>
      </c>
      <c r="X134" s="104">
        <f>IFERROR('RMI-data'!X130/SUMIFS('RMI-data'!X:X,'RMI-data'!$J:$J,$J134,'RMI-data'!$I:$I,$I134),0)</f>
        <v>0</v>
      </c>
      <c r="Y134" s="104">
        <f>IFERROR('RMI-data'!Y130/SUMIFS('RMI-data'!Y:Y,'RMI-data'!$J:$J,$J134,'RMI-data'!$I:$I,$I134),0)</f>
        <v>0</v>
      </c>
      <c r="Z134" s="104">
        <f>IFERROR('RMI-data'!Z130/SUMIFS('RMI-data'!Z:Z,'RMI-data'!$J:$J,$J134,'RMI-data'!$I:$I,$I134),0)</f>
        <v>0</v>
      </c>
      <c r="AA134" s="104">
        <f>IFERROR('RMI-data'!AA130/SUMIFS('RMI-data'!AA:AA,'RMI-data'!$J:$J,$J134,'RMI-data'!$I:$I,$I134),0)</f>
        <v>0</v>
      </c>
      <c r="AB134" s="104">
        <f>IFERROR('RMI-data'!AB130/SUMIFS('RMI-data'!AB:AB,'RMI-data'!$J:$J,$J134,'RMI-data'!$I:$I,$I134),0)</f>
        <v>0</v>
      </c>
      <c r="AC134" s="104">
        <f>IFERROR('RMI-data'!AC130/SUMIFS('RMI-data'!AC:AC,'RMI-data'!$J:$J,$J134,'RMI-data'!$I:$I,$I134),0)</f>
        <v>0</v>
      </c>
      <c r="AD134" s="104">
        <f>IFERROR('RMI-data'!AD130/SUMIFS('RMI-data'!AD:AD,'RMI-data'!$J:$J,$J134,'RMI-data'!$I:$I,$I134),0)</f>
        <v>0</v>
      </c>
      <c r="AE134" s="104">
        <f>IFERROR('RMI-data'!AE130/SUMIFS('RMI-data'!AE:AE,'RMI-data'!$J:$J,$J134,'RMI-data'!$I:$I,$I134),0)</f>
        <v>0</v>
      </c>
      <c r="AF134" s="104">
        <f>IFERROR('RMI-data'!AF130/SUMIFS('RMI-data'!AF:AF,'RMI-data'!$J:$J,$J134,'RMI-data'!$I:$I,$I134),0)</f>
        <v>0</v>
      </c>
      <c r="AG134" s="104">
        <f>IFERROR('RMI-data'!AG130/SUMIFS('RMI-data'!AG:AG,'RMI-data'!$J:$J,$J134,'RMI-data'!$I:$I,$I134),0)</f>
        <v>0</v>
      </c>
      <c r="AH134" s="104">
        <f>IFERROR('RMI-data'!AH130/SUMIFS('RMI-data'!AH:AH,'RMI-data'!$J:$J,$J134,'RMI-data'!$I:$I,$I134),0)</f>
        <v>0</v>
      </c>
      <c r="AI134" s="104">
        <f>IFERROR('RMI-data'!AI130/SUMIFS('RMI-data'!AI:AI,'RMI-data'!$J:$J,$J134,'RMI-data'!$I:$I,$I134),0)</f>
        <v>0</v>
      </c>
      <c r="AJ134" s="104">
        <f>IFERROR('RMI-data'!AJ130/SUMIFS('RMI-data'!AJ:AJ,'RMI-data'!$J:$J,$J134,'RMI-data'!$I:$I,$I134),0)</f>
        <v>0</v>
      </c>
      <c r="AK134" s="104">
        <f>IFERROR('RMI-data'!AK130/SUMIFS('RMI-data'!AK:AK,'RMI-data'!$J:$J,$J134,'RMI-data'!$I:$I,$I134),0)</f>
        <v>0</v>
      </c>
      <c r="AL134" s="104">
        <f>IFERROR('RMI-data'!AL130/SUMIFS('RMI-data'!AL:AL,'RMI-data'!$J:$J,$J134,'RMI-data'!$I:$I,$I134),0)</f>
        <v>0</v>
      </c>
      <c r="AM134" s="104">
        <f>IFERROR('RMI-data'!AM130/SUMIFS('RMI-data'!AM:AM,'RMI-data'!$J:$J,$J134,'RMI-data'!$I:$I,$I134),0)</f>
        <v>0</v>
      </c>
      <c r="AN134" s="104">
        <f>IFERROR('RMI-data'!AN130/SUMIFS('RMI-data'!AN:AN,'RMI-data'!$J:$J,$J134,'RMI-data'!$I:$I,$I134),0)</f>
        <v>0</v>
      </c>
      <c r="AO134" s="104">
        <f>IFERROR('RMI-data'!AO130/SUMIFS('RMI-data'!AO:AO,'RMI-data'!$J:$J,$J134,'RMI-data'!$I:$I,$I134),0)</f>
        <v>0</v>
      </c>
      <c r="AP134" s="104">
        <f>IFERROR('RMI-data'!AP130/SUMIFS('RMI-data'!AP:AP,'RMI-data'!$J:$J,$J134,'RMI-data'!$I:$I,$I134),0)</f>
        <v>0</v>
      </c>
    </row>
    <row r="135" spans="1:42" ht="18.75" customHeight="1" x14ac:dyDescent="0.45">
      <c r="A135" s="50" t="s">
        <v>511</v>
      </c>
      <c r="B135" s="50"/>
      <c r="C135" s="50"/>
      <c r="D135" s="50"/>
      <c r="E135" s="50"/>
      <c r="F135" s="50" t="s">
        <v>511</v>
      </c>
      <c r="G135" s="50"/>
      <c r="H135" s="51"/>
      <c r="I135" s="61"/>
      <c r="J135" s="51"/>
      <c r="K135" s="51"/>
      <c r="L135" s="51"/>
      <c r="M135" s="51"/>
      <c r="N135" s="51"/>
      <c r="AO135" s="51"/>
      <c r="AP135" s="51"/>
    </row>
    <row r="136" spans="1:42" ht="15.75" customHeight="1" x14ac:dyDescent="0.35">
      <c r="A136" s="51"/>
      <c r="B136" s="51"/>
      <c r="C136" s="51"/>
      <c r="D136" s="51"/>
      <c r="E136" s="51"/>
      <c r="F136" s="51"/>
      <c r="G136" s="51"/>
      <c r="H136" s="18" t="s">
        <v>512</v>
      </c>
      <c r="I136" s="62"/>
      <c r="J136" s="51"/>
      <c r="K136" s="51"/>
      <c r="L136" s="51"/>
      <c r="M136" s="51"/>
      <c r="N136" s="51"/>
      <c r="AO136" s="51"/>
      <c r="AP136" s="51"/>
    </row>
    <row r="137" spans="1:42" ht="15.75" customHeight="1" x14ac:dyDescent="0.35">
      <c r="A137" s="51"/>
      <c r="B137" s="51"/>
      <c r="C137" s="51"/>
      <c r="D137" s="51"/>
      <c r="E137" s="51"/>
      <c r="F137" s="51"/>
      <c r="G137" s="51"/>
      <c r="H137" s="52" t="str">
        <f t="shared" ref="H137:H147" si="10">H136</f>
        <v>BCEU-commercial-heating</v>
      </c>
      <c r="I137" s="61"/>
      <c r="J137" s="18" t="s">
        <v>1</v>
      </c>
      <c r="K137" s="18">
        <v>2019</v>
      </c>
      <c r="L137" s="18">
        <v>2020</v>
      </c>
      <c r="M137" s="18">
        <v>2021</v>
      </c>
      <c r="N137" s="18">
        <v>2022</v>
      </c>
      <c r="O137" s="18">
        <v>2023</v>
      </c>
      <c r="P137" s="18">
        <v>2024</v>
      </c>
      <c r="Q137" s="18">
        <v>2025</v>
      </c>
      <c r="R137" s="18">
        <v>2026</v>
      </c>
      <c r="S137" s="18">
        <v>2027</v>
      </c>
      <c r="T137" s="18">
        <v>2028</v>
      </c>
      <c r="U137" s="18">
        <v>2029</v>
      </c>
      <c r="V137" s="18">
        <v>2030</v>
      </c>
      <c r="W137" s="18">
        <v>2031</v>
      </c>
      <c r="X137" s="18">
        <v>2032</v>
      </c>
      <c r="Y137" s="18">
        <v>2033</v>
      </c>
      <c r="Z137" s="18">
        <v>2034</v>
      </c>
      <c r="AA137" s="18">
        <v>2035</v>
      </c>
      <c r="AB137" s="18">
        <v>2036</v>
      </c>
      <c r="AC137" s="18">
        <v>2037</v>
      </c>
      <c r="AD137" s="18">
        <v>2038</v>
      </c>
      <c r="AE137" s="18">
        <v>2039</v>
      </c>
      <c r="AF137" s="18">
        <v>2040</v>
      </c>
      <c r="AG137" s="18">
        <v>2041</v>
      </c>
      <c r="AH137" s="18">
        <v>2042</v>
      </c>
      <c r="AI137" s="18">
        <v>2043</v>
      </c>
      <c r="AJ137" s="18">
        <v>2044</v>
      </c>
      <c r="AK137" s="18">
        <v>2045</v>
      </c>
      <c r="AL137" s="18">
        <v>2046</v>
      </c>
      <c r="AM137" s="18">
        <v>2047</v>
      </c>
      <c r="AN137" s="18">
        <v>2048</v>
      </c>
      <c r="AO137" s="18">
        <v>2049</v>
      </c>
      <c r="AP137" s="18">
        <v>2050</v>
      </c>
    </row>
    <row r="138" spans="1:42" ht="15.75" customHeight="1" x14ac:dyDescent="0.35">
      <c r="A138" s="51"/>
      <c r="B138" s="51"/>
      <c r="C138" s="51"/>
      <c r="D138" s="51"/>
      <c r="E138" s="51"/>
      <c r="F138" s="51"/>
      <c r="G138" s="51"/>
      <c r="H138" s="52" t="str">
        <f t="shared" si="10"/>
        <v>BCEU-commercial-heating</v>
      </c>
      <c r="I138" s="63" t="s">
        <v>540</v>
      </c>
      <c r="J138" s="18" t="s">
        <v>2</v>
      </c>
      <c r="K138" s="104">
        <f>IFERROR('RMI-data'!K134/SUMIFS('RMI-data'!K:K,'RMI-data'!$J:$J,$J138,'RMI-data'!$I:$I,$I138),0)</f>
        <v>2.516443070060374E-2</v>
      </c>
      <c r="L138" s="104">
        <f>IFERROR('RMI-data'!L134/SUMIFS('RMI-data'!L:L,'RMI-data'!$J:$J,$J138,'RMI-data'!$I:$I,$I138),0)</f>
        <v>2.4562284290028297E-2</v>
      </c>
      <c r="M138" s="104">
        <f>IFERROR('RMI-data'!M134/SUMIFS('RMI-data'!M:M,'RMI-data'!$J:$J,$J138,'RMI-data'!$I:$I,$I138),0)</f>
        <v>2.3975305627925027E-2</v>
      </c>
      <c r="N138" s="104">
        <f>IFERROR('RMI-data'!N134/SUMIFS('RMI-data'!N:N,'RMI-data'!$J:$J,$J138,'RMI-data'!$I:$I,$I138),0)</f>
        <v>2.3425684964791891E-2</v>
      </c>
      <c r="O138" s="104">
        <f>IFERROR('RMI-data'!O134/SUMIFS('RMI-data'!O:O,'RMI-data'!$J:$J,$J138,'RMI-data'!$I:$I,$I138),0)</f>
        <v>2.2903375013166898E-2</v>
      </c>
      <c r="P138" s="104">
        <f>IFERROR('RMI-data'!P134/SUMIFS('RMI-data'!P:P,'RMI-data'!$J:$J,$J138,'RMI-data'!$I:$I,$I138),0)</f>
        <v>2.2379236356963667E-2</v>
      </c>
      <c r="Q138" s="104">
        <f>IFERROR('RMI-data'!Q134/SUMIFS('RMI-data'!Q:Q,'RMI-data'!$J:$J,$J138,'RMI-data'!$I:$I,$I138),0)</f>
        <v>2.1877911535024448E-2</v>
      </c>
      <c r="R138" s="104">
        <f>IFERROR('RMI-data'!R134/SUMIFS('RMI-data'!R:R,'RMI-data'!$J:$J,$J138,'RMI-data'!$I:$I,$I138),0)</f>
        <v>2.1393930534857143E-2</v>
      </c>
      <c r="S138" s="104">
        <f>IFERROR('RMI-data'!S134/SUMIFS('RMI-data'!S:S,'RMI-data'!$J:$J,$J138,'RMI-data'!$I:$I,$I138),0)</f>
        <v>2.0929626368093084E-2</v>
      </c>
      <c r="T138" s="104">
        <f>IFERROR('RMI-data'!T134/SUMIFS('RMI-data'!T:T,'RMI-data'!$J:$J,$J138,'RMI-data'!$I:$I,$I138),0)</f>
        <v>2.0476179352998686E-2</v>
      </c>
      <c r="U138" s="104">
        <f>IFERROR('RMI-data'!U134/SUMIFS('RMI-data'!U:U,'RMI-data'!$J:$J,$J138,'RMI-data'!$I:$I,$I138),0)</f>
        <v>2.0021889354493262E-2</v>
      </c>
      <c r="V138" s="104">
        <f>IFERROR('RMI-data'!V134/SUMIFS('RMI-data'!V:V,'RMI-data'!$J:$J,$J138,'RMI-data'!$I:$I,$I138),0)</f>
        <v>1.9562709437338312E-2</v>
      </c>
      <c r="W138" s="104">
        <f>IFERROR('RMI-data'!W134/SUMIFS('RMI-data'!W:W,'RMI-data'!$J:$J,$J138,'RMI-data'!$I:$I,$I138),0)</f>
        <v>1.9098575635809932E-2</v>
      </c>
      <c r="X138" s="104">
        <f>IFERROR('RMI-data'!X134/SUMIFS('RMI-data'!X:X,'RMI-data'!$J:$J,$J138,'RMI-data'!$I:$I,$I138),0)</f>
        <v>1.861382093346484E-2</v>
      </c>
      <c r="Y138" s="104">
        <f>IFERROR('RMI-data'!Y134/SUMIFS('RMI-data'!Y:Y,'RMI-data'!$J:$J,$J138,'RMI-data'!$I:$I,$I138),0)</f>
        <v>1.8125761834720422E-2</v>
      </c>
      <c r="Z138" s="104">
        <f>IFERROR('RMI-data'!Z134/SUMIFS('RMI-data'!Z:Z,'RMI-data'!$J:$J,$J138,'RMI-data'!$I:$I,$I138),0)</f>
        <v>1.7631753031971432E-2</v>
      </c>
      <c r="AA138" s="104">
        <f>IFERROR('RMI-data'!AA134/SUMIFS('RMI-data'!AA:AA,'RMI-data'!$J:$J,$J138,'RMI-data'!$I:$I,$I138),0)</f>
        <v>1.7133632815804732E-2</v>
      </c>
      <c r="AB138" s="104">
        <f>IFERROR('RMI-data'!AB134/SUMIFS('RMI-data'!AB:AB,'RMI-data'!$J:$J,$J138,'RMI-data'!$I:$I,$I138),0)</f>
        <v>1.6641975192933599E-2</v>
      </c>
      <c r="AC138" s="104">
        <f>IFERROR('RMI-data'!AC134/SUMIFS('RMI-data'!AC:AC,'RMI-data'!$J:$J,$J138,'RMI-data'!$I:$I,$I138),0)</f>
        <v>1.6138365663468841E-2</v>
      </c>
      <c r="AD138" s="104">
        <f>IFERROR('RMI-data'!AD134/SUMIFS('RMI-data'!AD:AD,'RMI-data'!$J:$J,$J138,'RMI-data'!$I:$I,$I138),0)</f>
        <v>1.5640991008950021E-2</v>
      </c>
      <c r="AE138" s="104">
        <f>IFERROR('RMI-data'!AE134/SUMIFS('RMI-data'!AE:AE,'RMI-data'!$J:$J,$J138,'RMI-data'!$I:$I,$I138),0)</f>
        <v>1.5140955851960625E-2</v>
      </c>
      <c r="AF138" s="104">
        <f>IFERROR('RMI-data'!AF134/SUMIFS('RMI-data'!AF:AF,'RMI-data'!$J:$J,$J138,'RMI-data'!$I:$I,$I138),0)</f>
        <v>1.4642724785834825E-2</v>
      </c>
      <c r="AG138" s="104">
        <f>IFERROR('RMI-data'!AG134/SUMIFS('RMI-data'!AG:AG,'RMI-data'!$J:$J,$J138,'RMI-data'!$I:$I,$I138),0)</f>
        <v>1.4141666230348248E-2</v>
      </c>
      <c r="AH138" s="104">
        <f>IFERROR('RMI-data'!AH134/SUMIFS('RMI-data'!AH:AH,'RMI-data'!$J:$J,$J138,'RMI-data'!$I:$I,$I138),0)</f>
        <v>1.3646045061743573E-2</v>
      </c>
      <c r="AI138" s="104">
        <f>IFERROR('RMI-data'!AI134/SUMIFS('RMI-data'!AI:AI,'RMI-data'!$J:$J,$J138,'RMI-data'!$I:$I,$I138),0)</f>
        <v>1.3153212898128274E-2</v>
      </c>
      <c r="AJ138" s="104">
        <f>IFERROR('RMI-data'!AJ134/SUMIFS('RMI-data'!AJ:AJ,'RMI-data'!$J:$J,$J138,'RMI-data'!$I:$I,$I138),0)</f>
        <v>1.2667412648333393E-2</v>
      </c>
      <c r="AK138" s="104">
        <f>IFERROR('RMI-data'!AK134/SUMIFS('RMI-data'!AK:AK,'RMI-data'!$J:$J,$J138,'RMI-data'!$I:$I,$I138),0)</f>
        <v>1.2196004589126884E-2</v>
      </c>
      <c r="AL138" s="104">
        <f>IFERROR('RMI-data'!AL134/SUMIFS('RMI-data'!AL:AL,'RMI-data'!$J:$J,$J138,'RMI-data'!$I:$I,$I138),0)</f>
        <v>1.1728272477822209E-2</v>
      </c>
      <c r="AM138" s="104">
        <f>IFERROR('RMI-data'!AM134/SUMIFS('RMI-data'!AM:AM,'RMI-data'!$J:$J,$J138,'RMI-data'!$I:$I,$I138),0)</f>
        <v>1.1275760396164947E-2</v>
      </c>
      <c r="AN138" s="104">
        <f>IFERROR('RMI-data'!AN134/SUMIFS('RMI-data'!AN:AN,'RMI-data'!$J:$J,$J138,'RMI-data'!$I:$I,$I138),0)</f>
        <v>1.0829153127853907E-2</v>
      </c>
      <c r="AO138" s="104">
        <f>IFERROR('RMI-data'!AO134/SUMIFS('RMI-data'!AO:AO,'RMI-data'!$J:$J,$J138,'RMI-data'!$I:$I,$I138),0)</f>
        <v>1.039445015382035E-2</v>
      </c>
      <c r="AP138" s="104">
        <f>IFERROR('RMI-data'!AP134/SUMIFS('RMI-data'!AP:AP,'RMI-data'!$J:$J,$J138,'RMI-data'!$I:$I,$I138),0)</f>
        <v>9.9690763785824678E-3</v>
      </c>
    </row>
    <row r="139" spans="1:42" ht="15.75" customHeight="1" x14ac:dyDescent="0.35">
      <c r="A139" s="51"/>
      <c r="B139" s="51"/>
      <c r="C139" s="51"/>
      <c r="D139" s="51"/>
      <c r="E139" s="51"/>
      <c r="F139" s="51"/>
      <c r="G139" s="51"/>
      <c r="H139" s="52" t="str">
        <f t="shared" si="10"/>
        <v>BCEU-commercial-heating</v>
      </c>
      <c r="I139" s="63" t="s">
        <v>540</v>
      </c>
      <c r="J139" s="18" t="s">
        <v>3</v>
      </c>
      <c r="K139" s="104">
        <f>IFERROR('RMI-data'!K135/SUMIFS('RMI-data'!K:K,'RMI-data'!$J:$J,$J139,'RMI-data'!$I:$I,$I139),0)</f>
        <v>0</v>
      </c>
      <c r="L139" s="104">
        <f>IFERROR('RMI-data'!L135/SUMIFS('RMI-data'!L:L,'RMI-data'!$J:$J,$J139,'RMI-data'!$I:$I,$I139),0)</f>
        <v>0</v>
      </c>
      <c r="M139" s="104">
        <f>IFERROR('RMI-data'!M135/SUMIFS('RMI-data'!M:M,'RMI-data'!$J:$J,$J139,'RMI-data'!$I:$I,$I139),0)</f>
        <v>0</v>
      </c>
      <c r="N139" s="104">
        <f>IFERROR('RMI-data'!N135/SUMIFS('RMI-data'!N:N,'RMI-data'!$J:$J,$J139,'RMI-data'!$I:$I,$I139),0)</f>
        <v>0</v>
      </c>
      <c r="O139" s="104">
        <f>IFERROR('RMI-data'!O135/SUMIFS('RMI-data'!O:O,'RMI-data'!$J:$J,$J139,'RMI-data'!$I:$I,$I139),0)</f>
        <v>0</v>
      </c>
      <c r="P139" s="104">
        <f>IFERROR('RMI-data'!P135/SUMIFS('RMI-data'!P:P,'RMI-data'!$J:$J,$J139,'RMI-data'!$I:$I,$I139),0)</f>
        <v>0</v>
      </c>
      <c r="Q139" s="104">
        <f>IFERROR('RMI-data'!Q135/SUMIFS('RMI-data'!Q:Q,'RMI-data'!$J:$J,$J139,'RMI-data'!$I:$I,$I139),0)</f>
        <v>0</v>
      </c>
      <c r="R139" s="104">
        <f>IFERROR('RMI-data'!R135/SUMIFS('RMI-data'!R:R,'RMI-data'!$J:$J,$J139,'RMI-data'!$I:$I,$I139),0)</f>
        <v>0</v>
      </c>
      <c r="S139" s="104">
        <f>IFERROR('RMI-data'!S135/SUMIFS('RMI-data'!S:S,'RMI-data'!$J:$J,$J139,'RMI-data'!$I:$I,$I139),0)</f>
        <v>0</v>
      </c>
      <c r="T139" s="104">
        <f>IFERROR('RMI-data'!T135/SUMIFS('RMI-data'!T:T,'RMI-data'!$J:$J,$J139,'RMI-data'!$I:$I,$I139),0)</f>
        <v>0</v>
      </c>
      <c r="U139" s="104">
        <f>IFERROR('RMI-data'!U135/SUMIFS('RMI-data'!U:U,'RMI-data'!$J:$J,$J139,'RMI-data'!$I:$I,$I139),0)</f>
        <v>0</v>
      </c>
      <c r="V139" s="104">
        <f>IFERROR('RMI-data'!V135/SUMIFS('RMI-data'!V:V,'RMI-data'!$J:$J,$J139,'RMI-data'!$I:$I,$I139),0)</f>
        <v>0</v>
      </c>
      <c r="W139" s="104">
        <f>IFERROR('RMI-data'!W135/SUMIFS('RMI-data'!W:W,'RMI-data'!$J:$J,$J139,'RMI-data'!$I:$I,$I139),0)</f>
        <v>0</v>
      </c>
      <c r="X139" s="104">
        <f>IFERROR('RMI-data'!X135/SUMIFS('RMI-data'!X:X,'RMI-data'!$J:$J,$J139,'RMI-data'!$I:$I,$I139),0)</f>
        <v>0</v>
      </c>
      <c r="Y139" s="104">
        <f>IFERROR('RMI-data'!Y135/SUMIFS('RMI-data'!Y:Y,'RMI-data'!$J:$J,$J139,'RMI-data'!$I:$I,$I139),0)</f>
        <v>0</v>
      </c>
      <c r="Z139" s="104">
        <f>IFERROR('RMI-data'!Z135/SUMIFS('RMI-data'!Z:Z,'RMI-data'!$J:$J,$J139,'RMI-data'!$I:$I,$I139),0)</f>
        <v>0</v>
      </c>
      <c r="AA139" s="104">
        <f>IFERROR('RMI-data'!AA135/SUMIFS('RMI-data'!AA:AA,'RMI-data'!$J:$J,$J139,'RMI-data'!$I:$I,$I139),0)</f>
        <v>0</v>
      </c>
      <c r="AB139" s="104">
        <f>IFERROR('RMI-data'!AB135/SUMIFS('RMI-data'!AB:AB,'RMI-data'!$J:$J,$J139,'RMI-data'!$I:$I,$I139),0)</f>
        <v>0</v>
      </c>
      <c r="AC139" s="104">
        <f>IFERROR('RMI-data'!AC135/SUMIFS('RMI-data'!AC:AC,'RMI-data'!$J:$J,$J139,'RMI-data'!$I:$I,$I139),0)</f>
        <v>0</v>
      </c>
      <c r="AD139" s="104">
        <f>IFERROR('RMI-data'!AD135/SUMIFS('RMI-data'!AD:AD,'RMI-data'!$J:$J,$J139,'RMI-data'!$I:$I,$I139),0)</f>
        <v>0</v>
      </c>
      <c r="AE139" s="104">
        <f>IFERROR('RMI-data'!AE135/SUMIFS('RMI-data'!AE:AE,'RMI-data'!$J:$J,$J139,'RMI-data'!$I:$I,$I139),0)</f>
        <v>0</v>
      </c>
      <c r="AF139" s="104">
        <f>IFERROR('RMI-data'!AF135/SUMIFS('RMI-data'!AF:AF,'RMI-data'!$J:$J,$J139,'RMI-data'!$I:$I,$I139),0)</f>
        <v>0</v>
      </c>
      <c r="AG139" s="104">
        <f>IFERROR('RMI-data'!AG135/SUMIFS('RMI-data'!AG:AG,'RMI-data'!$J:$J,$J139,'RMI-data'!$I:$I,$I139),0)</f>
        <v>0</v>
      </c>
      <c r="AH139" s="104">
        <f>IFERROR('RMI-data'!AH135/SUMIFS('RMI-data'!AH:AH,'RMI-data'!$J:$J,$J139,'RMI-data'!$I:$I,$I139),0)</f>
        <v>0</v>
      </c>
      <c r="AI139" s="104">
        <f>IFERROR('RMI-data'!AI135/SUMIFS('RMI-data'!AI:AI,'RMI-data'!$J:$J,$J139,'RMI-data'!$I:$I,$I139),0)</f>
        <v>0</v>
      </c>
      <c r="AJ139" s="104">
        <f>IFERROR('RMI-data'!AJ135/SUMIFS('RMI-data'!AJ:AJ,'RMI-data'!$J:$J,$J139,'RMI-data'!$I:$I,$I139),0)</f>
        <v>0</v>
      </c>
      <c r="AK139" s="104">
        <f>IFERROR('RMI-data'!AK135/SUMIFS('RMI-data'!AK:AK,'RMI-data'!$J:$J,$J139,'RMI-data'!$I:$I,$I139),0)</f>
        <v>0</v>
      </c>
      <c r="AL139" s="104">
        <f>IFERROR('RMI-data'!AL135/SUMIFS('RMI-data'!AL:AL,'RMI-data'!$J:$J,$J139,'RMI-data'!$I:$I,$I139),0)</f>
        <v>0</v>
      </c>
      <c r="AM139" s="104">
        <f>IFERROR('RMI-data'!AM135/SUMIFS('RMI-data'!AM:AM,'RMI-data'!$J:$J,$J139,'RMI-data'!$I:$I,$I139),0)</f>
        <v>0</v>
      </c>
      <c r="AN139" s="104">
        <f>IFERROR('RMI-data'!AN135/SUMIFS('RMI-data'!AN:AN,'RMI-data'!$J:$J,$J139,'RMI-data'!$I:$I,$I139),0)</f>
        <v>0</v>
      </c>
      <c r="AO139" s="104">
        <f>IFERROR('RMI-data'!AO135/SUMIFS('RMI-data'!AO:AO,'RMI-data'!$J:$J,$J139,'RMI-data'!$I:$I,$I139),0)</f>
        <v>0</v>
      </c>
      <c r="AP139" s="104">
        <f>IFERROR('RMI-data'!AP135/SUMIFS('RMI-data'!AP:AP,'RMI-data'!$J:$J,$J139,'RMI-data'!$I:$I,$I139),0)</f>
        <v>0</v>
      </c>
    </row>
    <row r="140" spans="1:42" ht="15.75" customHeight="1" x14ac:dyDescent="0.35">
      <c r="A140" s="51"/>
      <c r="B140" s="51"/>
      <c r="C140" s="51"/>
      <c r="D140" s="51"/>
      <c r="E140" s="51"/>
      <c r="F140" s="51"/>
      <c r="G140" s="51"/>
      <c r="H140" s="52" t="str">
        <f t="shared" si="10"/>
        <v>BCEU-commercial-heating</v>
      </c>
      <c r="I140" s="63" t="s">
        <v>540</v>
      </c>
      <c r="J140" s="18" t="s">
        <v>4</v>
      </c>
      <c r="K140" s="104">
        <f>IFERROR('RMI-data'!K136/SUMIFS('RMI-data'!K:K,'RMI-data'!$J:$J,$J140,'RMI-data'!$I:$I,$I140),0)</f>
        <v>0.2583836246838096</v>
      </c>
      <c r="L140" s="104">
        <f>IFERROR('RMI-data'!L136/SUMIFS('RMI-data'!L:L,'RMI-data'!$J:$J,$J140,'RMI-data'!$I:$I,$I140),0)</f>
        <v>0.25630780624096622</v>
      </c>
      <c r="M140" s="104">
        <f>IFERROR('RMI-data'!M136/SUMIFS('RMI-data'!M:M,'RMI-data'!$J:$J,$J140,'RMI-data'!$I:$I,$I140),0)</f>
        <v>0.25300192305894864</v>
      </c>
      <c r="N140" s="104">
        <f>IFERROR('RMI-data'!N136/SUMIFS('RMI-data'!N:N,'RMI-data'!$J:$J,$J140,'RMI-data'!$I:$I,$I140),0)</f>
        <v>0.24781136757796118</v>
      </c>
      <c r="O140" s="104">
        <f>IFERROR('RMI-data'!O136/SUMIFS('RMI-data'!O:O,'RMI-data'!$J:$J,$J140,'RMI-data'!$I:$I,$I140),0)</f>
        <v>0.24241810759906943</v>
      </c>
      <c r="P140" s="104">
        <f>IFERROR('RMI-data'!P136/SUMIFS('RMI-data'!P:P,'RMI-data'!$J:$J,$J140,'RMI-data'!$I:$I,$I140),0)</f>
        <v>0.23719198035271655</v>
      </c>
      <c r="Q140" s="104">
        <f>IFERROR('RMI-data'!Q136/SUMIFS('RMI-data'!Q:Q,'RMI-data'!$J:$J,$J140,'RMI-data'!$I:$I,$I140),0)</f>
        <v>0.23211392670174924</v>
      </c>
      <c r="R140" s="104">
        <f>IFERROR('RMI-data'!R136/SUMIFS('RMI-data'!R:R,'RMI-data'!$J:$J,$J140,'RMI-data'!$I:$I,$I140),0)</f>
        <v>0.22711980139593538</v>
      </c>
      <c r="S140" s="104">
        <f>IFERROR('RMI-data'!S136/SUMIFS('RMI-data'!S:S,'RMI-data'!$J:$J,$J140,'RMI-data'!$I:$I,$I140),0)</f>
        <v>0.22251024382674489</v>
      </c>
      <c r="T140" s="104">
        <f>IFERROR('RMI-data'!T136/SUMIFS('RMI-data'!T:T,'RMI-data'!$J:$J,$J140,'RMI-data'!$I:$I,$I140),0)</f>
        <v>0.21787433259355313</v>
      </c>
      <c r="U140" s="104">
        <f>IFERROR('RMI-data'!U136/SUMIFS('RMI-data'!U:U,'RMI-data'!$J:$J,$J140,'RMI-data'!$I:$I,$I140),0)</f>
        <v>0.21322411309739567</v>
      </c>
      <c r="V140" s="104">
        <f>IFERROR('RMI-data'!V136/SUMIFS('RMI-data'!V:V,'RMI-data'!$J:$J,$J140,'RMI-data'!$I:$I,$I140),0)</f>
        <v>0.20854067376436544</v>
      </c>
      <c r="W140" s="104">
        <f>IFERROR('RMI-data'!W136/SUMIFS('RMI-data'!W:W,'RMI-data'!$J:$J,$J140,'RMI-data'!$I:$I,$I140),0)</f>
        <v>0.20407800833614745</v>
      </c>
      <c r="X140" s="104">
        <f>IFERROR('RMI-data'!X136/SUMIFS('RMI-data'!X:X,'RMI-data'!$J:$J,$J140,'RMI-data'!$I:$I,$I140),0)</f>
        <v>0.19977522749244034</v>
      </c>
      <c r="Y140" s="104">
        <f>IFERROR('RMI-data'!Y136/SUMIFS('RMI-data'!Y:Y,'RMI-data'!$J:$J,$J140,'RMI-data'!$I:$I,$I140),0)</f>
        <v>0.19566851402111515</v>
      </c>
      <c r="Z140" s="104">
        <f>IFERROR('RMI-data'!Z136/SUMIFS('RMI-data'!Z:Z,'RMI-data'!$J:$J,$J140,'RMI-data'!$I:$I,$I140),0)</f>
        <v>0.19188282761902586</v>
      </c>
      <c r="AA140" s="104">
        <f>IFERROR('RMI-data'!AA136/SUMIFS('RMI-data'!AA:AA,'RMI-data'!$J:$J,$J140,'RMI-data'!$I:$I,$I140),0)</f>
        <v>0.18845491651591703</v>
      </c>
      <c r="AB140" s="104">
        <f>IFERROR('RMI-data'!AB136/SUMIFS('RMI-data'!AB:AB,'RMI-data'!$J:$J,$J140,'RMI-data'!$I:$I,$I140),0)</f>
        <v>0.18518619412737494</v>
      </c>
      <c r="AC140" s="104">
        <f>IFERROR('RMI-data'!AC136/SUMIFS('RMI-data'!AC:AC,'RMI-data'!$J:$J,$J140,'RMI-data'!$I:$I,$I140),0)</f>
        <v>0.18196816608711863</v>
      </c>
      <c r="AD140" s="104">
        <f>IFERROR('RMI-data'!AD136/SUMIFS('RMI-data'!AD:AD,'RMI-data'!$J:$J,$J140,'RMI-data'!$I:$I,$I140),0)</f>
        <v>0.17878907585366949</v>
      </c>
      <c r="AE140" s="104">
        <f>IFERROR('RMI-data'!AE136/SUMIFS('RMI-data'!AE:AE,'RMI-data'!$J:$J,$J140,'RMI-data'!$I:$I,$I140),0)</f>
        <v>0.17567896376420461</v>
      </c>
      <c r="AF140" s="104">
        <f>IFERROR('RMI-data'!AF136/SUMIFS('RMI-data'!AF:AF,'RMI-data'!$J:$J,$J140,'RMI-data'!$I:$I,$I140),0)</f>
        <v>0.17257424091051557</v>
      </c>
      <c r="AG140" s="104">
        <f>IFERROR('RMI-data'!AG136/SUMIFS('RMI-data'!AG:AG,'RMI-data'!$J:$J,$J140,'RMI-data'!$I:$I,$I140),0)</f>
        <v>0.16950002184307433</v>
      </c>
      <c r="AH140" s="104">
        <f>IFERROR('RMI-data'!AH136/SUMIFS('RMI-data'!AH:AH,'RMI-data'!$J:$J,$J140,'RMI-data'!$I:$I,$I140),0)</f>
        <v>0.16653102126597413</v>
      </c>
      <c r="AI140" s="104">
        <f>IFERROR('RMI-data'!AI136/SUMIFS('RMI-data'!AI:AI,'RMI-data'!$J:$J,$J140,'RMI-data'!$I:$I,$I140),0)</f>
        <v>0.16364096084776564</v>
      </c>
      <c r="AJ140" s="104">
        <f>IFERROR('RMI-data'!AJ136/SUMIFS('RMI-data'!AJ:AJ,'RMI-data'!$J:$J,$J140,'RMI-data'!$I:$I,$I140),0)</f>
        <v>0.16081074833773334</v>
      </c>
      <c r="AK140" s="104">
        <f>IFERROR('RMI-data'!AK136/SUMIFS('RMI-data'!AK:AK,'RMI-data'!$J:$J,$J140,'RMI-data'!$I:$I,$I140),0)</f>
        <v>0.1580022483676142</v>
      </c>
      <c r="AL140" s="104">
        <f>IFERROR('RMI-data'!AL136/SUMIFS('RMI-data'!AL:AL,'RMI-data'!$J:$J,$J140,'RMI-data'!$I:$I,$I140),0)</f>
        <v>0.15523768409790289</v>
      </c>
      <c r="AM140" s="104">
        <f>IFERROR('RMI-data'!AM136/SUMIFS('RMI-data'!AM:AM,'RMI-data'!$J:$J,$J140,'RMI-data'!$I:$I,$I140),0)</f>
        <v>0.15241039055138486</v>
      </c>
      <c r="AN140" s="104">
        <f>IFERROR('RMI-data'!AN136/SUMIFS('RMI-data'!AN:AN,'RMI-data'!$J:$J,$J140,'RMI-data'!$I:$I,$I140),0)</f>
        <v>0.14963806059450743</v>
      </c>
      <c r="AO140" s="104">
        <f>IFERROR('RMI-data'!AO136/SUMIFS('RMI-data'!AO:AO,'RMI-data'!$J:$J,$J140,'RMI-data'!$I:$I,$I140),0)</f>
        <v>0.146863004937174</v>
      </c>
      <c r="AP140" s="104">
        <f>IFERROR('RMI-data'!AP136/SUMIFS('RMI-data'!AP:AP,'RMI-data'!$J:$J,$J140,'RMI-data'!$I:$I,$I140),0)</f>
        <v>0.14411184707207092</v>
      </c>
    </row>
    <row r="141" spans="1:42" ht="15.75" customHeight="1" x14ac:dyDescent="0.35">
      <c r="A141" s="51"/>
      <c r="B141" s="51"/>
      <c r="C141" s="51"/>
      <c r="D141" s="51"/>
      <c r="E141" s="51"/>
      <c r="F141" s="51"/>
      <c r="G141" s="51"/>
      <c r="H141" s="52" t="str">
        <f t="shared" si="10"/>
        <v>BCEU-commercial-heating</v>
      </c>
      <c r="I141" s="63" t="s">
        <v>540</v>
      </c>
      <c r="J141" s="18" t="s">
        <v>5</v>
      </c>
      <c r="K141" s="104">
        <f>IFERROR('RMI-data'!K137/SUMIFS('RMI-data'!K:K,'RMI-data'!$J:$J,$J141,'RMI-data'!$I:$I,$I141),0)</f>
        <v>0</v>
      </c>
      <c r="L141" s="104">
        <f>IFERROR('RMI-data'!L137/SUMIFS('RMI-data'!L:L,'RMI-data'!$J:$J,$J141,'RMI-data'!$I:$I,$I141),0)</f>
        <v>0</v>
      </c>
      <c r="M141" s="104">
        <f>IFERROR('RMI-data'!M137/SUMIFS('RMI-data'!M:M,'RMI-data'!$J:$J,$J141,'RMI-data'!$I:$I,$I141),0)</f>
        <v>0</v>
      </c>
      <c r="N141" s="104">
        <f>IFERROR('RMI-data'!N137/SUMIFS('RMI-data'!N:N,'RMI-data'!$J:$J,$J141,'RMI-data'!$I:$I,$I141),0)</f>
        <v>0</v>
      </c>
      <c r="O141" s="104">
        <f>IFERROR('RMI-data'!O137/SUMIFS('RMI-data'!O:O,'RMI-data'!$J:$J,$J141,'RMI-data'!$I:$I,$I141),0)</f>
        <v>0</v>
      </c>
      <c r="P141" s="104">
        <f>IFERROR('RMI-data'!P137/SUMIFS('RMI-data'!P:P,'RMI-data'!$J:$J,$J141,'RMI-data'!$I:$I,$I141),0)</f>
        <v>0</v>
      </c>
      <c r="Q141" s="104">
        <f>IFERROR('RMI-data'!Q137/SUMIFS('RMI-data'!Q:Q,'RMI-data'!$J:$J,$J141,'RMI-data'!$I:$I,$I141),0)</f>
        <v>0</v>
      </c>
      <c r="R141" s="104">
        <f>IFERROR('RMI-data'!R137/SUMIFS('RMI-data'!R:R,'RMI-data'!$J:$J,$J141,'RMI-data'!$I:$I,$I141),0)</f>
        <v>0</v>
      </c>
      <c r="S141" s="104">
        <f>IFERROR('RMI-data'!S137/SUMIFS('RMI-data'!S:S,'RMI-data'!$J:$J,$J141,'RMI-data'!$I:$I,$I141),0)</f>
        <v>0</v>
      </c>
      <c r="T141" s="104">
        <f>IFERROR('RMI-data'!T137/SUMIFS('RMI-data'!T:T,'RMI-data'!$J:$J,$J141,'RMI-data'!$I:$I,$I141),0)</f>
        <v>0</v>
      </c>
      <c r="U141" s="104">
        <f>IFERROR('RMI-data'!U137/SUMIFS('RMI-data'!U:U,'RMI-data'!$J:$J,$J141,'RMI-data'!$I:$I,$I141),0)</f>
        <v>0</v>
      </c>
      <c r="V141" s="104">
        <f>IFERROR('RMI-data'!V137/SUMIFS('RMI-data'!V:V,'RMI-data'!$J:$J,$J141,'RMI-data'!$I:$I,$I141),0)</f>
        <v>0</v>
      </c>
      <c r="W141" s="104">
        <f>IFERROR('RMI-data'!W137/SUMIFS('RMI-data'!W:W,'RMI-data'!$J:$J,$J141,'RMI-data'!$I:$I,$I141),0)</f>
        <v>0</v>
      </c>
      <c r="X141" s="104">
        <f>IFERROR('RMI-data'!X137/SUMIFS('RMI-data'!X:X,'RMI-data'!$J:$J,$J141,'RMI-data'!$I:$I,$I141),0)</f>
        <v>0</v>
      </c>
      <c r="Y141" s="104">
        <f>IFERROR('RMI-data'!Y137/SUMIFS('RMI-data'!Y:Y,'RMI-data'!$J:$J,$J141,'RMI-data'!$I:$I,$I141),0)</f>
        <v>0</v>
      </c>
      <c r="Z141" s="104">
        <f>IFERROR('RMI-data'!Z137/SUMIFS('RMI-data'!Z:Z,'RMI-data'!$J:$J,$J141,'RMI-data'!$I:$I,$I141),0)</f>
        <v>0</v>
      </c>
      <c r="AA141" s="104">
        <f>IFERROR('RMI-data'!AA137/SUMIFS('RMI-data'!AA:AA,'RMI-data'!$J:$J,$J141,'RMI-data'!$I:$I,$I141),0)</f>
        <v>0</v>
      </c>
      <c r="AB141" s="104">
        <f>IFERROR('RMI-data'!AB137/SUMIFS('RMI-data'!AB:AB,'RMI-data'!$J:$J,$J141,'RMI-data'!$I:$I,$I141),0)</f>
        <v>0</v>
      </c>
      <c r="AC141" s="104">
        <f>IFERROR('RMI-data'!AC137/SUMIFS('RMI-data'!AC:AC,'RMI-data'!$J:$J,$J141,'RMI-data'!$I:$I,$I141),0)</f>
        <v>0</v>
      </c>
      <c r="AD141" s="104">
        <f>IFERROR('RMI-data'!AD137/SUMIFS('RMI-data'!AD:AD,'RMI-data'!$J:$J,$J141,'RMI-data'!$I:$I,$I141),0)</f>
        <v>0</v>
      </c>
      <c r="AE141" s="104">
        <f>IFERROR('RMI-data'!AE137/SUMIFS('RMI-data'!AE:AE,'RMI-data'!$J:$J,$J141,'RMI-data'!$I:$I,$I141),0)</f>
        <v>0</v>
      </c>
      <c r="AF141" s="104">
        <f>IFERROR('RMI-data'!AF137/SUMIFS('RMI-data'!AF:AF,'RMI-data'!$J:$J,$J141,'RMI-data'!$I:$I,$I141),0)</f>
        <v>0</v>
      </c>
      <c r="AG141" s="104">
        <f>IFERROR('RMI-data'!AG137/SUMIFS('RMI-data'!AG:AG,'RMI-data'!$J:$J,$J141,'RMI-data'!$I:$I,$I141),0)</f>
        <v>0</v>
      </c>
      <c r="AH141" s="104">
        <f>IFERROR('RMI-data'!AH137/SUMIFS('RMI-data'!AH:AH,'RMI-data'!$J:$J,$J141,'RMI-data'!$I:$I,$I141),0)</f>
        <v>0</v>
      </c>
      <c r="AI141" s="104">
        <f>IFERROR('RMI-data'!AI137/SUMIFS('RMI-data'!AI:AI,'RMI-data'!$J:$J,$J141,'RMI-data'!$I:$I,$I141),0)</f>
        <v>0</v>
      </c>
      <c r="AJ141" s="104">
        <f>IFERROR('RMI-data'!AJ137/SUMIFS('RMI-data'!AJ:AJ,'RMI-data'!$J:$J,$J141,'RMI-data'!$I:$I,$I141),0)</f>
        <v>0</v>
      </c>
      <c r="AK141" s="104">
        <f>IFERROR('RMI-data'!AK137/SUMIFS('RMI-data'!AK:AK,'RMI-data'!$J:$J,$J141,'RMI-data'!$I:$I,$I141),0)</f>
        <v>0</v>
      </c>
      <c r="AL141" s="104">
        <f>IFERROR('RMI-data'!AL137/SUMIFS('RMI-data'!AL:AL,'RMI-data'!$J:$J,$J141,'RMI-data'!$I:$I,$I141),0)</f>
        <v>0</v>
      </c>
      <c r="AM141" s="104">
        <f>IFERROR('RMI-data'!AM137/SUMIFS('RMI-data'!AM:AM,'RMI-data'!$J:$J,$J141,'RMI-data'!$I:$I,$I141),0)</f>
        <v>0</v>
      </c>
      <c r="AN141" s="104">
        <f>IFERROR('RMI-data'!AN137/SUMIFS('RMI-data'!AN:AN,'RMI-data'!$J:$J,$J141,'RMI-data'!$I:$I,$I141),0)</f>
        <v>0</v>
      </c>
      <c r="AO141" s="104">
        <f>IFERROR('RMI-data'!AO137/SUMIFS('RMI-data'!AO:AO,'RMI-data'!$J:$J,$J141,'RMI-data'!$I:$I,$I141),0)</f>
        <v>0</v>
      </c>
      <c r="AP141" s="104">
        <f>IFERROR('RMI-data'!AP137/SUMIFS('RMI-data'!AP:AP,'RMI-data'!$J:$J,$J141,'RMI-data'!$I:$I,$I141),0)</f>
        <v>0</v>
      </c>
    </row>
    <row r="142" spans="1:42" ht="15.75" customHeight="1" x14ac:dyDescent="0.35">
      <c r="A142" s="51"/>
      <c r="B142" s="51"/>
      <c r="C142" s="51"/>
      <c r="D142" s="51"/>
      <c r="E142" s="51"/>
      <c r="F142" s="51"/>
      <c r="G142" s="51"/>
      <c r="H142" s="52" t="str">
        <f t="shared" si="10"/>
        <v>BCEU-commercial-heating</v>
      </c>
      <c r="I142" s="63" t="s">
        <v>540</v>
      </c>
      <c r="J142" s="18" t="s">
        <v>7</v>
      </c>
      <c r="K142" s="104">
        <f>IFERROR('RMI-data'!K138/SUMIFS('RMI-data'!K:K,'RMI-data'!$J:$J,$J142,'RMI-data'!$I:$I,$I142),0)</f>
        <v>0</v>
      </c>
      <c r="L142" s="104">
        <f>IFERROR('RMI-data'!L138/SUMIFS('RMI-data'!L:L,'RMI-data'!$J:$J,$J142,'RMI-data'!$I:$I,$I142),0)</f>
        <v>0</v>
      </c>
      <c r="M142" s="104">
        <f>IFERROR('RMI-data'!M138/SUMIFS('RMI-data'!M:M,'RMI-data'!$J:$J,$J142,'RMI-data'!$I:$I,$I142),0)</f>
        <v>0</v>
      </c>
      <c r="N142" s="104">
        <f>IFERROR('RMI-data'!N138/SUMIFS('RMI-data'!N:N,'RMI-data'!$J:$J,$J142,'RMI-data'!$I:$I,$I142),0)</f>
        <v>0</v>
      </c>
      <c r="O142" s="104">
        <f>IFERROR('RMI-data'!O138/SUMIFS('RMI-data'!O:O,'RMI-data'!$J:$J,$J142,'RMI-data'!$I:$I,$I142),0)</f>
        <v>0</v>
      </c>
      <c r="P142" s="104">
        <f>IFERROR('RMI-data'!P138/SUMIFS('RMI-data'!P:P,'RMI-data'!$J:$J,$J142,'RMI-data'!$I:$I,$I142),0)</f>
        <v>0</v>
      </c>
      <c r="Q142" s="104">
        <f>IFERROR('RMI-data'!Q138/SUMIFS('RMI-data'!Q:Q,'RMI-data'!$J:$J,$J142,'RMI-data'!$I:$I,$I142),0)</f>
        <v>0</v>
      </c>
      <c r="R142" s="104">
        <f>IFERROR('RMI-data'!R138/SUMIFS('RMI-data'!R:R,'RMI-data'!$J:$J,$J142,'RMI-data'!$I:$I,$I142),0)</f>
        <v>0</v>
      </c>
      <c r="S142" s="104">
        <f>IFERROR('RMI-data'!S138/SUMIFS('RMI-data'!S:S,'RMI-data'!$J:$J,$J142,'RMI-data'!$I:$I,$I142),0)</f>
        <v>0</v>
      </c>
      <c r="T142" s="104">
        <f>IFERROR('RMI-data'!T138/SUMIFS('RMI-data'!T:T,'RMI-data'!$J:$J,$J142,'RMI-data'!$I:$I,$I142),0)</f>
        <v>0</v>
      </c>
      <c r="U142" s="104">
        <f>IFERROR('RMI-data'!U138/SUMIFS('RMI-data'!U:U,'RMI-data'!$J:$J,$J142,'RMI-data'!$I:$I,$I142),0)</f>
        <v>0</v>
      </c>
      <c r="V142" s="104">
        <f>IFERROR('RMI-data'!V138/SUMIFS('RMI-data'!V:V,'RMI-data'!$J:$J,$J142,'RMI-data'!$I:$I,$I142),0)</f>
        <v>0</v>
      </c>
      <c r="W142" s="104">
        <f>IFERROR('RMI-data'!W138/SUMIFS('RMI-data'!W:W,'RMI-data'!$J:$J,$J142,'RMI-data'!$I:$I,$I142),0)</f>
        <v>0</v>
      </c>
      <c r="X142" s="104">
        <f>IFERROR('RMI-data'!X138/SUMIFS('RMI-data'!X:X,'RMI-data'!$J:$J,$J142,'RMI-data'!$I:$I,$I142),0)</f>
        <v>0</v>
      </c>
      <c r="Y142" s="104">
        <f>IFERROR('RMI-data'!Y138/SUMIFS('RMI-data'!Y:Y,'RMI-data'!$J:$J,$J142,'RMI-data'!$I:$I,$I142),0)</f>
        <v>0</v>
      </c>
      <c r="Z142" s="104">
        <f>IFERROR('RMI-data'!Z138/SUMIFS('RMI-data'!Z:Z,'RMI-data'!$J:$J,$J142,'RMI-data'!$I:$I,$I142),0)</f>
        <v>0</v>
      </c>
      <c r="AA142" s="104">
        <f>IFERROR('RMI-data'!AA138/SUMIFS('RMI-data'!AA:AA,'RMI-data'!$J:$J,$J142,'RMI-data'!$I:$I,$I142),0)</f>
        <v>0</v>
      </c>
      <c r="AB142" s="104">
        <f>IFERROR('RMI-data'!AB138/SUMIFS('RMI-data'!AB:AB,'RMI-data'!$J:$J,$J142,'RMI-data'!$I:$I,$I142),0)</f>
        <v>0</v>
      </c>
      <c r="AC142" s="104">
        <f>IFERROR('RMI-data'!AC138/SUMIFS('RMI-data'!AC:AC,'RMI-data'!$J:$J,$J142,'RMI-data'!$I:$I,$I142),0)</f>
        <v>0</v>
      </c>
      <c r="AD142" s="104">
        <f>IFERROR('RMI-data'!AD138/SUMIFS('RMI-data'!AD:AD,'RMI-data'!$J:$J,$J142,'RMI-data'!$I:$I,$I142),0)</f>
        <v>0</v>
      </c>
      <c r="AE142" s="104">
        <f>IFERROR('RMI-data'!AE138/SUMIFS('RMI-data'!AE:AE,'RMI-data'!$J:$J,$J142,'RMI-data'!$I:$I,$I142),0)</f>
        <v>0</v>
      </c>
      <c r="AF142" s="104">
        <f>IFERROR('RMI-data'!AF138/SUMIFS('RMI-data'!AF:AF,'RMI-data'!$J:$J,$J142,'RMI-data'!$I:$I,$I142),0)</f>
        <v>0</v>
      </c>
      <c r="AG142" s="104">
        <f>IFERROR('RMI-data'!AG138/SUMIFS('RMI-data'!AG:AG,'RMI-data'!$J:$J,$J142,'RMI-data'!$I:$I,$I142),0)</f>
        <v>0</v>
      </c>
      <c r="AH142" s="104">
        <f>IFERROR('RMI-data'!AH138/SUMIFS('RMI-data'!AH:AH,'RMI-data'!$J:$J,$J142,'RMI-data'!$I:$I,$I142),0)</f>
        <v>0</v>
      </c>
      <c r="AI142" s="104">
        <f>IFERROR('RMI-data'!AI138/SUMIFS('RMI-data'!AI:AI,'RMI-data'!$J:$J,$J142,'RMI-data'!$I:$I,$I142),0)</f>
        <v>0</v>
      </c>
      <c r="AJ142" s="104">
        <f>IFERROR('RMI-data'!AJ138/SUMIFS('RMI-data'!AJ:AJ,'RMI-data'!$J:$J,$J142,'RMI-data'!$I:$I,$I142),0)</f>
        <v>0</v>
      </c>
      <c r="AK142" s="104">
        <f>IFERROR('RMI-data'!AK138/SUMIFS('RMI-data'!AK:AK,'RMI-data'!$J:$J,$J142,'RMI-data'!$I:$I,$I142),0)</f>
        <v>0</v>
      </c>
      <c r="AL142" s="104">
        <f>IFERROR('RMI-data'!AL138/SUMIFS('RMI-data'!AL:AL,'RMI-data'!$J:$J,$J142,'RMI-data'!$I:$I,$I142),0)</f>
        <v>0</v>
      </c>
      <c r="AM142" s="104">
        <f>IFERROR('RMI-data'!AM138/SUMIFS('RMI-data'!AM:AM,'RMI-data'!$J:$J,$J142,'RMI-data'!$I:$I,$I142),0)</f>
        <v>0</v>
      </c>
      <c r="AN142" s="104">
        <f>IFERROR('RMI-data'!AN138/SUMIFS('RMI-data'!AN:AN,'RMI-data'!$J:$J,$J142,'RMI-data'!$I:$I,$I142),0)</f>
        <v>0</v>
      </c>
      <c r="AO142" s="104">
        <f>IFERROR('RMI-data'!AO138/SUMIFS('RMI-data'!AO:AO,'RMI-data'!$J:$J,$J142,'RMI-data'!$I:$I,$I142),0)</f>
        <v>0</v>
      </c>
      <c r="AP142" s="104">
        <f>IFERROR('RMI-data'!AP138/SUMIFS('RMI-data'!AP:AP,'RMI-data'!$J:$J,$J142,'RMI-data'!$I:$I,$I142),0)</f>
        <v>0</v>
      </c>
    </row>
    <row r="143" spans="1:42" ht="15.75" customHeight="1" x14ac:dyDescent="0.35">
      <c r="A143" s="51"/>
      <c r="B143" s="51"/>
      <c r="C143" s="51"/>
      <c r="D143" s="51"/>
      <c r="E143" s="51"/>
      <c r="F143" s="51"/>
      <c r="G143" s="51"/>
      <c r="H143" s="52" t="str">
        <f t="shared" si="10"/>
        <v>BCEU-commercial-heating</v>
      </c>
      <c r="I143" s="63" t="s">
        <v>540</v>
      </c>
      <c r="J143" s="18" t="s">
        <v>8</v>
      </c>
      <c r="K143" s="104">
        <f>IFERROR('RMI-data'!K139/SUMIFS('RMI-data'!K:K,'RMI-data'!$J:$J,$J143,'RMI-data'!$I:$I,$I143),0)</f>
        <v>0</v>
      </c>
      <c r="L143" s="104">
        <f>IFERROR('RMI-data'!L139/SUMIFS('RMI-data'!L:L,'RMI-data'!$J:$J,$J143,'RMI-data'!$I:$I,$I143),0)</f>
        <v>0</v>
      </c>
      <c r="M143" s="104">
        <f>IFERROR('RMI-data'!M139/SUMIFS('RMI-data'!M:M,'RMI-data'!$J:$J,$J143,'RMI-data'!$I:$I,$I143),0)</f>
        <v>0</v>
      </c>
      <c r="N143" s="104">
        <f>IFERROR('RMI-data'!N139/SUMIFS('RMI-data'!N:N,'RMI-data'!$J:$J,$J143,'RMI-data'!$I:$I,$I143),0)</f>
        <v>0</v>
      </c>
      <c r="O143" s="104">
        <f>IFERROR('RMI-data'!O139/SUMIFS('RMI-data'!O:O,'RMI-data'!$J:$J,$J143,'RMI-data'!$I:$I,$I143),0)</f>
        <v>0</v>
      </c>
      <c r="P143" s="104">
        <f>IFERROR('RMI-data'!P139/SUMIFS('RMI-data'!P:P,'RMI-data'!$J:$J,$J143,'RMI-data'!$I:$I,$I143),0)</f>
        <v>0</v>
      </c>
      <c r="Q143" s="104">
        <f>IFERROR('RMI-data'!Q139/SUMIFS('RMI-data'!Q:Q,'RMI-data'!$J:$J,$J143,'RMI-data'!$I:$I,$I143),0)</f>
        <v>0</v>
      </c>
      <c r="R143" s="104">
        <f>IFERROR('RMI-data'!R139/SUMIFS('RMI-data'!R:R,'RMI-data'!$J:$J,$J143,'RMI-data'!$I:$I,$I143),0)</f>
        <v>0</v>
      </c>
      <c r="S143" s="104">
        <f>IFERROR('RMI-data'!S139/SUMIFS('RMI-data'!S:S,'RMI-data'!$J:$J,$J143,'RMI-data'!$I:$I,$I143),0)</f>
        <v>0</v>
      </c>
      <c r="T143" s="104">
        <f>IFERROR('RMI-data'!T139/SUMIFS('RMI-data'!T:T,'RMI-data'!$J:$J,$J143,'RMI-data'!$I:$I,$I143),0)</f>
        <v>0</v>
      </c>
      <c r="U143" s="104">
        <f>IFERROR('RMI-data'!U139/SUMIFS('RMI-data'!U:U,'RMI-data'!$J:$J,$J143,'RMI-data'!$I:$I,$I143),0)</f>
        <v>0</v>
      </c>
      <c r="V143" s="104">
        <f>IFERROR('RMI-data'!V139/SUMIFS('RMI-data'!V:V,'RMI-data'!$J:$J,$J143,'RMI-data'!$I:$I,$I143),0)</f>
        <v>0</v>
      </c>
      <c r="W143" s="104">
        <f>IFERROR('RMI-data'!W139/SUMIFS('RMI-data'!W:W,'RMI-data'!$J:$J,$J143,'RMI-data'!$I:$I,$I143),0)</f>
        <v>0</v>
      </c>
      <c r="X143" s="104">
        <f>IFERROR('RMI-data'!X139/SUMIFS('RMI-data'!X:X,'RMI-data'!$J:$J,$J143,'RMI-data'!$I:$I,$I143),0)</f>
        <v>0</v>
      </c>
      <c r="Y143" s="104">
        <f>IFERROR('RMI-data'!Y139/SUMIFS('RMI-data'!Y:Y,'RMI-data'!$J:$J,$J143,'RMI-data'!$I:$I,$I143),0)</f>
        <v>0</v>
      </c>
      <c r="Z143" s="104">
        <f>IFERROR('RMI-data'!Z139/SUMIFS('RMI-data'!Z:Z,'RMI-data'!$J:$J,$J143,'RMI-data'!$I:$I,$I143),0)</f>
        <v>0</v>
      </c>
      <c r="AA143" s="104">
        <f>IFERROR('RMI-data'!AA139/SUMIFS('RMI-data'!AA:AA,'RMI-data'!$J:$J,$J143,'RMI-data'!$I:$I,$I143),0)</f>
        <v>0</v>
      </c>
      <c r="AB143" s="104">
        <f>IFERROR('RMI-data'!AB139/SUMIFS('RMI-data'!AB:AB,'RMI-data'!$J:$J,$J143,'RMI-data'!$I:$I,$I143),0)</f>
        <v>0</v>
      </c>
      <c r="AC143" s="104">
        <f>IFERROR('RMI-data'!AC139/SUMIFS('RMI-data'!AC:AC,'RMI-data'!$J:$J,$J143,'RMI-data'!$I:$I,$I143),0)</f>
        <v>0</v>
      </c>
      <c r="AD143" s="104">
        <f>IFERROR('RMI-data'!AD139/SUMIFS('RMI-data'!AD:AD,'RMI-data'!$J:$J,$J143,'RMI-data'!$I:$I,$I143),0)</f>
        <v>0</v>
      </c>
      <c r="AE143" s="104">
        <f>IFERROR('RMI-data'!AE139/SUMIFS('RMI-data'!AE:AE,'RMI-data'!$J:$J,$J143,'RMI-data'!$I:$I,$I143),0)</f>
        <v>0</v>
      </c>
      <c r="AF143" s="104">
        <f>IFERROR('RMI-data'!AF139/SUMIFS('RMI-data'!AF:AF,'RMI-data'!$J:$J,$J143,'RMI-data'!$I:$I,$I143),0)</f>
        <v>0</v>
      </c>
      <c r="AG143" s="104">
        <f>IFERROR('RMI-data'!AG139/SUMIFS('RMI-data'!AG:AG,'RMI-data'!$J:$J,$J143,'RMI-data'!$I:$I,$I143),0)</f>
        <v>0</v>
      </c>
      <c r="AH143" s="104">
        <f>IFERROR('RMI-data'!AH139/SUMIFS('RMI-data'!AH:AH,'RMI-data'!$J:$J,$J143,'RMI-data'!$I:$I,$I143),0)</f>
        <v>0</v>
      </c>
      <c r="AI143" s="104">
        <f>IFERROR('RMI-data'!AI139/SUMIFS('RMI-data'!AI:AI,'RMI-data'!$J:$J,$J143,'RMI-data'!$I:$I,$I143),0)</f>
        <v>0</v>
      </c>
      <c r="AJ143" s="104">
        <f>IFERROR('RMI-data'!AJ139/SUMIFS('RMI-data'!AJ:AJ,'RMI-data'!$J:$J,$J143,'RMI-data'!$I:$I,$I143),0)</f>
        <v>0</v>
      </c>
      <c r="AK143" s="104">
        <f>IFERROR('RMI-data'!AK139/SUMIFS('RMI-data'!AK:AK,'RMI-data'!$J:$J,$J143,'RMI-data'!$I:$I,$I143),0)</f>
        <v>0</v>
      </c>
      <c r="AL143" s="104">
        <f>IFERROR('RMI-data'!AL139/SUMIFS('RMI-data'!AL:AL,'RMI-data'!$J:$J,$J143,'RMI-data'!$I:$I,$I143),0)</f>
        <v>0</v>
      </c>
      <c r="AM143" s="104">
        <f>IFERROR('RMI-data'!AM139/SUMIFS('RMI-data'!AM:AM,'RMI-data'!$J:$J,$J143,'RMI-data'!$I:$I,$I143),0)</f>
        <v>0</v>
      </c>
      <c r="AN143" s="104">
        <f>IFERROR('RMI-data'!AN139/SUMIFS('RMI-data'!AN:AN,'RMI-data'!$J:$J,$J143,'RMI-data'!$I:$I,$I143),0)</f>
        <v>0</v>
      </c>
      <c r="AO143" s="104">
        <f>IFERROR('RMI-data'!AO139/SUMIFS('RMI-data'!AO:AO,'RMI-data'!$J:$J,$J143,'RMI-data'!$I:$I,$I143),0)</f>
        <v>0</v>
      </c>
      <c r="AP143" s="104">
        <f>IFERROR('RMI-data'!AP139/SUMIFS('RMI-data'!AP:AP,'RMI-data'!$J:$J,$J143,'RMI-data'!$I:$I,$I143),0)</f>
        <v>0</v>
      </c>
    </row>
    <row r="144" spans="1:42" ht="15.75" customHeight="1" x14ac:dyDescent="0.35">
      <c r="A144" s="51"/>
      <c r="B144" s="51"/>
      <c r="C144" s="51"/>
      <c r="D144" s="51"/>
      <c r="E144" s="51"/>
      <c r="F144" s="51"/>
      <c r="G144" s="51"/>
      <c r="H144" s="52" t="str">
        <f t="shared" si="10"/>
        <v>BCEU-commercial-heating</v>
      </c>
      <c r="I144" s="63" t="s">
        <v>540</v>
      </c>
      <c r="J144" s="18" t="s">
        <v>93</v>
      </c>
      <c r="K144" s="104">
        <f>IFERROR('RMI-data'!K140/SUMIFS('RMI-data'!K:K,'RMI-data'!$J:$J,$J144,'RMI-data'!$I:$I,$I144),0)</f>
        <v>0</v>
      </c>
      <c r="L144" s="104">
        <f>IFERROR('RMI-data'!L140/SUMIFS('RMI-data'!L:L,'RMI-data'!$J:$J,$J144,'RMI-data'!$I:$I,$I144),0)</f>
        <v>0</v>
      </c>
      <c r="M144" s="104">
        <f>IFERROR('RMI-data'!M140/SUMIFS('RMI-data'!M:M,'RMI-data'!$J:$J,$J144,'RMI-data'!$I:$I,$I144),0)</f>
        <v>0</v>
      </c>
      <c r="N144" s="104">
        <f>IFERROR('RMI-data'!N140/SUMIFS('RMI-data'!N:N,'RMI-data'!$J:$J,$J144,'RMI-data'!$I:$I,$I144),0)</f>
        <v>0</v>
      </c>
      <c r="O144" s="104">
        <f>IFERROR('RMI-data'!O140/SUMIFS('RMI-data'!O:O,'RMI-data'!$J:$J,$J144,'RMI-data'!$I:$I,$I144),0)</f>
        <v>0</v>
      </c>
      <c r="P144" s="104">
        <f>IFERROR('RMI-data'!P140/SUMIFS('RMI-data'!P:P,'RMI-data'!$J:$J,$J144,'RMI-data'!$I:$I,$I144),0)</f>
        <v>0</v>
      </c>
      <c r="Q144" s="104">
        <f>IFERROR('RMI-data'!Q140/SUMIFS('RMI-data'!Q:Q,'RMI-data'!$J:$J,$J144,'RMI-data'!$I:$I,$I144),0)</f>
        <v>0</v>
      </c>
      <c r="R144" s="104">
        <f>IFERROR('RMI-data'!R140/SUMIFS('RMI-data'!R:R,'RMI-data'!$J:$J,$J144,'RMI-data'!$I:$I,$I144),0)</f>
        <v>0</v>
      </c>
      <c r="S144" s="104">
        <f>IFERROR('RMI-data'!S140/SUMIFS('RMI-data'!S:S,'RMI-data'!$J:$J,$J144,'RMI-data'!$I:$I,$I144),0)</f>
        <v>0</v>
      </c>
      <c r="T144" s="104">
        <f>IFERROR('RMI-data'!T140/SUMIFS('RMI-data'!T:T,'RMI-data'!$J:$J,$J144,'RMI-data'!$I:$I,$I144),0)</f>
        <v>0</v>
      </c>
      <c r="U144" s="104">
        <f>IFERROR('RMI-data'!U140/SUMIFS('RMI-data'!U:U,'RMI-data'!$J:$J,$J144,'RMI-data'!$I:$I,$I144),0)</f>
        <v>0</v>
      </c>
      <c r="V144" s="104">
        <f>IFERROR('RMI-data'!V140/SUMIFS('RMI-data'!V:V,'RMI-data'!$J:$J,$J144,'RMI-data'!$I:$I,$I144),0)</f>
        <v>0</v>
      </c>
      <c r="W144" s="104">
        <f>IFERROR('RMI-data'!W140/SUMIFS('RMI-data'!W:W,'RMI-data'!$J:$J,$J144,'RMI-data'!$I:$I,$I144),0)</f>
        <v>0</v>
      </c>
      <c r="X144" s="104">
        <f>IFERROR('RMI-data'!X140/SUMIFS('RMI-data'!X:X,'RMI-data'!$J:$J,$J144,'RMI-data'!$I:$I,$I144),0)</f>
        <v>0</v>
      </c>
      <c r="Y144" s="104">
        <f>IFERROR('RMI-data'!Y140/SUMIFS('RMI-data'!Y:Y,'RMI-data'!$J:$J,$J144,'RMI-data'!$I:$I,$I144),0)</f>
        <v>0</v>
      </c>
      <c r="Z144" s="104">
        <f>IFERROR('RMI-data'!Z140/SUMIFS('RMI-data'!Z:Z,'RMI-data'!$J:$J,$J144,'RMI-data'!$I:$I,$I144),0)</f>
        <v>0</v>
      </c>
      <c r="AA144" s="104">
        <f>IFERROR('RMI-data'!AA140/SUMIFS('RMI-data'!AA:AA,'RMI-data'!$J:$J,$J144,'RMI-data'!$I:$I,$I144),0)</f>
        <v>0</v>
      </c>
      <c r="AB144" s="104">
        <f>IFERROR('RMI-data'!AB140/SUMIFS('RMI-data'!AB:AB,'RMI-data'!$J:$J,$J144,'RMI-data'!$I:$I,$I144),0)</f>
        <v>0</v>
      </c>
      <c r="AC144" s="104">
        <f>IFERROR('RMI-data'!AC140/SUMIFS('RMI-data'!AC:AC,'RMI-data'!$J:$J,$J144,'RMI-data'!$I:$I,$I144),0)</f>
        <v>0</v>
      </c>
      <c r="AD144" s="104">
        <f>IFERROR('RMI-data'!AD140/SUMIFS('RMI-data'!AD:AD,'RMI-data'!$J:$J,$J144,'RMI-data'!$I:$I,$I144),0)</f>
        <v>0</v>
      </c>
      <c r="AE144" s="104">
        <f>IFERROR('RMI-data'!AE140/SUMIFS('RMI-data'!AE:AE,'RMI-data'!$J:$J,$J144,'RMI-data'!$I:$I,$I144),0)</f>
        <v>0</v>
      </c>
      <c r="AF144" s="104">
        <f>IFERROR('RMI-data'!AF140/SUMIFS('RMI-data'!AF:AF,'RMI-data'!$J:$J,$J144,'RMI-data'!$I:$I,$I144),0)</f>
        <v>0</v>
      </c>
      <c r="AG144" s="104">
        <f>IFERROR('RMI-data'!AG140/SUMIFS('RMI-data'!AG:AG,'RMI-data'!$J:$J,$J144,'RMI-data'!$I:$I,$I144),0)</f>
        <v>0</v>
      </c>
      <c r="AH144" s="104">
        <f>IFERROR('RMI-data'!AH140/SUMIFS('RMI-data'!AH:AH,'RMI-data'!$J:$J,$J144,'RMI-data'!$I:$I,$I144),0)</f>
        <v>0</v>
      </c>
      <c r="AI144" s="104">
        <f>IFERROR('RMI-data'!AI140/SUMIFS('RMI-data'!AI:AI,'RMI-data'!$J:$J,$J144,'RMI-data'!$I:$I,$I144),0)</f>
        <v>0</v>
      </c>
      <c r="AJ144" s="104">
        <f>IFERROR('RMI-data'!AJ140/SUMIFS('RMI-data'!AJ:AJ,'RMI-data'!$J:$J,$J144,'RMI-data'!$I:$I,$I144),0)</f>
        <v>0</v>
      </c>
      <c r="AK144" s="104">
        <f>IFERROR('RMI-data'!AK140/SUMIFS('RMI-data'!AK:AK,'RMI-data'!$J:$J,$J144,'RMI-data'!$I:$I,$I144),0)</f>
        <v>0</v>
      </c>
      <c r="AL144" s="104">
        <f>IFERROR('RMI-data'!AL140/SUMIFS('RMI-data'!AL:AL,'RMI-data'!$J:$J,$J144,'RMI-data'!$I:$I,$I144),0)</f>
        <v>0</v>
      </c>
      <c r="AM144" s="104">
        <f>IFERROR('RMI-data'!AM140/SUMIFS('RMI-data'!AM:AM,'RMI-data'!$J:$J,$J144,'RMI-data'!$I:$I,$I144),0)</f>
        <v>0</v>
      </c>
      <c r="AN144" s="104">
        <f>IFERROR('RMI-data'!AN140/SUMIFS('RMI-data'!AN:AN,'RMI-data'!$J:$J,$J144,'RMI-data'!$I:$I,$I144),0)</f>
        <v>0</v>
      </c>
      <c r="AO144" s="104">
        <f>IFERROR('RMI-data'!AO140/SUMIFS('RMI-data'!AO:AO,'RMI-data'!$J:$J,$J144,'RMI-data'!$I:$I,$I144),0)</f>
        <v>0</v>
      </c>
      <c r="AP144" s="104">
        <f>IFERROR('RMI-data'!AP140/SUMIFS('RMI-data'!AP:AP,'RMI-data'!$J:$J,$J144,'RMI-data'!$I:$I,$I144),0)</f>
        <v>0</v>
      </c>
    </row>
    <row r="145" spans="1:42" ht="15.75" customHeight="1" x14ac:dyDescent="0.35">
      <c r="A145" s="51"/>
      <c r="B145" s="51"/>
      <c r="C145" s="51"/>
      <c r="D145" s="51"/>
      <c r="E145" s="51"/>
      <c r="F145" s="51"/>
      <c r="G145" s="51"/>
      <c r="H145" s="52" t="str">
        <f t="shared" si="10"/>
        <v>BCEU-commercial-heating</v>
      </c>
      <c r="I145" s="63" t="s">
        <v>540</v>
      </c>
      <c r="J145" s="18" t="s">
        <v>94</v>
      </c>
      <c r="K145" s="104">
        <f>IFERROR('RMI-data'!K141/SUMIFS('RMI-data'!K:K,'RMI-data'!$J:$J,$J145,'RMI-data'!$I:$I,$I145),0)</f>
        <v>0</v>
      </c>
      <c r="L145" s="104">
        <f>IFERROR('RMI-data'!L141/SUMIFS('RMI-data'!L:L,'RMI-data'!$J:$J,$J145,'RMI-data'!$I:$I,$I145),0)</f>
        <v>0</v>
      </c>
      <c r="M145" s="104">
        <f>IFERROR('RMI-data'!M141/SUMIFS('RMI-data'!M:M,'RMI-data'!$J:$J,$J145,'RMI-data'!$I:$I,$I145),0)</f>
        <v>0</v>
      </c>
      <c r="N145" s="104">
        <f>IFERROR('RMI-data'!N141/SUMIFS('RMI-data'!N:N,'RMI-data'!$J:$J,$J145,'RMI-data'!$I:$I,$I145),0)</f>
        <v>0</v>
      </c>
      <c r="O145" s="104">
        <f>IFERROR('RMI-data'!O141/SUMIFS('RMI-data'!O:O,'RMI-data'!$J:$J,$J145,'RMI-data'!$I:$I,$I145),0)</f>
        <v>0</v>
      </c>
      <c r="P145" s="104">
        <f>IFERROR('RMI-data'!P141/SUMIFS('RMI-data'!P:P,'RMI-data'!$J:$J,$J145,'RMI-data'!$I:$I,$I145),0)</f>
        <v>0</v>
      </c>
      <c r="Q145" s="104">
        <f>IFERROR('RMI-data'!Q141/SUMIFS('RMI-data'!Q:Q,'RMI-data'!$J:$J,$J145,'RMI-data'!$I:$I,$I145),0)</f>
        <v>0</v>
      </c>
      <c r="R145" s="104">
        <f>IFERROR('RMI-data'!R141/SUMIFS('RMI-data'!R:R,'RMI-data'!$J:$J,$J145,'RMI-data'!$I:$I,$I145),0)</f>
        <v>0</v>
      </c>
      <c r="S145" s="104">
        <f>IFERROR('RMI-data'!S141/SUMIFS('RMI-data'!S:S,'RMI-data'!$J:$J,$J145,'RMI-data'!$I:$I,$I145),0)</f>
        <v>0</v>
      </c>
      <c r="T145" s="104">
        <f>IFERROR('RMI-data'!T141/SUMIFS('RMI-data'!T:T,'RMI-data'!$J:$J,$J145,'RMI-data'!$I:$I,$I145),0)</f>
        <v>0</v>
      </c>
      <c r="U145" s="104">
        <f>IFERROR('RMI-data'!U141/SUMIFS('RMI-data'!U:U,'RMI-data'!$J:$J,$J145,'RMI-data'!$I:$I,$I145),0)</f>
        <v>0</v>
      </c>
      <c r="V145" s="104">
        <f>IFERROR('RMI-data'!V141/SUMIFS('RMI-data'!V:V,'RMI-data'!$J:$J,$J145,'RMI-data'!$I:$I,$I145),0)</f>
        <v>0</v>
      </c>
      <c r="W145" s="104">
        <f>IFERROR('RMI-data'!W141/SUMIFS('RMI-data'!W:W,'RMI-data'!$J:$J,$J145,'RMI-data'!$I:$I,$I145),0)</f>
        <v>0</v>
      </c>
      <c r="X145" s="104">
        <f>IFERROR('RMI-data'!X141/SUMIFS('RMI-data'!X:X,'RMI-data'!$J:$J,$J145,'RMI-data'!$I:$I,$I145),0)</f>
        <v>0</v>
      </c>
      <c r="Y145" s="104">
        <f>IFERROR('RMI-data'!Y141/SUMIFS('RMI-data'!Y:Y,'RMI-data'!$J:$J,$J145,'RMI-data'!$I:$I,$I145),0)</f>
        <v>0</v>
      </c>
      <c r="Z145" s="104">
        <f>IFERROR('RMI-data'!Z141/SUMIFS('RMI-data'!Z:Z,'RMI-data'!$J:$J,$J145,'RMI-data'!$I:$I,$I145),0)</f>
        <v>0</v>
      </c>
      <c r="AA145" s="104">
        <f>IFERROR('RMI-data'!AA141/SUMIFS('RMI-data'!AA:AA,'RMI-data'!$J:$J,$J145,'RMI-data'!$I:$I,$I145),0)</f>
        <v>0</v>
      </c>
      <c r="AB145" s="104">
        <f>IFERROR('RMI-data'!AB141/SUMIFS('RMI-data'!AB:AB,'RMI-data'!$J:$J,$J145,'RMI-data'!$I:$I,$I145),0)</f>
        <v>0</v>
      </c>
      <c r="AC145" s="104">
        <f>IFERROR('RMI-data'!AC141/SUMIFS('RMI-data'!AC:AC,'RMI-data'!$J:$J,$J145,'RMI-data'!$I:$I,$I145),0)</f>
        <v>0</v>
      </c>
      <c r="AD145" s="104">
        <f>IFERROR('RMI-data'!AD141/SUMIFS('RMI-data'!AD:AD,'RMI-data'!$J:$J,$J145,'RMI-data'!$I:$I,$I145),0)</f>
        <v>0</v>
      </c>
      <c r="AE145" s="104">
        <f>IFERROR('RMI-data'!AE141/SUMIFS('RMI-data'!AE:AE,'RMI-data'!$J:$J,$J145,'RMI-data'!$I:$I,$I145),0)</f>
        <v>0</v>
      </c>
      <c r="AF145" s="104">
        <f>IFERROR('RMI-data'!AF141/SUMIFS('RMI-data'!AF:AF,'RMI-data'!$J:$J,$J145,'RMI-data'!$I:$I,$I145),0)</f>
        <v>0</v>
      </c>
      <c r="AG145" s="104">
        <f>IFERROR('RMI-data'!AG141/SUMIFS('RMI-data'!AG:AG,'RMI-data'!$J:$J,$J145,'RMI-data'!$I:$I,$I145),0)</f>
        <v>0</v>
      </c>
      <c r="AH145" s="104">
        <f>IFERROR('RMI-data'!AH141/SUMIFS('RMI-data'!AH:AH,'RMI-data'!$J:$J,$J145,'RMI-data'!$I:$I,$I145),0)</f>
        <v>0</v>
      </c>
      <c r="AI145" s="104">
        <f>IFERROR('RMI-data'!AI141/SUMIFS('RMI-data'!AI:AI,'RMI-data'!$J:$J,$J145,'RMI-data'!$I:$I,$I145),0)</f>
        <v>0</v>
      </c>
      <c r="AJ145" s="104">
        <f>IFERROR('RMI-data'!AJ141/SUMIFS('RMI-data'!AJ:AJ,'RMI-data'!$J:$J,$J145,'RMI-data'!$I:$I,$I145),0)</f>
        <v>0</v>
      </c>
      <c r="AK145" s="104">
        <f>IFERROR('RMI-data'!AK141/SUMIFS('RMI-data'!AK:AK,'RMI-data'!$J:$J,$J145,'RMI-data'!$I:$I,$I145),0)</f>
        <v>0</v>
      </c>
      <c r="AL145" s="104">
        <f>IFERROR('RMI-data'!AL141/SUMIFS('RMI-data'!AL:AL,'RMI-data'!$J:$J,$J145,'RMI-data'!$I:$I,$I145),0)</f>
        <v>0</v>
      </c>
      <c r="AM145" s="104">
        <f>IFERROR('RMI-data'!AM141/SUMIFS('RMI-data'!AM:AM,'RMI-data'!$J:$J,$J145,'RMI-data'!$I:$I,$I145),0)</f>
        <v>0</v>
      </c>
      <c r="AN145" s="104">
        <f>IFERROR('RMI-data'!AN141/SUMIFS('RMI-data'!AN:AN,'RMI-data'!$J:$J,$J145,'RMI-data'!$I:$I,$I145),0)</f>
        <v>0</v>
      </c>
      <c r="AO145" s="104">
        <f>IFERROR('RMI-data'!AO141/SUMIFS('RMI-data'!AO:AO,'RMI-data'!$J:$J,$J145,'RMI-data'!$I:$I,$I145),0)</f>
        <v>0</v>
      </c>
      <c r="AP145" s="104">
        <f>IFERROR('RMI-data'!AP141/SUMIFS('RMI-data'!AP:AP,'RMI-data'!$J:$J,$J145,'RMI-data'!$I:$I,$I145),0)</f>
        <v>0</v>
      </c>
    </row>
    <row r="146" spans="1:42" ht="15.75" customHeight="1" x14ac:dyDescent="0.35">
      <c r="A146" s="51"/>
      <c r="B146" s="51"/>
      <c r="C146" s="51"/>
      <c r="D146" s="51"/>
      <c r="E146" s="51"/>
      <c r="F146" s="52" t="s">
        <v>516</v>
      </c>
      <c r="G146" s="52" t="s">
        <v>515</v>
      </c>
      <c r="H146" s="52" t="str">
        <f t="shared" si="10"/>
        <v>BCEU-commercial-heating</v>
      </c>
      <c r="I146" s="63" t="s">
        <v>540</v>
      </c>
      <c r="J146" s="18" t="s">
        <v>95</v>
      </c>
      <c r="K146" s="104">
        <f>IFERROR('RMI-data'!K142/SUMIFS('RMI-data'!K:K,'RMI-data'!$J:$J,$J146,'RMI-data'!$I:$I,$I146),0)</f>
        <v>0</v>
      </c>
      <c r="L146" s="104">
        <f>IFERROR('RMI-data'!L142/SUMIFS('RMI-data'!L:L,'RMI-data'!$J:$J,$J146,'RMI-data'!$I:$I,$I146),0)</f>
        <v>0</v>
      </c>
      <c r="M146" s="104">
        <f>IFERROR('RMI-data'!M142/SUMIFS('RMI-data'!M:M,'RMI-data'!$J:$J,$J146,'RMI-data'!$I:$I,$I146),0)</f>
        <v>0</v>
      </c>
      <c r="N146" s="104">
        <f>IFERROR('RMI-data'!N142/SUMIFS('RMI-data'!N:N,'RMI-data'!$J:$J,$J146,'RMI-data'!$I:$I,$I146),0)</f>
        <v>0</v>
      </c>
      <c r="O146" s="104">
        <f>IFERROR('RMI-data'!O142/SUMIFS('RMI-data'!O:O,'RMI-data'!$J:$J,$J146,'RMI-data'!$I:$I,$I146),0)</f>
        <v>0</v>
      </c>
      <c r="P146" s="104">
        <f>IFERROR('RMI-data'!P142/SUMIFS('RMI-data'!P:P,'RMI-data'!$J:$J,$J146,'RMI-data'!$I:$I,$I146),0)</f>
        <v>0</v>
      </c>
      <c r="Q146" s="104">
        <f>IFERROR('RMI-data'!Q142/SUMIFS('RMI-data'!Q:Q,'RMI-data'!$J:$J,$J146,'RMI-data'!$I:$I,$I146),0)</f>
        <v>0</v>
      </c>
      <c r="R146" s="104">
        <f>IFERROR('RMI-data'!R142/SUMIFS('RMI-data'!R:R,'RMI-data'!$J:$J,$J146,'RMI-data'!$I:$I,$I146),0)</f>
        <v>0</v>
      </c>
      <c r="S146" s="104">
        <f>IFERROR('RMI-data'!S142/SUMIFS('RMI-data'!S:S,'RMI-data'!$J:$J,$J146,'RMI-data'!$I:$I,$I146),0)</f>
        <v>0</v>
      </c>
      <c r="T146" s="104">
        <f>IFERROR('RMI-data'!T142/SUMIFS('RMI-data'!T:T,'RMI-data'!$J:$J,$J146,'RMI-data'!$I:$I,$I146),0)</f>
        <v>0</v>
      </c>
      <c r="U146" s="104">
        <f>IFERROR('RMI-data'!U142/SUMIFS('RMI-data'!U:U,'RMI-data'!$J:$J,$J146,'RMI-data'!$I:$I,$I146),0)</f>
        <v>0</v>
      </c>
      <c r="V146" s="104">
        <f>IFERROR('RMI-data'!V142/SUMIFS('RMI-data'!V:V,'RMI-data'!$J:$J,$J146,'RMI-data'!$I:$I,$I146),0)</f>
        <v>0</v>
      </c>
      <c r="W146" s="104">
        <f>IFERROR('RMI-data'!W142/SUMIFS('RMI-data'!W:W,'RMI-data'!$J:$J,$J146,'RMI-data'!$I:$I,$I146),0)</f>
        <v>0</v>
      </c>
      <c r="X146" s="104">
        <f>IFERROR('RMI-data'!X142/SUMIFS('RMI-data'!X:X,'RMI-data'!$J:$J,$J146,'RMI-data'!$I:$I,$I146),0)</f>
        <v>0</v>
      </c>
      <c r="Y146" s="104">
        <f>IFERROR('RMI-data'!Y142/SUMIFS('RMI-data'!Y:Y,'RMI-data'!$J:$J,$J146,'RMI-data'!$I:$I,$I146),0)</f>
        <v>0</v>
      </c>
      <c r="Z146" s="104">
        <f>IFERROR('RMI-data'!Z142/SUMIFS('RMI-data'!Z:Z,'RMI-data'!$J:$J,$J146,'RMI-data'!$I:$I,$I146),0)</f>
        <v>0</v>
      </c>
      <c r="AA146" s="104">
        <f>IFERROR('RMI-data'!AA142/SUMIFS('RMI-data'!AA:AA,'RMI-data'!$J:$J,$J146,'RMI-data'!$I:$I,$I146),0)</f>
        <v>0</v>
      </c>
      <c r="AB146" s="104">
        <f>IFERROR('RMI-data'!AB142/SUMIFS('RMI-data'!AB:AB,'RMI-data'!$J:$J,$J146,'RMI-data'!$I:$I,$I146),0)</f>
        <v>0</v>
      </c>
      <c r="AC146" s="104">
        <f>IFERROR('RMI-data'!AC142/SUMIFS('RMI-data'!AC:AC,'RMI-data'!$J:$J,$J146,'RMI-data'!$I:$I,$I146),0)</f>
        <v>0</v>
      </c>
      <c r="AD146" s="104">
        <f>IFERROR('RMI-data'!AD142/SUMIFS('RMI-data'!AD:AD,'RMI-data'!$J:$J,$J146,'RMI-data'!$I:$I,$I146),0)</f>
        <v>0</v>
      </c>
      <c r="AE146" s="104">
        <f>IFERROR('RMI-data'!AE142/SUMIFS('RMI-data'!AE:AE,'RMI-data'!$J:$J,$J146,'RMI-data'!$I:$I,$I146),0)</f>
        <v>0</v>
      </c>
      <c r="AF146" s="104">
        <f>IFERROR('RMI-data'!AF142/SUMIFS('RMI-data'!AF:AF,'RMI-data'!$J:$J,$J146,'RMI-data'!$I:$I,$I146),0)</f>
        <v>0</v>
      </c>
      <c r="AG146" s="104">
        <f>IFERROR('RMI-data'!AG142/SUMIFS('RMI-data'!AG:AG,'RMI-data'!$J:$J,$J146,'RMI-data'!$I:$I,$I146),0)</f>
        <v>0</v>
      </c>
      <c r="AH146" s="104">
        <f>IFERROR('RMI-data'!AH142/SUMIFS('RMI-data'!AH:AH,'RMI-data'!$J:$J,$J146,'RMI-data'!$I:$I,$I146),0)</f>
        <v>0</v>
      </c>
      <c r="AI146" s="104">
        <f>IFERROR('RMI-data'!AI142/SUMIFS('RMI-data'!AI:AI,'RMI-data'!$J:$J,$J146,'RMI-data'!$I:$I,$I146),0)</f>
        <v>0</v>
      </c>
      <c r="AJ146" s="104">
        <f>IFERROR('RMI-data'!AJ142/SUMIFS('RMI-data'!AJ:AJ,'RMI-data'!$J:$J,$J146,'RMI-data'!$I:$I,$I146),0)</f>
        <v>0</v>
      </c>
      <c r="AK146" s="104">
        <f>IFERROR('RMI-data'!AK142/SUMIFS('RMI-data'!AK:AK,'RMI-data'!$J:$J,$J146,'RMI-data'!$I:$I,$I146),0)</f>
        <v>0</v>
      </c>
      <c r="AL146" s="104">
        <f>IFERROR('RMI-data'!AL142/SUMIFS('RMI-data'!AL:AL,'RMI-data'!$J:$J,$J146,'RMI-data'!$I:$I,$I146),0)</f>
        <v>0</v>
      </c>
      <c r="AM146" s="104">
        <f>IFERROR('RMI-data'!AM142/SUMIFS('RMI-data'!AM:AM,'RMI-data'!$J:$J,$J146,'RMI-data'!$I:$I,$I146),0)</f>
        <v>0</v>
      </c>
      <c r="AN146" s="104">
        <f>IFERROR('RMI-data'!AN142/SUMIFS('RMI-data'!AN:AN,'RMI-data'!$J:$J,$J146,'RMI-data'!$I:$I,$I146),0)</f>
        <v>0</v>
      </c>
      <c r="AO146" s="104">
        <f>IFERROR('RMI-data'!AO142/SUMIFS('RMI-data'!AO:AO,'RMI-data'!$J:$J,$J146,'RMI-data'!$I:$I,$I146),0)</f>
        <v>0</v>
      </c>
      <c r="AP146" s="104">
        <f>IFERROR('RMI-data'!AP142/SUMIFS('RMI-data'!AP:AP,'RMI-data'!$J:$J,$J146,'RMI-data'!$I:$I,$I146),0)</f>
        <v>0</v>
      </c>
    </row>
    <row r="147" spans="1:42" ht="15.75" customHeight="1" x14ac:dyDescent="0.35">
      <c r="A147" s="51"/>
      <c r="B147" s="51"/>
      <c r="C147" s="51"/>
      <c r="D147" s="51"/>
      <c r="E147" s="51"/>
      <c r="F147" s="51"/>
      <c r="G147" s="51"/>
      <c r="H147" s="52" t="str">
        <f t="shared" si="10"/>
        <v>BCEU-commercial-heating</v>
      </c>
      <c r="I147" s="63" t="s">
        <v>540</v>
      </c>
      <c r="J147" s="18" t="s">
        <v>96</v>
      </c>
      <c r="K147" s="104">
        <f>IFERROR('RMI-data'!K143/SUMIFS('RMI-data'!K:K,'RMI-data'!$J:$J,$J147,'RMI-data'!$I:$I,$I147),0)</f>
        <v>0</v>
      </c>
      <c r="L147" s="104">
        <f>IFERROR('RMI-data'!L143/SUMIFS('RMI-data'!L:L,'RMI-data'!$J:$J,$J147,'RMI-data'!$I:$I,$I147),0)</f>
        <v>0</v>
      </c>
      <c r="M147" s="104">
        <f>IFERROR('RMI-data'!M143/SUMIFS('RMI-data'!M:M,'RMI-data'!$J:$J,$J147,'RMI-data'!$I:$I,$I147),0)</f>
        <v>0</v>
      </c>
      <c r="N147" s="104">
        <f>IFERROR('RMI-data'!N143/SUMIFS('RMI-data'!N:N,'RMI-data'!$J:$J,$J147,'RMI-data'!$I:$I,$I147),0)</f>
        <v>0</v>
      </c>
      <c r="O147" s="104">
        <f>IFERROR('RMI-data'!O143/SUMIFS('RMI-data'!O:O,'RMI-data'!$J:$J,$J147,'RMI-data'!$I:$I,$I147),0)</f>
        <v>0</v>
      </c>
      <c r="P147" s="104">
        <f>IFERROR('RMI-data'!P143/SUMIFS('RMI-data'!P:P,'RMI-data'!$J:$J,$J147,'RMI-data'!$I:$I,$I147),0)</f>
        <v>0</v>
      </c>
      <c r="Q147" s="104">
        <f>IFERROR('RMI-data'!Q143/SUMIFS('RMI-data'!Q:Q,'RMI-data'!$J:$J,$J147,'RMI-data'!$I:$I,$I147),0)</f>
        <v>0</v>
      </c>
      <c r="R147" s="104">
        <f>IFERROR('RMI-data'!R143/SUMIFS('RMI-data'!R:R,'RMI-data'!$J:$J,$J147,'RMI-data'!$I:$I,$I147),0)</f>
        <v>0</v>
      </c>
      <c r="S147" s="104">
        <f>IFERROR('RMI-data'!S143/SUMIFS('RMI-data'!S:S,'RMI-data'!$J:$J,$J147,'RMI-data'!$I:$I,$I147),0)</f>
        <v>0</v>
      </c>
      <c r="T147" s="104">
        <f>IFERROR('RMI-data'!T143/SUMIFS('RMI-data'!T:T,'RMI-data'!$J:$J,$J147,'RMI-data'!$I:$I,$I147),0)</f>
        <v>0</v>
      </c>
      <c r="U147" s="104">
        <f>IFERROR('RMI-data'!U143/SUMIFS('RMI-data'!U:U,'RMI-data'!$J:$J,$J147,'RMI-data'!$I:$I,$I147),0)</f>
        <v>0</v>
      </c>
      <c r="V147" s="104">
        <f>IFERROR('RMI-data'!V143/SUMIFS('RMI-data'!V:V,'RMI-data'!$J:$J,$J147,'RMI-data'!$I:$I,$I147),0)</f>
        <v>0</v>
      </c>
      <c r="W147" s="104">
        <f>IFERROR('RMI-data'!W143/SUMIFS('RMI-data'!W:W,'RMI-data'!$J:$J,$J147,'RMI-data'!$I:$I,$I147),0)</f>
        <v>0</v>
      </c>
      <c r="X147" s="104">
        <f>IFERROR('RMI-data'!X143/SUMIFS('RMI-data'!X:X,'RMI-data'!$J:$J,$J147,'RMI-data'!$I:$I,$I147),0)</f>
        <v>0</v>
      </c>
      <c r="Y147" s="104">
        <f>IFERROR('RMI-data'!Y143/SUMIFS('RMI-data'!Y:Y,'RMI-data'!$J:$J,$J147,'RMI-data'!$I:$I,$I147),0)</f>
        <v>0</v>
      </c>
      <c r="Z147" s="104">
        <f>IFERROR('RMI-data'!Z143/SUMIFS('RMI-data'!Z:Z,'RMI-data'!$J:$J,$J147,'RMI-data'!$I:$I,$I147),0)</f>
        <v>0</v>
      </c>
      <c r="AA147" s="104">
        <f>IFERROR('RMI-data'!AA143/SUMIFS('RMI-data'!AA:AA,'RMI-data'!$J:$J,$J147,'RMI-data'!$I:$I,$I147),0)</f>
        <v>0</v>
      </c>
      <c r="AB147" s="104">
        <f>IFERROR('RMI-data'!AB143/SUMIFS('RMI-data'!AB:AB,'RMI-data'!$J:$J,$J147,'RMI-data'!$I:$I,$I147),0)</f>
        <v>0</v>
      </c>
      <c r="AC147" s="104">
        <f>IFERROR('RMI-data'!AC143/SUMIFS('RMI-data'!AC:AC,'RMI-data'!$J:$J,$J147,'RMI-data'!$I:$I,$I147),0)</f>
        <v>0</v>
      </c>
      <c r="AD147" s="104">
        <f>IFERROR('RMI-data'!AD143/SUMIFS('RMI-data'!AD:AD,'RMI-data'!$J:$J,$J147,'RMI-data'!$I:$I,$I147),0)</f>
        <v>0</v>
      </c>
      <c r="AE147" s="104">
        <f>IFERROR('RMI-data'!AE143/SUMIFS('RMI-data'!AE:AE,'RMI-data'!$J:$J,$J147,'RMI-data'!$I:$I,$I147),0)</f>
        <v>0</v>
      </c>
      <c r="AF147" s="104">
        <f>IFERROR('RMI-data'!AF143/SUMIFS('RMI-data'!AF:AF,'RMI-data'!$J:$J,$J147,'RMI-data'!$I:$I,$I147),0)</f>
        <v>0</v>
      </c>
      <c r="AG147" s="104">
        <f>IFERROR('RMI-data'!AG143/SUMIFS('RMI-data'!AG:AG,'RMI-data'!$J:$J,$J147,'RMI-data'!$I:$I,$I147),0)</f>
        <v>0</v>
      </c>
      <c r="AH147" s="104">
        <f>IFERROR('RMI-data'!AH143/SUMIFS('RMI-data'!AH:AH,'RMI-data'!$J:$J,$J147,'RMI-data'!$I:$I,$I147),0)</f>
        <v>0</v>
      </c>
      <c r="AI147" s="104">
        <f>IFERROR('RMI-data'!AI143/SUMIFS('RMI-data'!AI:AI,'RMI-data'!$J:$J,$J147,'RMI-data'!$I:$I,$I147),0)</f>
        <v>0</v>
      </c>
      <c r="AJ147" s="104">
        <f>IFERROR('RMI-data'!AJ143/SUMIFS('RMI-data'!AJ:AJ,'RMI-data'!$J:$J,$J147,'RMI-data'!$I:$I,$I147),0)</f>
        <v>0</v>
      </c>
      <c r="AK147" s="104">
        <f>IFERROR('RMI-data'!AK143/SUMIFS('RMI-data'!AK:AK,'RMI-data'!$J:$J,$J147,'RMI-data'!$I:$I,$I147),0)</f>
        <v>0</v>
      </c>
      <c r="AL147" s="104">
        <f>IFERROR('RMI-data'!AL143/SUMIFS('RMI-data'!AL:AL,'RMI-data'!$J:$J,$J147,'RMI-data'!$I:$I,$I147),0)</f>
        <v>0</v>
      </c>
      <c r="AM147" s="104">
        <f>IFERROR('RMI-data'!AM143/SUMIFS('RMI-data'!AM:AM,'RMI-data'!$J:$J,$J147,'RMI-data'!$I:$I,$I147),0)</f>
        <v>0</v>
      </c>
      <c r="AN147" s="104">
        <f>IFERROR('RMI-data'!AN143/SUMIFS('RMI-data'!AN:AN,'RMI-data'!$J:$J,$J147,'RMI-data'!$I:$I,$I147),0)</f>
        <v>0</v>
      </c>
      <c r="AO147" s="104">
        <f>IFERROR('RMI-data'!AO143/SUMIFS('RMI-data'!AO:AO,'RMI-data'!$J:$J,$J147,'RMI-data'!$I:$I,$I147),0)</f>
        <v>0</v>
      </c>
      <c r="AP147" s="104">
        <f>IFERROR('RMI-data'!AP143/SUMIFS('RMI-data'!AP:AP,'RMI-data'!$J:$J,$J147,'RMI-data'!$I:$I,$I147),0)</f>
        <v>0</v>
      </c>
    </row>
    <row r="148" spans="1:42" ht="15.75" customHeight="1" x14ac:dyDescent="0.35">
      <c r="A148" s="51"/>
      <c r="B148" s="51"/>
      <c r="C148" s="51"/>
      <c r="D148" s="51"/>
      <c r="E148" s="51"/>
      <c r="F148" s="51"/>
      <c r="G148" s="51"/>
      <c r="H148" s="51"/>
      <c r="I148" s="63" t="s">
        <v>540</v>
      </c>
      <c r="J148" s="51"/>
      <c r="K148" s="51"/>
      <c r="L148" s="51"/>
      <c r="M148" s="51"/>
      <c r="N148" s="51"/>
      <c r="AO148" s="51"/>
      <c r="AP148" s="51"/>
    </row>
    <row r="149" spans="1:42" ht="15.75" customHeight="1" x14ac:dyDescent="0.35">
      <c r="A149" s="51"/>
      <c r="B149" s="51"/>
      <c r="C149" s="51"/>
      <c r="D149" s="51"/>
      <c r="E149" s="51"/>
      <c r="F149" s="51"/>
      <c r="G149" s="51"/>
      <c r="H149" s="18" t="s">
        <v>518</v>
      </c>
      <c r="I149" s="63" t="s">
        <v>540</v>
      </c>
      <c r="J149" s="51"/>
      <c r="K149" s="51"/>
      <c r="L149" s="51"/>
      <c r="M149" s="51"/>
      <c r="N149" s="51"/>
      <c r="AO149" s="51"/>
      <c r="AP149" s="51"/>
    </row>
    <row r="150" spans="1:42" ht="15.75" customHeight="1" x14ac:dyDescent="0.35">
      <c r="A150" s="51"/>
      <c r="B150" s="51"/>
      <c r="C150" s="51"/>
      <c r="D150" s="51"/>
      <c r="E150" s="51"/>
      <c r="F150" s="51"/>
      <c r="G150" s="51"/>
      <c r="H150" s="52" t="str">
        <f t="shared" ref="H150:H160" si="11">H149</f>
        <v>BCEU-commercial-cooling</v>
      </c>
      <c r="I150" s="63" t="s">
        <v>540</v>
      </c>
      <c r="J150" s="18" t="s">
        <v>1</v>
      </c>
      <c r="K150" s="18">
        <v>2019</v>
      </c>
      <c r="L150" s="18">
        <v>2020</v>
      </c>
      <c r="M150" s="18">
        <v>2021</v>
      </c>
      <c r="N150" s="18">
        <v>2022</v>
      </c>
      <c r="O150" s="18">
        <v>2023</v>
      </c>
      <c r="P150" s="18">
        <v>2024</v>
      </c>
      <c r="Q150" s="18">
        <v>2025</v>
      </c>
      <c r="R150" s="18">
        <v>2026</v>
      </c>
      <c r="S150" s="18">
        <v>2027</v>
      </c>
      <c r="T150" s="18">
        <v>2028</v>
      </c>
      <c r="U150" s="18">
        <v>2029</v>
      </c>
      <c r="V150" s="18">
        <v>2030</v>
      </c>
      <c r="W150" s="18">
        <v>2031</v>
      </c>
      <c r="X150" s="18">
        <v>2032</v>
      </c>
      <c r="Y150" s="18">
        <v>2033</v>
      </c>
      <c r="Z150" s="18">
        <v>2034</v>
      </c>
      <c r="AA150" s="18">
        <v>2035</v>
      </c>
      <c r="AB150" s="18">
        <v>2036</v>
      </c>
      <c r="AC150" s="18">
        <v>2037</v>
      </c>
      <c r="AD150" s="18">
        <v>2038</v>
      </c>
      <c r="AE150" s="18">
        <v>2039</v>
      </c>
      <c r="AF150" s="18">
        <v>2040</v>
      </c>
      <c r="AG150" s="18">
        <v>2041</v>
      </c>
      <c r="AH150" s="18">
        <v>2042</v>
      </c>
      <c r="AI150" s="18">
        <v>2043</v>
      </c>
      <c r="AJ150" s="18">
        <v>2044</v>
      </c>
      <c r="AK150" s="18">
        <v>2045</v>
      </c>
      <c r="AL150" s="18">
        <v>2046</v>
      </c>
      <c r="AM150" s="18">
        <v>2047</v>
      </c>
      <c r="AN150" s="18">
        <v>2048</v>
      </c>
      <c r="AO150" s="18">
        <v>2049</v>
      </c>
      <c r="AP150" s="18">
        <v>2050</v>
      </c>
    </row>
    <row r="151" spans="1:42" ht="15.75" customHeight="1" x14ac:dyDescent="0.35">
      <c r="A151" s="51"/>
      <c r="B151" s="51"/>
      <c r="C151" s="51"/>
      <c r="D151" s="51"/>
      <c r="E151" s="51"/>
      <c r="F151" s="51"/>
      <c r="G151" s="52" t="s">
        <v>519</v>
      </c>
      <c r="H151" s="52" t="str">
        <f t="shared" si="11"/>
        <v>BCEU-commercial-cooling</v>
      </c>
      <c r="I151" s="63" t="s">
        <v>540</v>
      </c>
      <c r="J151" s="18" t="s">
        <v>2</v>
      </c>
      <c r="K151" s="104">
        <f>IFERROR('RMI-data'!K147/SUMIFS('RMI-data'!K:K,'RMI-data'!$J:$J,$J151,'RMI-data'!$I:$I,$I151),0)</f>
        <v>0.1847499157396679</v>
      </c>
      <c r="L151" s="104">
        <f>IFERROR('RMI-data'!L147/SUMIFS('RMI-data'!L:L,'RMI-data'!$J:$J,$J151,'RMI-data'!$I:$I,$I151),0)</f>
        <v>0.18337824630587987</v>
      </c>
      <c r="M151" s="104">
        <f>IFERROR('RMI-data'!M147/SUMIFS('RMI-data'!M:M,'RMI-data'!$J:$J,$J151,'RMI-data'!$I:$I,$I151),0)</f>
        <v>0.18187492309603046</v>
      </c>
      <c r="N151" s="104">
        <f>IFERROR('RMI-data'!N147/SUMIFS('RMI-data'!N:N,'RMI-data'!$J:$J,$J151,'RMI-data'!$I:$I,$I151),0)</f>
        <v>0.18022099436886757</v>
      </c>
      <c r="O151" s="104">
        <f>IFERROR('RMI-data'!O147/SUMIFS('RMI-data'!O:O,'RMI-data'!$J:$J,$J151,'RMI-data'!$I:$I,$I151),0)</f>
        <v>0.17845156953074726</v>
      </c>
      <c r="P151" s="104">
        <f>IFERROR('RMI-data'!P147/SUMIFS('RMI-data'!P:P,'RMI-data'!$J:$J,$J151,'RMI-data'!$I:$I,$I151),0)</f>
        <v>0.17632921631666643</v>
      </c>
      <c r="Q151" s="104">
        <f>IFERROR('RMI-data'!Q147/SUMIFS('RMI-data'!Q:Q,'RMI-data'!$J:$J,$J151,'RMI-data'!$I:$I,$I151),0)</f>
        <v>0.1741182010107028</v>
      </c>
      <c r="R151" s="104">
        <f>IFERROR('RMI-data'!R147/SUMIFS('RMI-data'!R:R,'RMI-data'!$J:$J,$J151,'RMI-data'!$I:$I,$I151),0)</f>
        <v>0.17166948111392333</v>
      </c>
      <c r="S151" s="104">
        <f>IFERROR('RMI-data'!S147/SUMIFS('RMI-data'!S:S,'RMI-data'!$J:$J,$J151,'RMI-data'!$I:$I,$I151),0)</f>
        <v>0.16902338394950517</v>
      </c>
      <c r="T151" s="104">
        <f>IFERROR('RMI-data'!T147/SUMIFS('RMI-data'!T:T,'RMI-data'!$J:$J,$J151,'RMI-data'!$I:$I,$I151),0)</f>
        <v>0.16620160243065657</v>
      </c>
      <c r="U151" s="104">
        <f>IFERROR('RMI-data'!U147/SUMIFS('RMI-data'!U:U,'RMI-data'!$J:$J,$J151,'RMI-data'!$I:$I,$I151),0)</f>
        <v>0.16308084637985831</v>
      </c>
      <c r="V151" s="104">
        <f>IFERROR('RMI-data'!V147/SUMIFS('RMI-data'!V:V,'RMI-data'!$J:$J,$J151,'RMI-data'!$I:$I,$I151),0)</f>
        <v>0.15962101440040918</v>
      </c>
      <c r="W151" s="104">
        <f>IFERROR('RMI-data'!W147/SUMIFS('RMI-data'!W:W,'RMI-data'!$J:$J,$J151,'RMI-data'!$I:$I,$I151),0)</f>
        <v>0.15612835024828442</v>
      </c>
      <c r="X151" s="104">
        <f>IFERROR('RMI-data'!X147/SUMIFS('RMI-data'!X:X,'RMI-data'!$J:$J,$J151,'RMI-data'!$I:$I,$I151),0)</f>
        <v>0.15242825034279348</v>
      </c>
      <c r="Y151" s="104">
        <f>IFERROR('RMI-data'!Y147/SUMIFS('RMI-data'!Y:Y,'RMI-data'!$J:$J,$J151,'RMI-data'!$I:$I,$I151),0)</f>
        <v>0.14871628604998441</v>
      </c>
      <c r="Z151" s="104">
        <f>IFERROR('RMI-data'!Z147/SUMIFS('RMI-data'!Z:Z,'RMI-data'!$J:$J,$J151,'RMI-data'!$I:$I,$I151),0)</f>
        <v>0.14499519532999414</v>
      </c>
      <c r="AA151" s="104">
        <f>IFERROR('RMI-data'!AA147/SUMIFS('RMI-data'!AA:AA,'RMI-data'!$J:$J,$J151,'RMI-data'!$I:$I,$I151),0)</f>
        <v>0.14132359813808881</v>
      </c>
      <c r="AB151" s="104">
        <f>IFERROR('RMI-data'!AB147/SUMIFS('RMI-data'!AB:AB,'RMI-data'!$J:$J,$J151,'RMI-data'!$I:$I,$I151),0)</f>
        <v>0.13778301348949767</v>
      </c>
      <c r="AC151" s="104">
        <f>IFERROR('RMI-data'!AC147/SUMIFS('RMI-data'!AC:AC,'RMI-data'!$J:$J,$J151,'RMI-data'!$I:$I,$I151),0)</f>
        <v>0.13428317047960689</v>
      </c>
      <c r="AD151" s="104">
        <f>IFERROR('RMI-data'!AD147/SUMIFS('RMI-data'!AD:AD,'RMI-data'!$J:$J,$J151,'RMI-data'!$I:$I,$I151),0)</f>
        <v>0.13099026227485655</v>
      </c>
      <c r="AE151" s="104">
        <f>IFERROR('RMI-data'!AE147/SUMIFS('RMI-data'!AE:AE,'RMI-data'!$J:$J,$J151,'RMI-data'!$I:$I,$I151),0)</f>
        <v>0.12784800229660884</v>
      </c>
      <c r="AF151" s="104">
        <f>IFERROR('RMI-data'!AF147/SUMIFS('RMI-data'!AF:AF,'RMI-data'!$J:$J,$J151,'RMI-data'!$I:$I,$I151),0)</f>
        <v>0.12490078287055592</v>
      </c>
      <c r="AG151" s="104">
        <f>IFERROR('RMI-data'!AG147/SUMIFS('RMI-data'!AG:AG,'RMI-data'!$J:$J,$J151,'RMI-data'!$I:$I,$I151),0)</f>
        <v>0.12207769115578905</v>
      </c>
      <c r="AH151" s="104">
        <f>IFERROR('RMI-data'!AH147/SUMIFS('RMI-data'!AH:AH,'RMI-data'!$J:$J,$J151,'RMI-data'!$I:$I,$I151),0)</f>
        <v>0.11943346324051393</v>
      </c>
      <c r="AI151" s="104">
        <f>IFERROR('RMI-data'!AI147/SUMIFS('RMI-data'!AI:AI,'RMI-data'!$J:$J,$J151,'RMI-data'!$I:$I,$I151),0)</f>
        <v>0.11697013746628786</v>
      </c>
      <c r="AJ151" s="104">
        <f>IFERROR('RMI-data'!AJ147/SUMIFS('RMI-data'!AJ:AJ,'RMI-data'!$J:$J,$J151,'RMI-data'!$I:$I,$I151),0)</f>
        <v>0.11470195877127545</v>
      </c>
      <c r="AK151" s="104">
        <f>IFERROR('RMI-data'!AK147/SUMIFS('RMI-data'!AK:AK,'RMI-data'!$J:$J,$J151,'RMI-data'!$I:$I,$I151),0)</f>
        <v>0.11260306526707084</v>
      </c>
      <c r="AL151" s="104">
        <f>IFERROR('RMI-data'!AL147/SUMIFS('RMI-data'!AL:AL,'RMI-data'!$J:$J,$J151,'RMI-data'!$I:$I,$I151),0)</f>
        <v>0.11064585424816836</v>
      </c>
      <c r="AM151" s="104">
        <f>IFERROR('RMI-data'!AM147/SUMIFS('RMI-data'!AM:AM,'RMI-data'!$J:$J,$J151,'RMI-data'!$I:$I,$I151),0)</f>
        <v>0.10887124186288237</v>
      </c>
      <c r="AN151" s="104">
        <f>IFERROR('RMI-data'!AN147/SUMIFS('RMI-data'!AN:AN,'RMI-data'!$J:$J,$J151,'RMI-data'!$I:$I,$I151),0)</f>
        <v>0.1072227070198034</v>
      </c>
      <c r="AO151" s="104">
        <f>IFERROR('RMI-data'!AO147/SUMIFS('RMI-data'!AO:AO,'RMI-data'!$J:$J,$J151,'RMI-data'!$I:$I,$I151),0)</f>
        <v>0.10566146596943884</v>
      </c>
      <c r="AP151" s="104">
        <f>IFERROR('RMI-data'!AP147/SUMIFS('RMI-data'!AP:AP,'RMI-data'!$J:$J,$J151,'RMI-data'!$I:$I,$I151),0)</f>
        <v>0.1041931279026741</v>
      </c>
    </row>
    <row r="152" spans="1:42" ht="15.75" customHeight="1" x14ac:dyDescent="0.35">
      <c r="A152" s="51"/>
      <c r="B152" s="51"/>
      <c r="C152" s="51"/>
      <c r="D152" s="51"/>
      <c r="E152" s="51"/>
      <c r="F152" s="51"/>
      <c r="G152" s="51"/>
      <c r="H152" s="52" t="str">
        <f t="shared" si="11"/>
        <v>BCEU-commercial-cooling</v>
      </c>
      <c r="I152" s="63" t="s">
        <v>540</v>
      </c>
      <c r="J152" s="18" t="s">
        <v>3</v>
      </c>
      <c r="K152" s="104">
        <f>IFERROR('RMI-data'!K148/SUMIFS('RMI-data'!K:K,'RMI-data'!$J:$J,$J152,'RMI-data'!$I:$I,$I152),0)</f>
        <v>0</v>
      </c>
      <c r="L152" s="104">
        <f>IFERROR('RMI-data'!L148/SUMIFS('RMI-data'!L:L,'RMI-data'!$J:$J,$J152,'RMI-data'!$I:$I,$I152),0)</f>
        <v>0</v>
      </c>
      <c r="M152" s="104">
        <f>IFERROR('RMI-data'!M148/SUMIFS('RMI-data'!M:M,'RMI-data'!$J:$J,$J152,'RMI-data'!$I:$I,$I152),0)</f>
        <v>0</v>
      </c>
      <c r="N152" s="104">
        <f>IFERROR('RMI-data'!N148/SUMIFS('RMI-data'!N:N,'RMI-data'!$J:$J,$J152,'RMI-data'!$I:$I,$I152),0)</f>
        <v>0</v>
      </c>
      <c r="O152" s="104">
        <f>IFERROR('RMI-data'!O148/SUMIFS('RMI-data'!O:O,'RMI-data'!$J:$J,$J152,'RMI-data'!$I:$I,$I152),0)</f>
        <v>0</v>
      </c>
      <c r="P152" s="104">
        <f>IFERROR('RMI-data'!P148/SUMIFS('RMI-data'!P:P,'RMI-data'!$J:$J,$J152,'RMI-data'!$I:$I,$I152),0)</f>
        <v>0</v>
      </c>
      <c r="Q152" s="104">
        <f>IFERROR('RMI-data'!Q148/SUMIFS('RMI-data'!Q:Q,'RMI-data'!$J:$J,$J152,'RMI-data'!$I:$I,$I152),0)</f>
        <v>0</v>
      </c>
      <c r="R152" s="104">
        <f>IFERROR('RMI-data'!R148/SUMIFS('RMI-data'!R:R,'RMI-data'!$J:$J,$J152,'RMI-data'!$I:$I,$I152),0)</f>
        <v>0</v>
      </c>
      <c r="S152" s="104">
        <f>IFERROR('RMI-data'!S148/SUMIFS('RMI-data'!S:S,'RMI-data'!$J:$J,$J152,'RMI-data'!$I:$I,$I152),0)</f>
        <v>0</v>
      </c>
      <c r="T152" s="104">
        <f>IFERROR('RMI-data'!T148/SUMIFS('RMI-data'!T:T,'RMI-data'!$J:$J,$J152,'RMI-data'!$I:$I,$I152),0)</f>
        <v>0</v>
      </c>
      <c r="U152" s="104">
        <f>IFERROR('RMI-data'!U148/SUMIFS('RMI-data'!U:U,'RMI-data'!$J:$J,$J152,'RMI-data'!$I:$I,$I152),0)</f>
        <v>0</v>
      </c>
      <c r="V152" s="104">
        <f>IFERROR('RMI-data'!V148/SUMIFS('RMI-data'!V:V,'RMI-data'!$J:$J,$J152,'RMI-data'!$I:$I,$I152),0)</f>
        <v>0</v>
      </c>
      <c r="W152" s="104">
        <f>IFERROR('RMI-data'!W148/SUMIFS('RMI-data'!W:W,'RMI-data'!$J:$J,$J152,'RMI-data'!$I:$I,$I152),0)</f>
        <v>0</v>
      </c>
      <c r="X152" s="104">
        <f>IFERROR('RMI-data'!X148/SUMIFS('RMI-data'!X:X,'RMI-data'!$J:$J,$J152,'RMI-data'!$I:$I,$I152),0)</f>
        <v>0</v>
      </c>
      <c r="Y152" s="104">
        <f>IFERROR('RMI-data'!Y148/SUMIFS('RMI-data'!Y:Y,'RMI-data'!$J:$J,$J152,'RMI-data'!$I:$I,$I152),0)</f>
        <v>0</v>
      </c>
      <c r="Z152" s="104">
        <f>IFERROR('RMI-data'!Z148/SUMIFS('RMI-data'!Z:Z,'RMI-data'!$J:$J,$J152,'RMI-data'!$I:$I,$I152),0)</f>
        <v>0</v>
      </c>
      <c r="AA152" s="104">
        <f>IFERROR('RMI-data'!AA148/SUMIFS('RMI-data'!AA:AA,'RMI-data'!$J:$J,$J152,'RMI-data'!$I:$I,$I152),0)</f>
        <v>0</v>
      </c>
      <c r="AB152" s="104">
        <f>IFERROR('RMI-data'!AB148/SUMIFS('RMI-data'!AB:AB,'RMI-data'!$J:$J,$J152,'RMI-data'!$I:$I,$I152),0)</f>
        <v>0</v>
      </c>
      <c r="AC152" s="104">
        <f>IFERROR('RMI-data'!AC148/SUMIFS('RMI-data'!AC:AC,'RMI-data'!$J:$J,$J152,'RMI-data'!$I:$I,$I152),0)</f>
        <v>0</v>
      </c>
      <c r="AD152" s="104">
        <f>IFERROR('RMI-data'!AD148/SUMIFS('RMI-data'!AD:AD,'RMI-data'!$J:$J,$J152,'RMI-data'!$I:$I,$I152),0)</f>
        <v>0</v>
      </c>
      <c r="AE152" s="104">
        <f>IFERROR('RMI-data'!AE148/SUMIFS('RMI-data'!AE:AE,'RMI-data'!$J:$J,$J152,'RMI-data'!$I:$I,$I152),0)</f>
        <v>0</v>
      </c>
      <c r="AF152" s="104">
        <f>IFERROR('RMI-data'!AF148/SUMIFS('RMI-data'!AF:AF,'RMI-data'!$J:$J,$J152,'RMI-data'!$I:$I,$I152),0)</f>
        <v>0</v>
      </c>
      <c r="AG152" s="104">
        <f>IFERROR('RMI-data'!AG148/SUMIFS('RMI-data'!AG:AG,'RMI-data'!$J:$J,$J152,'RMI-data'!$I:$I,$I152),0)</f>
        <v>0</v>
      </c>
      <c r="AH152" s="104">
        <f>IFERROR('RMI-data'!AH148/SUMIFS('RMI-data'!AH:AH,'RMI-data'!$J:$J,$J152,'RMI-data'!$I:$I,$I152),0)</f>
        <v>0</v>
      </c>
      <c r="AI152" s="104">
        <f>IFERROR('RMI-data'!AI148/SUMIFS('RMI-data'!AI:AI,'RMI-data'!$J:$J,$J152,'RMI-data'!$I:$I,$I152),0)</f>
        <v>0</v>
      </c>
      <c r="AJ152" s="104">
        <f>IFERROR('RMI-data'!AJ148/SUMIFS('RMI-data'!AJ:AJ,'RMI-data'!$J:$J,$J152,'RMI-data'!$I:$I,$I152),0)</f>
        <v>0</v>
      </c>
      <c r="AK152" s="104">
        <f>IFERROR('RMI-data'!AK148/SUMIFS('RMI-data'!AK:AK,'RMI-data'!$J:$J,$J152,'RMI-data'!$I:$I,$I152),0)</f>
        <v>0</v>
      </c>
      <c r="AL152" s="104">
        <f>IFERROR('RMI-data'!AL148/SUMIFS('RMI-data'!AL:AL,'RMI-data'!$J:$J,$J152,'RMI-data'!$I:$I,$I152),0)</f>
        <v>0</v>
      </c>
      <c r="AM152" s="104">
        <f>IFERROR('RMI-data'!AM148/SUMIFS('RMI-data'!AM:AM,'RMI-data'!$J:$J,$J152,'RMI-data'!$I:$I,$I152),0)</f>
        <v>0</v>
      </c>
      <c r="AN152" s="104">
        <f>IFERROR('RMI-data'!AN148/SUMIFS('RMI-data'!AN:AN,'RMI-data'!$J:$J,$J152,'RMI-data'!$I:$I,$I152),0)</f>
        <v>0</v>
      </c>
      <c r="AO152" s="104">
        <f>IFERROR('RMI-data'!AO148/SUMIFS('RMI-data'!AO:AO,'RMI-data'!$J:$J,$J152,'RMI-data'!$I:$I,$I152),0)</f>
        <v>0</v>
      </c>
      <c r="AP152" s="104">
        <f>IFERROR('RMI-data'!AP148/SUMIFS('RMI-data'!AP:AP,'RMI-data'!$J:$J,$J152,'RMI-data'!$I:$I,$I152),0)</f>
        <v>0</v>
      </c>
    </row>
    <row r="153" spans="1:42" ht="15.75" customHeight="1" x14ac:dyDescent="0.35">
      <c r="A153" s="51"/>
      <c r="B153" s="51"/>
      <c r="C153" s="51"/>
      <c r="D153" s="51"/>
      <c r="E153" s="51"/>
      <c r="F153" s="51"/>
      <c r="G153" s="51"/>
      <c r="H153" s="52" t="str">
        <f t="shared" si="11"/>
        <v>BCEU-commercial-cooling</v>
      </c>
      <c r="I153" s="63" t="s">
        <v>540</v>
      </c>
      <c r="J153" s="18" t="s">
        <v>4</v>
      </c>
      <c r="K153" s="104">
        <f>IFERROR('RMI-data'!K149/SUMIFS('RMI-data'!K:K,'RMI-data'!$J:$J,$J153,'RMI-data'!$I:$I,$I153),0)</f>
        <v>4.0025391095264576E-3</v>
      </c>
      <c r="L153" s="104">
        <f>IFERROR('RMI-data'!L149/SUMIFS('RMI-data'!L:L,'RMI-data'!$J:$J,$J153,'RMI-data'!$I:$I,$I153),0)</f>
        <v>4.0575758720024641E-3</v>
      </c>
      <c r="M153" s="104">
        <f>IFERROR('RMI-data'!M149/SUMIFS('RMI-data'!M:M,'RMI-data'!$J:$J,$J153,'RMI-data'!$I:$I,$I153),0)</f>
        <v>4.0911400090819366E-3</v>
      </c>
      <c r="N153" s="104">
        <f>IFERROR('RMI-data'!N149/SUMIFS('RMI-data'!N:N,'RMI-data'!$J:$J,$J153,'RMI-data'!$I:$I,$I153),0)</f>
        <v>4.0890026849513946E-3</v>
      </c>
      <c r="O153" s="104">
        <f>IFERROR('RMI-data'!O149/SUMIFS('RMI-data'!O:O,'RMI-data'!$J:$J,$J153,'RMI-data'!$I:$I,$I153),0)</f>
        <v>4.0749193156470725E-3</v>
      </c>
      <c r="P153" s="104">
        <f>IFERROR('RMI-data'!P149/SUMIFS('RMI-data'!P:P,'RMI-data'!$J:$J,$J153,'RMI-data'!$I:$I,$I153),0)</f>
        <v>4.0533775150488642E-3</v>
      </c>
      <c r="Q153" s="104">
        <f>IFERROR('RMI-data'!Q149/SUMIFS('RMI-data'!Q:Q,'RMI-data'!$J:$J,$J153,'RMI-data'!$I:$I,$I153),0)</f>
        <v>4.0226398041624811E-3</v>
      </c>
      <c r="R153" s="104">
        <f>IFERROR('RMI-data'!R149/SUMIFS('RMI-data'!R:R,'RMI-data'!$J:$J,$J153,'RMI-data'!$I:$I,$I153),0)</f>
        <v>3.9779699854581921E-3</v>
      </c>
      <c r="S153" s="104">
        <f>IFERROR('RMI-data'!S149/SUMIFS('RMI-data'!S:S,'RMI-data'!$J:$J,$J153,'RMI-data'!$I:$I,$I153),0)</f>
        <v>3.924489746249182E-3</v>
      </c>
      <c r="T153" s="104">
        <f>IFERROR('RMI-data'!T149/SUMIFS('RMI-data'!T:T,'RMI-data'!$J:$J,$J153,'RMI-data'!$I:$I,$I153),0)</f>
        <v>3.8545168336514852E-3</v>
      </c>
      <c r="U153" s="104">
        <f>IFERROR('RMI-data'!U149/SUMIFS('RMI-data'!U:U,'RMI-data'!$J:$J,$J153,'RMI-data'!$I:$I,$I153),0)</f>
        <v>3.7687814090594232E-3</v>
      </c>
      <c r="V153" s="104">
        <f>IFERROR('RMI-data'!V149/SUMIFS('RMI-data'!V:V,'RMI-data'!$J:$J,$J153,'RMI-data'!$I:$I,$I153),0)</f>
        <v>3.6685737957600053E-3</v>
      </c>
      <c r="W153" s="104">
        <f>IFERROR('RMI-data'!W149/SUMIFS('RMI-data'!W:W,'RMI-data'!$J:$J,$J153,'RMI-data'!$I:$I,$I153),0)</f>
        <v>3.5563152621261545E-3</v>
      </c>
      <c r="X153" s="104">
        <f>IFERROR('RMI-data'!X149/SUMIFS('RMI-data'!X:X,'RMI-data'!$J:$J,$J153,'RMI-data'!$I:$I,$I153),0)</f>
        <v>3.4338734873885545E-3</v>
      </c>
      <c r="Y153" s="104">
        <f>IFERROR('RMI-data'!Y149/SUMIFS('RMI-data'!Y:Y,'RMI-data'!$J:$J,$J153,'RMI-data'!$I:$I,$I153),0)</f>
        <v>3.3023641571058443E-3</v>
      </c>
      <c r="Z153" s="104">
        <f>IFERROR('RMI-data'!Z149/SUMIFS('RMI-data'!Z:Z,'RMI-data'!$J:$J,$J153,'RMI-data'!$I:$I,$I153),0)</f>
        <v>3.1643933069592299E-3</v>
      </c>
      <c r="AA153" s="104">
        <f>IFERROR('RMI-data'!AA149/SUMIFS('RMI-data'!AA:AA,'RMI-data'!$J:$J,$J153,'RMI-data'!$I:$I,$I153),0)</f>
        <v>3.0220138008316593E-3</v>
      </c>
      <c r="AB153" s="104">
        <f>IFERROR('RMI-data'!AB149/SUMIFS('RMI-data'!AB:AB,'RMI-data'!$J:$J,$J153,'RMI-data'!$I:$I,$I153),0)</f>
        <v>2.8736253351995477E-3</v>
      </c>
      <c r="AC153" s="104">
        <f>IFERROR('RMI-data'!AC149/SUMIFS('RMI-data'!AC:AC,'RMI-data'!$J:$J,$J153,'RMI-data'!$I:$I,$I153),0)</f>
        <v>2.7214615981220186E-3</v>
      </c>
      <c r="AD153" s="104">
        <f>IFERROR('RMI-data'!AD149/SUMIFS('RMI-data'!AD:AD,'RMI-data'!$J:$J,$J153,'RMI-data'!$I:$I,$I153),0)</f>
        <v>2.5658749788242405E-3</v>
      </c>
      <c r="AE153" s="104">
        <f>IFERROR('RMI-data'!AE149/SUMIFS('RMI-data'!AE:AE,'RMI-data'!$J:$J,$J153,'RMI-data'!$I:$I,$I153),0)</f>
        <v>2.4102951061524608E-3</v>
      </c>
      <c r="AF153" s="104">
        <f>IFERROR('RMI-data'!AF149/SUMIFS('RMI-data'!AF:AF,'RMI-data'!$J:$J,$J153,'RMI-data'!$I:$I,$I153),0)</f>
        <v>2.2565320636526841E-3</v>
      </c>
      <c r="AG153" s="104">
        <f>IFERROR('RMI-data'!AG149/SUMIFS('RMI-data'!AG:AG,'RMI-data'!$J:$J,$J153,'RMI-data'!$I:$I,$I153),0)</f>
        <v>2.1079956718429568E-3</v>
      </c>
      <c r="AH153" s="104">
        <f>IFERROR('RMI-data'!AH149/SUMIFS('RMI-data'!AH:AH,'RMI-data'!$J:$J,$J153,'RMI-data'!$I:$I,$I153),0)</f>
        <v>1.9679195301370235E-3</v>
      </c>
      <c r="AI153" s="104">
        <f>IFERROR('RMI-data'!AI149/SUMIFS('RMI-data'!AI:AI,'RMI-data'!$J:$J,$J153,'RMI-data'!$I:$I,$I153),0)</f>
        <v>1.8375852451434757E-3</v>
      </c>
      <c r="AJ153" s="104">
        <f>IFERROR('RMI-data'!AJ149/SUMIFS('RMI-data'!AJ:AJ,'RMI-data'!$J:$J,$J153,'RMI-data'!$I:$I,$I153),0)</f>
        <v>1.7191288046605516E-3</v>
      </c>
      <c r="AK153" s="104">
        <f>IFERROR('RMI-data'!AK149/SUMIFS('RMI-data'!AK:AK,'RMI-data'!$J:$J,$J153,'RMI-data'!$I:$I,$I153),0)</f>
        <v>1.6114833383663498E-3</v>
      </c>
      <c r="AL153" s="104">
        <f>IFERROR('RMI-data'!AL149/SUMIFS('RMI-data'!AL:AL,'RMI-data'!$J:$J,$J153,'RMI-data'!$I:$I,$I153),0)</f>
        <v>1.5163777629330971E-3</v>
      </c>
      <c r="AM153" s="104">
        <f>IFERROR('RMI-data'!AM149/SUMIFS('RMI-data'!AM:AM,'RMI-data'!$J:$J,$J153,'RMI-data'!$I:$I,$I153),0)</f>
        <v>1.4321102616388912E-3</v>
      </c>
      <c r="AN153" s="104">
        <f>IFERROR('RMI-data'!AN149/SUMIFS('RMI-data'!AN:AN,'RMI-data'!$J:$J,$J153,'RMI-data'!$I:$I,$I153),0)</f>
        <v>1.3586546165328854E-3</v>
      </c>
      <c r="AO153" s="104">
        <f>IFERROR('RMI-data'!AO149/SUMIFS('RMI-data'!AO:AO,'RMI-data'!$J:$J,$J153,'RMI-data'!$I:$I,$I153),0)</f>
        <v>1.2945295858422677E-3</v>
      </c>
      <c r="AP153" s="104">
        <f>IFERROR('RMI-data'!AP149/SUMIFS('RMI-data'!AP:AP,'RMI-data'!$J:$J,$J153,'RMI-data'!$I:$I,$I153),0)</f>
        <v>1.2384047445056228E-3</v>
      </c>
    </row>
    <row r="154" spans="1:42" ht="15.75" customHeight="1" x14ac:dyDescent="0.35">
      <c r="A154" s="51"/>
      <c r="B154" s="51"/>
      <c r="C154" s="51"/>
      <c r="D154" s="51"/>
      <c r="E154" s="51"/>
      <c r="F154" s="51"/>
      <c r="G154" s="51"/>
      <c r="H154" s="52" t="str">
        <f t="shared" si="11"/>
        <v>BCEU-commercial-cooling</v>
      </c>
      <c r="I154" s="63" t="s">
        <v>540</v>
      </c>
      <c r="J154" s="18" t="s">
        <v>5</v>
      </c>
      <c r="K154" s="104">
        <f>IFERROR('RMI-data'!K150/SUMIFS('RMI-data'!K:K,'RMI-data'!$J:$J,$J154,'RMI-data'!$I:$I,$I154),0)</f>
        <v>0</v>
      </c>
      <c r="L154" s="104">
        <f>IFERROR('RMI-data'!L150/SUMIFS('RMI-data'!L:L,'RMI-data'!$J:$J,$J154,'RMI-data'!$I:$I,$I154),0)</f>
        <v>0</v>
      </c>
      <c r="M154" s="104">
        <f>IFERROR('RMI-data'!M150/SUMIFS('RMI-data'!M:M,'RMI-data'!$J:$J,$J154,'RMI-data'!$I:$I,$I154),0)</f>
        <v>0</v>
      </c>
      <c r="N154" s="104">
        <f>IFERROR('RMI-data'!N150/SUMIFS('RMI-data'!N:N,'RMI-data'!$J:$J,$J154,'RMI-data'!$I:$I,$I154),0)</f>
        <v>0</v>
      </c>
      <c r="O154" s="104">
        <f>IFERROR('RMI-data'!O150/SUMIFS('RMI-data'!O:O,'RMI-data'!$J:$J,$J154,'RMI-data'!$I:$I,$I154),0)</f>
        <v>0</v>
      </c>
      <c r="P154" s="104">
        <f>IFERROR('RMI-data'!P150/SUMIFS('RMI-data'!P:P,'RMI-data'!$J:$J,$J154,'RMI-data'!$I:$I,$I154),0)</f>
        <v>0</v>
      </c>
      <c r="Q154" s="104">
        <f>IFERROR('RMI-data'!Q150/SUMIFS('RMI-data'!Q:Q,'RMI-data'!$J:$J,$J154,'RMI-data'!$I:$I,$I154),0)</f>
        <v>0</v>
      </c>
      <c r="R154" s="104">
        <f>IFERROR('RMI-data'!R150/SUMIFS('RMI-data'!R:R,'RMI-data'!$J:$J,$J154,'RMI-data'!$I:$I,$I154),0)</f>
        <v>0</v>
      </c>
      <c r="S154" s="104">
        <f>IFERROR('RMI-data'!S150/SUMIFS('RMI-data'!S:S,'RMI-data'!$J:$J,$J154,'RMI-data'!$I:$I,$I154),0)</f>
        <v>0</v>
      </c>
      <c r="T154" s="104">
        <f>IFERROR('RMI-data'!T150/SUMIFS('RMI-data'!T:T,'RMI-data'!$J:$J,$J154,'RMI-data'!$I:$I,$I154),0)</f>
        <v>0</v>
      </c>
      <c r="U154" s="104">
        <f>IFERROR('RMI-data'!U150/SUMIFS('RMI-data'!U:U,'RMI-data'!$J:$J,$J154,'RMI-data'!$I:$I,$I154),0)</f>
        <v>0</v>
      </c>
      <c r="V154" s="104">
        <f>IFERROR('RMI-data'!V150/SUMIFS('RMI-data'!V:V,'RMI-data'!$J:$J,$J154,'RMI-data'!$I:$I,$I154),0)</f>
        <v>0</v>
      </c>
      <c r="W154" s="104">
        <f>IFERROR('RMI-data'!W150/SUMIFS('RMI-data'!W:W,'RMI-data'!$J:$J,$J154,'RMI-data'!$I:$I,$I154),0)</f>
        <v>0</v>
      </c>
      <c r="X154" s="104">
        <f>IFERROR('RMI-data'!X150/SUMIFS('RMI-data'!X:X,'RMI-data'!$J:$J,$J154,'RMI-data'!$I:$I,$I154),0)</f>
        <v>0</v>
      </c>
      <c r="Y154" s="104">
        <f>IFERROR('RMI-data'!Y150/SUMIFS('RMI-data'!Y:Y,'RMI-data'!$J:$J,$J154,'RMI-data'!$I:$I,$I154),0)</f>
        <v>0</v>
      </c>
      <c r="Z154" s="104">
        <f>IFERROR('RMI-data'!Z150/SUMIFS('RMI-data'!Z:Z,'RMI-data'!$J:$J,$J154,'RMI-data'!$I:$I,$I154),0)</f>
        <v>0</v>
      </c>
      <c r="AA154" s="104">
        <f>IFERROR('RMI-data'!AA150/SUMIFS('RMI-data'!AA:AA,'RMI-data'!$J:$J,$J154,'RMI-data'!$I:$I,$I154),0)</f>
        <v>0</v>
      </c>
      <c r="AB154" s="104">
        <f>IFERROR('RMI-data'!AB150/SUMIFS('RMI-data'!AB:AB,'RMI-data'!$J:$J,$J154,'RMI-data'!$I:$I,$I154),0)</f>
        <v>0</v>
      </c>
      <c r="AC154" s="104">
        <f>IFERROR('RMI-data'!AC150/SUMIFS('RMI-data'!AC:AC,'RMI-data'!$J:$J,$J154,'RMI-data'!$I:$I,$I154),0)</f>
        <v>0</v>
      </c>
      <c r="AD154" s="104">
        <f>IFERROR('RMI-data'!AD150/SUMIFS('RMI-data'!AD:AD,'RMI-data'!$J:$J,$J154,'RMI-data'!$I:$I,$I154),0)</f>
        <v>0</v>
      </c>
      <c r="AE154" s="104">
        <f>IFERROR('RMI-data'!AE150/SUMIFS('RMI-data'!AE:AE,'RMI-data'!$J:$J,$J154,'RMI-data'!$I:$I,$I154),0)</f>
        <v>0</v>
      </c>
      <c r="AF154" s="104">
        <f>IFERROR('RMI-data'!AF150/SUMIFS('RMI-data'!AF:AF,'RMI-data'!$J:$J,$J154,'RMI-data'!$I:$I,$I154),0)</f>
        <v>0</v>
      </c>
      <c r="AG154" s="104">
        <f>IFERROR('RMI-data'!AG150/SUMIFS('RMI-data'!AG:AG,'RMI-data'!$J:$J,$J154,'RMI-data'!$I:$I,$I154),0)</f>
        <v>0</v>
      </c>
      <c r="AH154" s="104">
        <f>IFERROR('RMI-data'!AH150/SUMIFS('RMI-data'!AH:AH,'RMI-data'!$J:$J,$J154,'RMI-data'!$I:$I,$I154),0)</f>
        <v>0</v>
      </c>
      <c r="AI154" s="104">
        <f>IFERROR('RMI-data'!AI150/SUMIFS('RMI-data'!AI:AI,'RMI-data'!$J:$J,$J154,'RMI-data'!$I:$I,$I154),0)</f>
        <v>0</v>
      </c>
      <c r="AJ154" s="104">
        <f>IFERROR('RMI-data'!AJ150/SUMIFS('RMI-data'!AJ:AJ,'RMI-data'!$J:$J,$J154,'RMI-data'!$I:$I,$I154),0)</f>
        <v>0</v>
      </c>
      <c r="AK154" s="104">
        <f>IFERROR('RMI-data'!AK150/SUMIFS('RMI-data'!AK:AK,'RMI-data'!$J:$J,$J154,'RMI-data'!$I:$I,$I154),0)</f>
        <v>0</v>
      </c>
      <c r="AL154" s="104">
        <f>IFERROR('RMI-data'!AL150/SUMIFS('RMI-data'!AL:AL,'RMI-data'!$J:$J,$J154,'RMI-data'!$I:$I,$I154),0)</f>
        <v>0</v>
      </c>
      <c r="AM154" s="104">
        <f>IFERROR('RMI-data'!AM150/SUMIFS('RMI-data'!AM:AM,'RMI-data'!$J:$J,$J154,'RMI-data'!$I:$I,$I154),0)</f>
        <v>0</v>
      </c>
      <c r="AN154" s="104">
        <f>IFERROR('RMI-data'!AN150/SUMIFS('RMI-data'!AN:AN,'RMI-data'!$J:$J,$J154,'RMI-data'!$I:$I,$I154),0)</f>
        <v>0</v>
      </c>
      <c r="AO154" s="104">
        <f>IFERROR('RMI-data'!AO150/SUMIFS('RMI-data'!AO:AO,'RMI-data'!$J:$J,$J154,'RMI-data'!$I:$I,$I154),0)</f>
        <v>0</v>
      </c>
      <c r="AP154" s="104">
        <f>IFERROR('RMI-data'!AP150/SUMIFS('RMI-data'!AP:AP,'RMI-data'!$J:$J,$J154,'RMI-data'!$I:$I,$I154),0)</f>
        <v>0</v>
      </c>
    </row>
    <row r="155" spans="1:42" ht="15.75" customHeight="1" x14ac:dyDescent="0.35">
      <c r="A155" s="51"/>
      <c r="B155" s="51"/>
      <c r="C155" s="51"/>
      <c r="D155" s="51"/>
      <c r="E155" s="51"/>
      <c r="F155" s="51"/>
      <c r="G155" s="51"/>
      <c r="H155" s="52" t="str">
        <f t="shared" si="11"/>
        <v>BCEU-commercial-cooling</v>
      </c>
      <c r="I155" s="63" t="s">
        <v>540</v>
      </c>
      <c r="J155" s="18" t="s">
        <v>7</v>
      </c>
      <c r="K155" s="104">
        <f>IFERROR('RMI-data'!K151/SUMIFS('RMI-data'!K:K,'RMI-data'!$J:$J,$J155,'RMI-data'!$I:$I,$I155),0)</f>
        <v>0</v>
      </c>
      <c r="L155" s="104">
        <f>IFERROR('RMI-data'!L151/SUMIFS('RMI-data'!L:L,'RMI-data'!$J:$J,$J155,'RMI-data'!$I:$I,$I155),0)</f>
        <v>0</v>
      </c>
      <c r="M155" s="104">
        <f>IFERROR('RMI-data'!M151/SUMIFS('RMI-data'!M:M,'RMI-data'!$J:$J,$J155,'RMI-data'!$I:$I,$I155),0)</f>
        <v>0</v>
      </c>
      <c r="N155" s="104">
        <f>IFERROR('RMI-data'!N151/SUMIFS('RMI-data'!N:N,'RMI-data'!$J:$J,$J155,'RMI-data'!$I:$I,$I155),0)</f>
        <v>0</v>
      </c>
      <c r="O155" s="104">
        <f>IFERROR('RMI-data'!O151/SUMIFS('RMI-data'!O:O,'RMI-data'!$J:$J,$J155,'RMI-data'!$I:$I,$I155),0)</f>
        <v>0</v>
      </c>
      <c r="P155" s="104">
        <f>IFERROR('RMI-data'!P151/SUMIFS('RMI-data'!P:P,'RMI-data'!$J:$J,$J155,'RMI-data'!$I:$I,$I155),0)</f>
        <v>0</v>
      </c>
      <c r="Q155" s="104">
        <f>IFERROR('RMI-data'!Q151/SUMIFS('RMI-data'!Q:Q,'RMI-data'!$J:$J,$J155,'RMI-data'!$I:$I,$I155),0)</f>
        <v>0</v>
      </c>
      <c r="R155" s="104">
        <f>IFERROR('RMI-data'!R151/SUMIFS('RMI-data'!R:R,'RMI-data'!$J:$J,$J155,'RMI-data'!$I:$I,$I155),0)</f>
        <v>0</v>
      </c>
      <c r="S155" s="104">
        <f>IFERROR('RMI-data'!S151/SUMIFS('RMI-data'!S:S,'RMI-data'!$J:$J,$J155,'RMI-data'!$I:$I,$I155),0)</f>
        <v>0</v>
      </c>
      <c r="T155" s="104">
        <f>IFERROR('RMI-data'!T151/SUMIFS('RMI-data'!T:T,'RMI-data'!$J:$J,$J155,'RMI-data'!$I:$I,$I155),0)</f>
        <v>0</v>
      </c>
      <c r="U155" s="104">
        <f>IFERROR('RMI-data'!U151/SUMIFS('RMI-data'!U:U,'RMI-data'!$J:$J,$J155,'RMI-data'!$I:$I,$I155),0)</f>
        <v>0</v>
      </c>
      <c r="V155" s="104">
        <f>IFERROR('RMI-data'!V151/SUMIFS('RMI-data'!V:V,'RMI-data'!$J:$J,$J155,'RMI-data'!$I:$I,$I155),0)</f>
        <v>0</v>
      </c>
      <c r="W155" s="104">
        <f>IFERROR('RMI-data'!W151/SUMIFS('RMI-data'!W:W,'RMI-data'!$J:$J,$J155,'RMI-data'!$I:$I,$I155),0)</f>
        <v>0</v>
      </c>
      <c r="X155" s="104">
        <f>IFERROR('RMI-data'!X151/SUMIFS('RMI-data'!X:X,'RMI-data'!$J:$J,$J155,'RMI-data'!$I:$I,$I155),0)</f>
        <v>0</v>
      </c>
      <c r="Y155" s="104">
        <f>IFERROR('RMI-data'!Y151/SUMIFS('RMI-data'!Y:Y,'RMI-data'!$J:$J,$J155,'RMI-data'!$I:$I,$I155),0)</f>
        <v>0</v>
      </c>
      <c r="Z155" s="104">
        <f>IFERROR('RMI-data'!Z151/SUMIFS('RMI-data'!Z:Z,'RMI-data'!$J:$J,$J155,'RMI-data'!$I:$I,$I155),0)</f>
        <v>0</v>
      </c>
      <c r="AA155" s="104">
        <f>IFERROR('RMI-data'!AA151/SUMIFS('RMI-data'!AA:AA,'RMI-data'!$J:$J,$J155,'RMI-data'!$I:$I,$I155),0)</f>
        <v>0</v>
      </c>
      <c r="AB155" s="104">
        <f>IFERROR('RMI-data'!AB151/SUMIFS('RMI-data'!AB:AB,'RMI-data'!$J:$J,$J155,'RMI-data'!$I:$I,$I155),0)</f>
        <v>0</v>
      </c>
      <c r="AC155" s="104">
        <f>IFERROR('RMI-data'!AC151/SUMIFS('RMI-data'!AC:AC,'RMI-data'!$J:$J,$J155,'RMI-data'!$I:$I,$I155),0)</f>
        <v>0</v>
      </c>
      <c r="AD155" s="104">
        <f>IFERROR('RMI-data'!AD151/SUMIFS('RMI-data'!AD:AD,'RMI-data'!$J:$J,$J155,'RMI-data'!$I:$I,$I155),0)</f>
        <v>0</v>
      </c>
      <c r="AE155" s="104">
        <f>IFERROR('RMI-data'!AE151/SUMIFS('RMI-data'!AE:AE,'RMI-data'!$J:$J,$J155,'RMI-data'!$I:$I,$I155),0)</f>
        <v>0</v>
      </c>
      <c r="AF155" s="104">
        <f>IFERROR('RMI-data'!AF151/SUMIFS('RMI-data'!AF:AF,'RMI-data'!$J:$J,$J155,'RMI-data'!$I:$I,$I155),0)</f>
        <v>0</v>
      </c>
      <c r="AG155" s="104">
        <f>IFERROR('RMI-data'!AG151/SUMIFS('RMI-data'!AG:AG,'RMI-data'!$J:$J,$J155,'RMI-data'!$I:$I,$I155),0)</f>
        <v>0</v>
      </c>
      <c r="AH155" s="104">
        <f>IFERROR('RMI-data'!AH151/SUMIFS('RMI-data'!AH:AH,'RMI-data'!$J:$J,$J155,'RMI-data'!$I:$I,$I155),0)</f>
        <v>0</v>
      </c>
      <c r="AI155" s="104">
        <f>IFERROR('RMI-data'!AI151/SUMIFS('RMI-data'!AI:AI,'RMI-data'!$J:$J,$J155,'RMI-data'!$I:$I,$I155),0)</f>
        <v>0</v>
      </c>
      <c r="AJ155" s="104">
        <f>IFERROR('RMI-data'!AJ151/SUMIFS('RMI-data'!AJ:AJ,'RMI-data'!$J:$J,$J155,'RMI-data'!$I:$I,$I155),0)</f>
        <v>0</v>
      </c>
      <c r="AK155" s="104">
        <f>IFERROR('RMI-data'!AK151/SUMIFS('RMI-data'!AK:AK,'RMI-data'!$J:$J,$J155,'RMI-data'!$I:$I,$I155),0)</f>
        <v>0</v>
      </c>
      <c r="AL155" s="104">
        <f>IFERROR('RMI-data'!AL151/SUMIFS('RMI-data'!AL:AL,'RMI-data'!$J:$J,$J155,'RMI-data'!$I:$I,$I155),0)</f>
        <v>0</v>
      </c>
      <c r="AM155" s="104">
        <f>IFERROR('RMI-data'!AM151/SUMIFS('RMI-data'!AM:AM,'RMI-data'!$J:$J,$J155,'RMI-data'!$I:$I,$I155),0)</f>
        <v>0</v>
      </c>
      <c r="AN155" s="104">
        <f>IFERROR('RMI-data'!AN151/SUMIFS('RMI-data'!AN:AN,'RMI-data'!$J:$J,$J155,'RMI-data'!$I:$I,$I155),0)</f>
        <v>0</v>
      </c>
      <c r="AO155" s="104">
        <f>IFERROR('RMI-data'!AO151/SUMIFS('RMI-data'!AO:AO,'RMI-data'!$J:$J,$J155,'RMI-data'!$I:$I,$I155),0)</f>
        <v>0</v>
      </c>
      <c r="AP155" s="104">
        <f>IFERROR('RMI-data'!AP151/SUMIFS('RMI-data'!AP:AP,'RMI-data'!$J:$J,$J155,'RMI-data'!$I:$I,$I155),0)</f>
        <v>0</v>
      </c>
    </row>
    <row r="156" spans="1:42" ht="15.75" customHeight="1" x14ac:dyDescent="0.35">
      <c r="A156" s="51"/>
      <c r="B156" s="51"/>
      <c r="C156" s="51"/>
      <c r="D156" s="51"/>
      <c r="E156" s="51"/>
      <c r="F156" s="51"/>
      <c r="G156" s="51"/>
      <c r="H156" s="52" t="str">
        <f t="shared" si="11"/>
        <v>BCEU-commercial-cooling</v>
      </c>
      <c r="I156" s="63" t="s">
        <v>540</v>
      </c>
      <c r="J156" s="18" t="s">
        <v>8</v>
      </c>
      <c r="K156" s="104">
        <f>IFERROR('RMI-data'!K152/SUMIFS('RMI-data'!K:K,'RMI-data'!$J:$J,$J156,'RMI-data'!$I:$I,$I156),0)</f>
        <v>0</v>
      </c>
      <c r="L156" s="104">
        <f>IFERROR('RMI-data'!L152/SUMIFS('RMI-data'!L:L,'RMI-data'!$J:$J,$J156,'RMI-data'!$I:$I,$I156),0)</f>
        <v>0</v>
      </c>
      <c r="M156" s="104">
        <f>IFERROR('RMI-data'!M152/SUMIFS('RMI-data'!M:M,'RMI-data'!$J:$J,$J156,'RMI-data'!$I:$I,$I156),0)</f>
        <v>0</v>
      </c>
      <c r="N156" s="104">
        <f>IFERROR('RMI-data'!N152/SUMIFS('RMI-data'!N:N,'RMI-data'!$J:$J,$J156,'RMI-data'!$I:$I,$I156),0)</f>
        <v>0</v>
      </c>
      <c r="O156" s="104">
        <f>IFERROR('RMI-data'!O152/SUMIFS('RMI-data'!O:O,'RMI-data'!$J:$J,$J156,'RMI-data'!$I:$I,$I156),0)</f>
        <v>0</v>
      </c>
      <c r="P156" s="104">
        <f>IFERROR('RMI-data'!P152/SUMIFS('RMI-data'!P:P,'RMI-data'!$J:$J,$J156,'RMI-data'!$I:$I,$I156),0)</f>
        <v>0</v>
      </c>
      <c r="Q156" s="104">
        <f>IFERROR('RMI-data'!Q152/SUMIFS('RMI-data'!Q:Q,'RMI-data'!$J:$J,$J156,'RMI-data'!$I:$I,$I156),0)</f>
        <v>0</v>
      </c>
      <c r="R156" s="104">
        <f>IFERROR('RMI-data'!R152/SUMIFS('RMI-data'!R:R,'RMI-data'!$J:$J,$J156,'RMI-data'!$I:$I,$I156),0)</f>
        <v>0</v>
      </c>
      <c r="S156" s="104">
        <f>IFERROR('RMI-data'!S152/SUMIFS('RMI-data'!S:S,'RMI-data'!$J:$J,$J156,'RMI-data'!$I:$I,$I156),0)</f>
        <v>0</v>
      </c>
      <c r="T156" s="104">
        <f>IFERROR('RMI-data'!T152/SUMIFS('RMI-data'!T:T,'RMI-data'!$J:$J,$J156,'RMI-data'!$I:$I,$I156),0)</f>
        <v>0</v>
      </c>
      <c r="U156" s="104">
        <f>IFERROR('RMI-data'!U152/SUMIFS('RMI-data'!U:U,'RMI-data'!$J:$J,$J156,'RMI-data'!$I:$I,$I156),0)</f>
        <v>0</v>
      </c>
      <c r="V156" s="104">
        <f>IFERROR('RMI-data'!V152/SUMIFS('RMI-data'!V:V,'RMI-data'!$J:$J,$J156,'RMI-data'!$I:$I,$I156),0)</f>
        <v>0</v>
      </c>
      <c r="W156" s="104">
        <f>IFERROR('RMI-data'!W152/SUMIFS('RMI-data'!W:W,'RMI-data'!$J:$J,$J156,'RMI-data'!$I:$I,$I156),0)</f>
        <v>0</v>
      </c>
      <c r="X156" s="104">
        <f>IFERROR('RMI-data'!X152/SUMIFS('RMI-data'!X:X,'RMI-data'!$J:$J,$J156,'RMI-data'!$I:$I,$I156),0)</f>
        <v>0</v>
      </c>
      <c r="Y156" s="104">
        <f>IFERROR('RMI-data'!Y152/SUMIFS('RMI-data'!Y:Y,'RMI-data'!$J:$J,$J156,'RMI-data'!$I:$I,$I156),0)</f>
        <v>0</v>
      </c>
      <c r="Z156" s="104">
        <f>IFERROR('RMI-data'!Z152/SUMIFS('RMI-data'!Z:Z,'RMI-data'!$J:$J,$J156,'RMI-data'!$I:$I,$I156),0)</f>
        <v>0</v>
      </c>
      <c r="AA156" s="104">
        <f>IFERROR('RMI-data'!AA152/SUMIFS('RMI-data'!AA:AA,'RMI-data'!$J:$J,$J156,'RMI-data'!$I:$I,$I156),0)</f>
        <v>0</v>
      </c>
      <c r="AB156" s="104">
        <f>IFERROR('RMI-data'!AB152/SUMIFS('RMI-data'!AB:AB,'RMI-data'!$J:$J,$J156,'RMI-data'!$I:$I,$I156),0)</f>
        <v>0</v>
      </c>
      <c r="AC156" s="104">
        <f>IFERROR('RMI-data'!AC152/SUMIFS('RMI-data'!AC:AC,'RMI-data'!$J:$J,$J156,'RMI-data'!$I:$I,$I156),0)</f>
        <v>0</v>
      </c>
      <c r="AD156" s="104">
        <f>IFERROR('RMI-data'!AD152/SUMIFS('RMI-data'!AD:AD,'RMI-data'!$J:$J,$J156,'RMI-data'!$I:$I,$I156),0)</f>
        <v>0</v>
      </c>
      <c r="AE156" s="104">
        <f>IFERROR('RMI-data'!AE152/SUMIFS('RMI-data'!AE:AE,'RMI-data'!$J:$J,$J156,'RMI-data'!$I:$I,$I156),0)</f>
        <v>0</v>
      </c>
      <c r="AF156" s="104">
        <f>IFERROR('RMI-data'!AF152/SUMIFS('RMI-data'!AF:AF,'RMI-data'!$J:$J,$J156,'RMI-data'!$I:$I,$I156),0)</f>
        <v>0</v>
      </c>
      <c r="AG156" s="104">
        <f>IFERROR('RMI-data'!AG152/SUMIFS('RMI-data'!AG:AG,'RMI-data'!$J:$J,$J156,'RMI-data'!$I:$I,$I156),0)</f>
        <v>0</v>
      </c>
      <c r="AH156" s="104">
        <f>IFERROR('RMI-data'!AH152/SUMIFS('RMI-data'!AH:AH,'RMI-data'!$J:$J,$J156,'RMI-data'!$I:$I,$I156),0)</f>
        <v>0</v>
      </c>
      <c r="AI156" s="104">
        <f>IFERROR('RMI-data'!AI152/SUMIFS('RMI-data'!AI:AI,'RMI-data'!$J:$J,$J156,'RMI-data'!$I:$I,$I156),0)</f>
        <v>0</v>
      </c>
      <c r="AJ156" s="104">
        <f>IFERROR('RMI-data'!AJ152/SUMIFS('RMI-data'!AJ:AJ,'RMI-data'!$J:$J,$J156,'RMI-data'!$I:$I,$I156),0)</f>
        <v>0</v>
      </c>
      <c r="AK156" s="104">
        <f>IFERROR('RMI-data'!AK152/SUMIFS('RMI-data'!AK:AK,'RMI-data'!$J:$J,$J156,'RMI-data'!$I:$I,$I156),0)</f>
        <v>0</v>
      </c>
      <c r="AL156" s="104">
        <f>IFERROR('RMI-data'!AL152/SUMIFS('RMI-data'!AL:AL,'RMI-data'!$J:$J,$J156,'RMI-data'!$I:$I,$I156),0)</f>
        <v>0</v>
      </c>
      <c r="AM156" s="104">
        <f>IFERROR('RMI-data'!AM152/SUMIFS('RMI-data'!AM:AM,'RMI-data'!$J:$J,$J156,'RMI-data'!$I:$I,$I156),0)</f>
        <v>0</v>
      </c>
      <c r="AN156" s="104">
        <f>IFERROR('RMI-data'!AN152/SUMIFS('RMI-data'!AN:AN,'RMI-data'!$J:$J,$J156,'RMI-data'!$I:$I,$I156),0)</f>
        <v>0</v>
      </c>
      <c r="AO156" s="104">
        <f>IFERROR('RMI-data'!AO152/SUMIFS('RMI-data'!AO:AO,'RMI-data'!$J:$J,$J156,'RMI-data'!$I:$I,$I156),0)</f>
        <v>0</v>
      </c>
      <c r="AP156" s="104">
        <f>IFERROR('RMI-data'!AP152/SUMIFS('RMI-data'!AP:AP,'RMI-data'!$J:$J,$J156,'RMI-data'!$I:$I,$I156),0)</f>
        <v>0</v>
      </c>
    </row>
    <row r="157" spans="1:42" ht="15.75" customHeight="1" x14ac:dyDescent="0.35">
      <c r="A157" s="51"/>
      <c r="B157" s="51"/>
      <c r="C157" s="51"/>
      <c r="D157" s="51"/>
      <c r="E157" s="51"/>
      <c r="F157" s="51"/>
      <c r="G157" s="51"/>
      <c r="H157" s="52" t="str">
        <f t="shared" si="11"/>
        <v>BCEU-commercial-cooling</v>
      </c>
      <c r="I157" s="63" t="s">
        <v>540</v>
      </c>
      <c r="J157" s="18" t="s">
        <v>93</v>
      </c>
      <c r="K157" s="104">
        <f>IFERROR('RMI-data'!K153/SUMIFS('RMI-data'!K:K,'RMI-data'!$J:$J,$J157,'RMI-data'!$I:$I,$I157),0)</f>
        <v>0</v>
      </c>
      <c r="L157" s="104">
        <f>IFERROR('RMI-data'!L153/SUMIFS('RMI-data'!L:L,'RMI-data'!$J:$J,$J157,'RMI-data'!$I:$I,$I157),0)</f>
        <v>0</v>
      </c>
      <c r="M157" s="104">
        <f>IFERROR('RMI-data'!M153/SUMIFS('RMI-data'!M:M,'RMI-data'!$J:$J,$J157,'RMI-data'!$I:$I,$I157),0)</f>
        <v>0</v>
      </c>
      <c r="N157" s="104">
        <f>IFERROR('RMI-data'!N153/SUMIFS('RMI-data'!N:N,'RMI-data'!$J:$J,$J157,'RMI-data'!$I:$I,$I157),0)</f>
        <v>0</v>
      </c>
      <c r="O157" s="104">
        <f>IFERROR('RMI-data'!O153/SUMIFS('RMI-data'!O:O,'RMI-data'!$J:$J,$J157,'RMI-data'!$I:$I,$I157),0)</f>
        <v>0</v>
      </c>
      <c r="P157" s="104">
        <f>IFERROR('RMI-data'!P153/SUMIFS('RMI-data'!P:P,'RMI-data'!$J:$J,$J157,'RMI-data'!$I:$I,$I157),0)</f>
        <v>0</v>
      </c>
      <c r="Q157" s="104">
        <f>IFERROR('RMI-data'!Q153/SUMIFS('RMI-data'!Q:Q,'RMI-data'!$J:$J,$J157,'RMI-data'!$I:$I,$I157),0)</f>
        <v>0</v>
      </c>
      <c r="R157" s="104">
        <f>IFERROR('RMI-data'!R153/SUMIFS('RMI-data'!R:R,'RMI-data'!$J:$J,$J157,'RMI-data'!$I:$I,$I157),0)</f>
        <v>0</v>
      </c>
      <c r="S157" s="104">
        <f>IFERROR('RMI-data'!S153/SUMIFS('RMI-data'!S:S,'RMI-data'!$J:$J,$J157,'RMI-data'!$I:$I,$I157),0)</f>
        <v>0</v>
      </c>
      <c r="T157" s="104">
        <f>IFERROR('RMI-data'!T153/SUMIFS('RMI-data'!T:T,'RMI-data'!$J:$J,$J157,'RMI-data'!$I:$I,$I157),0)</f>
        <v>0</v>
      </c>
      <c r="U157" s="104">
        <f>IFERROR('RMI-data'!U153/SUMIFS('RMI-data'!U:U,'RMI-data'!$J:$J,$J157,'RMI-data'!$I:$I,$I157),0)</f>
        <v>0</v>
      </c>
      <c r="V157" s="104">
        <f>IFERROR('RMI-data'!V153/SUMIFS('RMI-data'!V:V,'RMI-data'!$J:$J,$J157,'RMI-data'!$I:$I,$I157),0)</f>
        <v>0</v>
      </c>
      <c r="W157" s="104">
        <f>IFERROR('RMI-data'!W153/SUMIFS('RMI-data'!W:W,'RMI-data'!$J:$J,$J157,'RMI-data'!$I:$I,$I157),0)</f>
        <v>0</v>
      </c>
      <c r="X157" s="104">
        <f>IFERROR('RMI-data'!X153/SUMIFS('RMI-data'!X:X,'RMI-data'!$J:$J,$J157,'RMI-data'!$I:$I,$I157),0)</f>
        <v>0</v>
      </c>
      <c r="Y157" s="104">
        <f>IFERROR('RMI-data'!Y153/SUMIFS('RMI-data'!Y:Y,'RMI-data'!$J:$J,$J157,'RMI-data'!$I:$I,$I157),0)</f>
        <v>0</v>
      </c>
      <c r="Z157" s="104">
        <f>IFERROR('RMI-data'!Z153/SUMIFS('RMI-data'!Z:Z,'RMI-data'!$J:$J,$J157,'RMI-data'!$I:$I,$I157),0)</f>
        <v>0</v>
      </c>
      <c r="AA157" s="104">
        <f>IFERROR('RMI-data'!AA153/SUMIFS('RMI-data'!AA:AA,'RMI-data'!$J:$J,$J157,'RMI-data'!$I:$I,$I157),0)</f>
        <v>0</v>
      </c>
      <c r="AB157" s="104">
        <f>IFERROR('RMI-data'!AB153/SUMIFS('RMI-data'!AB:AB,'RMI-data'!$J:$J,$J157,'RMI-data'!$I:$I,$I157),0)</f>
        <v>0</v>
      </c>
      <c r="AC157" s="104">
        <f>IFERROR('RMI-data'!AC153/SUMIFS('RMI-data'!AC:AC,'RMI-data'!$J:$J,$J157,'RMI-data'!$I:$I,$I157),0)</f>
        <v>0</v>
      </c>
      <c r="AD157" s="104">
        <f>IFERROR('RMI-data'!AD153/SUMIFS('RMI-data'!AD:AD,'RMI-data'!$J:$J,$J157,'RMI-data'!$I:$I,$I157),0)</f>
        <v>0</v>
      </c>
      <c r="AE157" s="104">
        <f>IFERROR('RMI-data'!AE153/SUMIFS('RMI-data'!AE:AE,'RMI-data'!$J:$J,$J157,'RMI-data'!$I:$I,$I157),0)</f>
        <v>0</v>
      </c>
      <c r="AF157" s="104">
        <f>IFERROR('RMI-data'!AF153/SUMIFS('RMI-data'!AF:AF,'RMI-data'!$J:$J,$J157,'RMI-data'!$I:$I,$I157),0)</f>
        <v>0</v>
      </c>
      <c r="AG157" s="104">
        <f>IFERROR('RMI-data'!AG153/SUMIFS('RMI-data'!AG:AG,'RMI-data'!$J:$J,$J157,'RMI-data'!$I:$I,$I157),0)</f>
        <v>0</v>
      </c>
      <c r="AH157" s="104">
        <f>IFERROR('RMI-data'!AH153/SUMIFS('RMI-data'!AH:AH,'RMI-data'!$J:$J,$J157,'RMI-data'!$I:$I,$I157),0)</f>
        <v>0</v>
      </c>
      <c r="AI157" s="104">
        <f>IFERROR('RMI-data'!AI153/SUMIFS('RMI-data'!AI:AI,'RMI-data'!$J:$J,$J157,'RMI-data'!$I:$I,$I157),0)</f>
        <v>0</v>
      </c>
      <c r="AJ157" s="104">
        <f>IFERROR('RMI-data'!AJ153/SUMIFS('RMI-data'!AJ:AJ,'RMI-data'!$J:$J,$J157,'RMI-data'!$I:$I,$I157),0)</f>
        <v>0</v>
      </c>
      <c r="AK157" s="104">
        <f>IFERROR('RMI-data'!AK153/SUMIFS('RMI-data'!AK:AK,'RMI-data'!$J:$J,$J157,'RMI-data'!$I:$I,$I157),0)</f>
        <v>0</v>
      </c>
      <c r="AL157" s="104">
        <f>IFERROR('RMI-data'!AL153/SUMIFS('RMI-data'!AL:AL,'RMI-data'!$J:$J,$J157,'RMI-data'!$I:$I,$I157),0)</f>
        <v>0</v>
      </c>
      <c r="AM157" s="104">
        <f>IFERROR('RMI-data'!AM153/SUMIFS('RMI-data'!AM:AM,'RMI-data'!$J:$J,$J157,'RMI-data'!$I:$I,$I157),0)</f>
        <v>0</v>
      </c>
      <c r="AN157" s="104">
        <f>IFERROR('RMI-data'!AN153/SUMIFS('RMI-data'!AN:AN,'RMI-data'!$J:$J,$J157,'RMI-data'!$I:$I,$I157),0)</f>
        <v>0</v>
      </c>
      <c r="AO157" s="104">
        <f>IFERROR('RMI-data'!AO153/SUMIFS('RMI-data'!AO:AO,'RMI-data'!$J:$J,$J157,'RMI-data'!$I:$I,$I157),0)</f>
        <v>0</v>
      </c>
      <c r="AP157" s="104">
        <f>IFERROR('RMI-data'!AP153/SUMIFS('RMI-data'!AP:AP,'RMI-data'!$J:$J,$J157,'RMI-data'!$I:$I,$I157),0)</f>
        <v>0</v>
      </c>
    </row>
    <row r="158" spans="1:42" ht="15.75" customHeight="1" x14ac:dyDescent="0.35">
      <c r="A158" s="51"/>
      <c r="B158" s="51"/>
      <c r="C158" s="51"/>
      <c r="D158" s="51"/>
      <c r="E158" s="51"/>
      <c r="F158" s="51"/>
      <c r="G158" s="51"/>
      <c r="H158" s="52" t="str">
        <f t="shared" si="11"/>
        <v>BCEU-commercial-cooling</v>
      </c>
      <c r="I158" s="63" t="s">
        <v>540</v>
      </c>
      <c r="J158" s="18" t="s">
        <v>94</v>
      </c>
      <c r="K158" s="104">
        <f>IFERROR('RMI-data'!K154/SUMIFS('RMI-data'!K:K,'RMI-data'!$J:$J,$J158,'RMI-data'!$I:$I,$I158),0)</f>
        <v>0</v>
      </c>
      <c r="L158" s="104">
        <f>IFERROR('RMI-data'!L154/SUMIFS('RMI-data'!L:L,'RMI-data'!$J:$J,$J158,'RMI-data'!$I:$I,$I158),0)</f>
        <v>0</v>
      </c>
      <c r="M158" s="104">
        <f>IFERROR('RMI-data'!M154/SUMIFS('RMI-data'!M:M,'RMI-data'!$J:$J,$J158,'RMI-data'!$I:$I,$I158),0)</f>
        <v>0</v>
      </c>
      <c r="N158" s="104">
        <f>IFERROR('RMI-data'!N154/SUMIFS('RMI-data'!N:N,'RMI-data'!$J:$J,$J158,'RMI-data'!$I:$I,$I158),0)</f>
        <v>0</v>
      </c>
      <c r="O158" s="104">
        <f>IFERROR('RMI-data'!O154/SUMIFS('RMI-data'!O:O,'RMI-data'!$J:$J,$J158,'RMI-data'!$I:$I,$I158),0)</f>
        <v>0</v>
      </c>
      <c r="P158" s="104">
        <f>IFERROR('RMI-data'!P154/SUMIFS('RMI-data'!P:P,'RMI-data'!$J:$J,$J158,'RMI-data'!$I:$I,$I158),0)</f>
        <v>0</v>
      </c>
      <c r="Q158" s="104">
        <f>IFERROR('RMI-data'!Q154/SUMIFS('RMI-data'!Q:Q,'RMI-data'!$J:$J,$J158,'RMI-data'!$I:$I,$I158),0)</f>
        <v>0</v>
      </c>
      <c r="R158" s="104">
        <f>IFERROR('RMI-data'!R154/SUMIFS('RMI-data'!R:R,'RMI-data'!$J:$J,$J158,'RMI-data'!$I:$I,$I158),0)</f>
        <v>0</v>
      </c>
      <c r="S158" s="104">
        <f>IFERROR('RMI-data'!S154/SUMIFS('RMI-data'!S:S,'RMI-data'!$J:$J,$J158,'RMI-data'!$I:$I,$I158),0)</f>
        <v>0</v>
      </c>
      <c r="T158" s="104">
        <f>IFERROR('RMI-data'!T154/SUMIFS('RMI-data'!T:T,'RMI-data'!$J:$J,$J158,'RMI-data'!$I:$I,$I158),0)</f>
        <v>0</v>
      </c>
      <c r="U158" s="104">
        <f>IFERROR('RMI-data'!U154/SUMIFS('RMI-data'!U:U,'RMI-data'!$J:$J,$J158,'RMI-data'!$I:$I,$I158),0)</f>
        <v>0</v>
      </c>
      <c r="V158" s="104">
        <f>IFERROR('RMI-data'!V154/SUMIFS('RMI-data'!V:V,'RMI-data'!$J:$J,$J158,'RMI-data'!$I:$I,$I158),0)</f>
        <v>0</v>
      </c>
      <c r="W158" s="104">
        <f>IFERROR('RMI-data'!W154/SUMIFS('RMI-data'!W:W,'RMI-data'!$J:$J,$J158,'RMI-data'!$I:$I,$I158),0)</f>
        <v>0</v>
      </c>
      <c r="X158" s="104">
        <f>IFERROR('RMI-data'!X154/SUMIFS('RMI-data'!X:X,'RMI-data'!$J:$J,$J158,'RMI-data'!$I:$I,$I158),0)</f>
        <v>0</v>
      </c>
      <c r="Y158" s="104">
        <f>IFERROR('RMI-data'!Y154/SUMIFS('RMI-data'!Y:Y,'RMI-data'!$J:$J,$J158,'RMI-data'!$I:$I,$I158),0)</f>
        <v>0</v>
      </c>
      <c r="Z158" s="104">
        <f>IFERROR('RMI-data'!Z154/SUMIFS('RMI-data'!Z:Z,'RMI-data'!$J:$J,$J158,'RMI-data'!$I:$I,$I158),0)</f>
        <v>0</v>
      </c>
      <c r="AA158" s="104">
        <f>IFERROR('RMI-data'!AA154/SUMIFS('RMI-data'!AA:AA,'RMI-data'!$J:$J,$J158,'RMI-data'!$I:$I,$I158),0)</f>
        <v>0</v>
      </c>
      <c r="AB158" s="104">
        <f>IFERROR('RMI-data'!AB154/SUMIFS('RMI-data'!AB:AB,'RMI-data'!$J:$J,$J158,'RMI-data'!$I:$I,$I158),0)</f>
        <v>0</v>
      </c>
      <c r="AC158" s="104">
        <f>IFERROR('RMI-data'!AC154/SUMIFS('RMI-data'!AC:AC,'RMI-data'!$J:$J,$J158,'RMI-data'!$I:$I,$I158),0)</f>
        <v>0</v>
      </c>
      <c r="AD158" s="104">
        <f>IFERROR('RMI-data'!AD154/SUMIFS('RMI-data'!AD:AD,'RMI-data'!$J:$J,$J158,'RMI-data'!$I:$I,$I158),0)</f>
        <v>0</v>
      </c>
      <c r="AE158" s="104">
        <f>IFERROR('RMI-data'!AE154/SUMIFS('RMI-data'!AE:AE,'RMI-data'!$J:$J,$J158,'RMI-data'!$I:$I,$I158),0)</f>
        <v>0</v>
      </c>
      <c r="AF158" s="104">
        <f>IFERROR('RMI-data'!AF154/SUMIFS('RMI-data'!AF:AF,'RMI-data'!$J:$J,$J158,'RMI-data'!$I:$I,$I158),0)</f>
        <v>0</v>
      </c>
      <c r="AG158" s="104">
        <f>IFERROR('RMI-data'!AG154/SUMIFS('RMI-data'!AG:AG,'RMI-data'!$J:$J,$J158,'RMI-data'!$I:$I,$I158),0)</f>
        <v>0</v>
      </c>
      <c r="AH158" s="104">
        <f>IFERROR('RMI-data'!AH154/SUMIFS('RMI-data'!AH:AH,'RMI-data'!$J:$J,$J158,'RMI-data'!$I:$I,$I158),0)</f>
        <v>0</v>
      </c>
      <c r="AI158" s="104">
        <f>IFERROR('RMI-data'!AI154/SUMIFS('RMI-data'!AI:AI,'RMI-data'!$J:$J,$J158,'RMI-data'!$I:$I,$I158),0)</f>
        <v>0</v>
      </c>
      <c r="AJ158" s="104">
        <f>IFERROR('RMI-data'!AJ154/SUMIFS('RMI-data'!AJ:AJ,'RMI-data'!$J:$J,$J158,'RMI-data'!$I:$I,$I158),0)</f>
        <v>0</v>
      </c>
      <c r="AK158" s="104">
        <f>IFERROR('RMI-data'!AK154/SUMIFS('RMI-data'!AK:AK,'RMI-data'!$J:$J,$J158,'RMI-data'!$I:$I,$I158),0)</f>
        <v>0</v>
      </c>
      <c r="AL158" s="104">
        <f>IFERROR('RMI-data'!AL154/SUMIFS('RMI-data'!AL:AL,'RMI-data'!$J:$J,$J158,'RMI-data'!$I:$I,$I158),0)</f>
        <v>0</v>
      </c>
      <c r="AM158" s="104">
        <f>IFERROR('RMI-data'!AM154/SUMIFS('RMI-data'!AM:AM,'RMI-data'!$J:$J,$J158,'RMI-data'!$I:$I,$I158),0)</f>
        <v>0</v>
      </c>
      <c r="AN158" s="104">
        <f>IFERROR('RMI-data'!AN154/SUMIFS('RMI-data'!AN:AN,'RMI-data'!$J:$J,$J158,'RMI-data'!$I:$I,$I158),0)</f>
        <v>0</v>
      </c>
      <c r="AO158" s="104">
        <f>IFERROR('RMI-data'!AO154/SUMIFS('RMI-data'!AO:AO,'RMI-data'!$J:$J,$J158,'RMI-data'!$I:$I,$I158),0)</f>
        <v>0</v>
      </c>
      <c r="AP158" s="104">
        <f>IFERROR('RMI-data'!AP154/SUMIFS('RMI-data'!AP:AP,'RMI-data'!$J:$J,$J158,'RMI-data'!$I:$I,$I158),0)</f>
        <v>0</v>
      </c>
    </row>
    <row r="159" spans="1:42" ht="15.75" customHeight="1" x14ac:dyDescent="0.35">
      <c r="A159" s="51"/>
      <c r="B159" s="51"/>
      <c r="C159" s="51"/>
      <c r="D159" s="51"/>
      <c r="E159" s="51"/>
      <c r="F159" s="51"/>
      <c r="G159" s="51"/>
      <c r="H159" s="52" t="str">
        <f t="shared" si="11"/>
        <v>BCEU-commercial-cooling</v>
      </c>
      <c r="I159" s="63" t="s">
        <v>540</v>
      </c>
      <c r="J159" s="18" t="s">
        <v>95</v>
      </c>
      <c r="K159" s="104">
        <f>IFERROR('RMI-data'!K155/SUMIFS('RMI-data'!K:K,'RMI-data'!$J:$J,$J159,'RMI-data'!$I:$I,$I159),0)</f>
        <v>0</v>
      </c>
      <c r="L159" s="104">
        <f>IFERROR('RMI-data'!L155/SUMIFS('RMI-data'!L:L,'RMI-data'!$J:$J,$J159,'RMI-data'!$I:$I,$I159),0)</f>
        <v>0</v>
      </c>
      <c r="M159" s="104">
        <f>IFERROR('RMI-data'!M155/SUMIFS('RMI-data'!M:M,'RMI-data'!$J:$J,$J159,'RMI-data'!$I:$I,$I159),0)</f>
        <v>0</v>
      </c>
      <c r="N159" s="104">
        <f>IFERROR('RMI-data'!N155/SUMIFS('RMI-data'!N:N,'RMI-data'!$J:$J,$J159,'RMI-data'!$I:$I,$I159),0)</f>
        <v>0</v>
      </c>
      <c r="O159" s="104">
        <f>IFERROR('RMI-data'!O155/SUMIFS('RMI-data'!O:O,'RMI-data'!$J:$J,$J159,'RMI-data'!$I:$I,$I159),0)</f>
        <v>0</v>
      </c>
      <c r="P159" s="104">
        <f>IFERROR('RMI-data'!P155/SUMIFS('RMI-data'!P:P,'RMI-data'!$J:$J,$J159,'RMI-data'!$I:$I,$I159),0)</f>
        <v>0</v>
      </c>
      <c r="Q159" s="104">
        <f>IFERROR('RMI-data'!Q155/SUMIFS('RMI-data'!Q:Q,'RMI-data'!$J:$J,$J159,'RMI-data'!$I:$I,$I159),0)</f>
        <v>0</v>
      </c>
      <c r="R159" s="104">
        <f>IFERROR('RMI-data'!R155/SUMIFS('RMI-data'!R:R,'RMI-data'!$J:$J,$J159,'RMI-data'!$I:$I,$I159),0)</f>
        <v>0</v>
      </c>
      <c r="S159" s="104">
        <f>IFERROR('RMI-data'!S155/SUMIFS('RMI-data'!S:S,'RMI-data'!$J:$J,$J159,'RMI-data'!$I:$I,$I159),0)</f>
        <v>0</v>
      </c>
      <c r="T159" s="104">
        <f>IFERROR('RMI-data'!T155/SUMIFS('RMI-data'!T:T,'RMI-data'!$J:$J,$J159,'RMI-data'!$I:$I,$I159),0)</f>
        <v>0</v>
      </c>
      <c r="U159" s="104">
        <f>IFERROR('RMI-data'!U155/SUMIFS('RMI-data'!U:U,'RMI-data'!$J:$J,$J159,'RMI-data'!$I:$I,$I159),0)</f>
        <v>0</v>
      </c>
      <c r="V159" s="104">
        <f>IFERROR('RMI-data'!V155/SUMIFS('RMI-data'!V:V,'RMI-data'!$J:$J,$J159,'RMI-data'!$I:$I,$I159),0)</f>
        <v>0</v>
      </c>
      <c r="W159" s="104">
        <f>IFERROR('RMI-data'!W155/SUMIFS('RMI-data'!W:W,'RMI-data'!$J:$J,$J159,'RMI-data'!$I:$I,$I159),0)</f>
        <v>0</v>
      </c>
      <c r="X159" s="104">
        <f>IFERROR('RMI-data'!X155/SUMIFS('RMI-data'!X:X,'RMI-data'!$J:$J,$J159,'RMI-data'!$I:$I,$I159),0)</f>
        <v>0</v>
      </c>
      <c r="Y159" s="104">
        <f>IFERROR('RMI-data'!Y155/SUMIFS('RMI-data'!Y:Y,'RMI-data'!$J:$J,$J159,'RMI-data'!$I:$I,$I159),0)</f>
        <v>0</v>
      </c>
      <c r="Z159" s="104">
        <f>IFERROR('RMI-data'!Z155/SUMIFS('RMI-data'!Z:Z,'RMI-data'!$J:$J,$J159,'RMI-data'!$I:$I,$I159),0)</f>
        <v>0</v>
      </c>
      <c r="AA159" s="104">
        <f>IFERROR('RMI-data'!AA155/SUMIFS('RMI-data'!AA:AA,'RMI-data'!$J:$J,$J159,'RMI-data'!$I:$I,$I159),0)</f>
        <v>0</v>
      </c>
      <c r="AB159" s="104">
        <f>IFERROR('RMI-data'!AB155/SUMIFS('RMI-data'!AB:AB,'RMI-data'!$J:$J,$J159,'RMI-data'!$I:$I,$I159),0)</f>
        <v>0</v>
      </c>
      <c r="AC159" s="104">
        <f>IFERROR('RMI-data'!AC155/SUMIFS('RMI-data'!AC:AC,'RMI-data'!$J:$J,$J159,'RMI-data'!$I:$I,$I159),0)</f>
        <v>0</v>
      </c>
      <c r="AD159" s="104">
        <f>IFERROR('RMI-data'!AD155/SUMIFS('RMI-data'!AD:AD,'RMI-data'!$J:$J,$J159,'RMI-data'!$I:$I,$I159),0)</f>
        <v>0</v>
      </c>
      <c r="AE159" s="104">
        <f>IFERROR('RMI-data'!AE155/SUMIFS('RMI-data'!AE:AE,'RMI-data'!$J:$J,$J159,'RMI-data'!$I:$I,$I159),0)</f>
        <v>0</v>
      </c>
      <c r="AF159" s="104">
        <f>IFERROR('RMI-data'!AF155/SUMIFS('RMI-data'!AF:AF,'RMI-data'!$J:$J,$J159,'RMI-data'!$I:$I,$I159),0)</f>
        <v>0</v>
      </c>
      <c r="AG159" s="104">
        <f>IFERROR('RMI-data'!AG155/SUMIFS('RMI-data'!AG:AG,'RMI-data'!$J:$J,$J159,'RMI-data'!$I:$I,$I159),0)</f>
        <v>0</v>
      </c>
      <c r="AH159" s="104">
        <f>IFERROR('RMI-data'!AH155/SUMIFS('RMI-data'!AH:AH,'RMI-data'!$J:$J,$J159,'RMI-data'!$I:$I,$I159),0)</f>
        <v>0</v>
      </c>
      <c r="AI159" s="104">
        <f>IFERROR('RMI-data'!AI155/SUMIFS('RMI-data'!AI:AI,'RMI-data'!$J:$J,$J159,'RMI-data'!$I:$I,$I159),0)</f>
        <v>0</v>
      </c>
      <c r="AJ159" s="104">
        <f>IFERROR('RMI-data'!AJ155/SUMIFS('RMI-data'!AJ:AJ,'RMI-data'!$J:$J,$J159,'RMI-data'!$I:$I,$I159),0)</f>
        <v>0</v>
      </c>
      <c r="AK159" s="104">
        <f>IFERROR('RMI-data'!AK155/SUMIFS('RMI-data'!AK:AK,'RMI-data'!$J:$J,$J159,'RMI-data'!$I:$I,$I159),0)</f>
        <v>0</v>
      </c>
      <c r="AL159" s="104">
        <f>IFERROR('RMI-data'!AL155/SUMIFS('RMI-data'!AL:AL,'RMI-data'!$J:$J,$J159,'RMI-data'!$I:$I,$I159),0)</f>
        <v>0</v>
      </c>
      <c r="AM159" s="104">
        <f>IFERROR('RMI-data'!AM155/SUMIFS('RMI-data'!AM:AM,'RMI-data'!$J:$J,$J159,'RMI-data'!$I:$I,$I159),0)</f>
        <v>0</v>
      </c>
      <c r="AN159" s="104">
        <f>IFERROR('RMI-data'!AN155/SUMIFS('RMI-data'!AN:AN,'RMI-data'!$J:$J,$J159,'RMI-data'!$I:$I,$I159),0)</f>
        <v>0</v>
      </c>
      <c r="AO159" s="104">
        <f>IFERROR('RMI-data'!AO155/SUMIFS('RMI-data'!AO:AO,'RMI-data'!$J:$J,$J159,'RMI-data'!$I:$I,$I159),0)</f>
        <v>0</v>
      </c>
      <c r="AP159" s="104">
        <f>IFERROR('RMI-data'!AP155/SUMIFS('RMI-data'!AP:AP,'RMI-data'!$J:$J,$J159,'RMI-data'!$I:$I,$I159),0)</f>
        <v>0</v>
      </c>
    </row>
    <row r="160" spans="1:42" ht="15.75" customHeight="1" x14ac:dyDescent="0.35">
      <c r="A160" s="51"/>
      <c r="B160" s="51"/>
      <c r="C160" s="51"/>
      <c r="D160" s="51"/>
      <c r="E160" s="51"/>
      <c r="F160" s="51"/>
      <c r="G160" s="51"/>
      <c r="H160" s="52" t="str">
        <f t="shared" si="11"/>
        <v>BCEU-commercial-cooling</v>
      </c>
      <c r="I160" s="63" t="s">
        <v>540</v>
      </c>
      <c r="J160" s="18" t="s">
        <v>96</v>
      </c>
      <c r="K160" s="104">
        <f>IFERROR('RMI-data'!K156/SUMIFS('RMI-data'!K:K,'RMI-data'!$J:$J,$J160,'RMI-data'!$I:$I,$I160),0)</f>
        <v>0</v>
      </c>
      <c r="L160" s="104">
        <f>IFERROR('RMI-data'!L156/SUMIFS('RMI-data'!L:L,'RMI-data'!$J:$J,$J160,'RMI-data'!$I:$I,$I160),0)</f>
        <v>0</v>
      </c>
      <c r="M160" s="104">
        <f>IFERROR('RMI-data'!M156/SUMIFS('RMI-data'!M:M,'RMI-data'!$J:$J,$J160,'RMI-data'!$I:$I,$I160),0)</f>
        <v>0</v>
      </c>
      <c r="N160" s="104">
        <f>IFERROR('RMI-data'!N156/SUMIFS('RMI-data'!N:N,'RMI-data'!$J:$J,$J160,'RMI-data'!$I:$I,$I160),0)</f>
        <v>0</v>
      </c>
      <c r="O160" s="104">
        <f>IFERROR('RMI-data'!O156/SUMIFS('RMI-data'!O:O,'RMI-data'!$J:$J,$J160,'RMI-data'!$I:$I,$I160),0)</f>
        <v>0</v>
      </c>
      <c r="P160" s="104">
        <f>IFERROR('RMI-data'!P156/SUMIFS('RMI-data'!P:P,'RMI-data'!$J:$J,$J160,'RMI-data'!$I:$I,$I160),0)</f>
        <v>0</v>
      </c>
      <c r="Q160" s="104">
        <f>IFERROR('RMI-data'!Q156/SUMIFS('RMI-data'!Q:Q,'RMI-data'!$J:$J,$J160,'RMI-data'!$I:$I,$I160),0)</f>
        <v>0</v>
      </c>
      <c r="R160" s="104">
        <f>IFERROR('RMI-data'!R156/SUMIFS('RMI-data'!R:R,'RMI-data'!$J:$J,$J160,'RMI-data'!$I:$I,$I160),0)</f>
        <v>0</v>
      </c>
      <c r="S160" s="104">
        <f>IFERROR('RMI-data'!S156/SUMIFS('RMI-data'!S:S,'RMI-data'!$J:$J,$J160,'RMI-data'!$I:$I,$I160),0)</f>
        <v>0</v>
      </c>
      <c r="T160" s="104">
        <f>IFERROR('RMI-data'!T156/SUMIFS('RMI-data'!T:T,'RMI-data'!$J:$J,$J160,'RMI-data'!$I:$I,$I160),0)</f>
        <v>0</v>
      </c>
      <c r="U160" s="104">
        <f>IFERROR('RMI-data'!U156/SUMIFS('RMI-data'!U:U,'RMI-data'!$J:$J,$J160,'RMI-data'!$I:$I,$I160),0)</f>
        <v>0</v>
      </c>
      <c r="V160" s="104">
        <f>IFERROR('RMI-data'!V156/SUMIFS('RMI-data'!V:V,'RMI-data'!$J:$J,$J160,'RMI-data'!$I:$I,$I160),0)</f>
        <v>0</v>
      </c>
      <c r="W160" s="104">
        <f>IFERROR('RMI-data'!W156/SUMIFS('RMI-data'!W:W,'RMI-data'!$J:$J,$J160,'RMI-data'!$I:$I,$I160),0)</f>
        <v>0</v>
      </c>
      <c r="X160" s="104">
        <f>IFERROR('RMI-data'!X156/SUMIFS('RMI-data'!X:X,'RMI-data'!$J:$J,$J160,'RMI-data'!$I:$I,$I160),0)</f>
        <v>0</v>
      </c>
      <c r="Y160" s="104">
        <f>IFERROR('RMI-data'!Y156/SUMIFS('RMI-data'!Y:Y,'RMI-data'!$J:$J,$J160,'RMI-data'!$I:$I,$I160),0)</f>
        <v>0</v>
      </c>
      <c r="Z160" s="104">
        <f>IFERROR('RMI-data'!Z156/SUMIFS('RMI-data'!Z:Z,'RMI-data'!$J:$J,$J160,'RMI-data'!$I:$I,$I160),0)</f>
        <v>0</v>
      </c>
      <c r="AA160" s="104">
        <f>IFERROR('RMI-data'!AA156/SUMIFS('RMI-data'!AA:AA,'RMI-data'!$J:$J,$J160,'RMI-data'!$I:$I,$I160),0)</f>
        <v>0</v>
      </c>
      <c r="AB160" s="104">
        <f>IFERROR('RMI-data'!AB156/SUMIFS('RMI-data'!AB:AB,'RMI-data'!$J:$J,$J160,'RMI-data'!$I:$I,$I160),0)</f>
        <v>0</v>
      </c>
      <c r="AC160" s="104">
        <f>IFERROR('RMI-data'!AC156/SUMIFS('RMI-data'!AC:AC,'RMI-data'!$J:$J,$J160,'RMI-data'!$I:$I,$I160),0)</f>
        <v>0</v>
      </c>
      <c r="AD160" s="104">
        <f>IFERROR('RMI-data'!AD156/SUMIFS('RMI-data'!AD:AD,'RMI-data'!$J:$J,$J160,'RMI-data'!$I:$I,$I160),0)</f>
        <v>0</v>
      </c>
      <c r="AE160" s="104">
        <f>IFERROR('RMI-data'!AE156/SUMIFS('RMI-data'!AE:AE,'RMI-data'!$J:$J,$J160,'RMI-data'!$I:$I,$I160),0)</f>
        <v>0</v>
      </c>
      <c r="AF160" s="104">
        <f>IFERROR('RMI-data'!AF156/SUMIFS('RMI-data'!AF:AF,'RMI-data'!$J:$J,$J160,'RMI-data'!$I:$I,$I160),0)</f>
        <v>0</v>
      </c>
      <c r="AG160" s="104">
        <f>IFERROR('RMI-data'!AG156/SUMIFS('RMI-data'!AG:AG,'RMI-data'!$J:$J,$J160,'RMI-data'!$I:$I,$I160),0)</f>
        <v>0</v>
      </c>
      <c r="AH160" s="104">
        <f>IFERROR('RMI-data'!AH156/SUMIFS('RMI-data'!AH:AH,'RMI-data'!$J:$J,$J160,'RMI-data'!$I:$I,$I160),0)</f>
        <v>0</v>
      </c>
      <c r="AI160" s="104">
        <f>IFERROR('RMI-data'!AI156/SUMIFS('RMI-data'!AI:AI,'RMI-data'!$J:$J,$J160,'RMI-data'!$I:$I,$I160),0)</f>
        <v>0</v>
      </c>
      <c r="AJ160" s="104">
        <f>IFERROR('RMI-data'!AJ156/SUMIFS('RMI-data'!AJ:AJ,'RMI-data'!$J:$J,$J160,'RMI-data'!$I:$I,$I160),0)</f>
        <v>0</v>
      </c>
      <c r="AK160" s="104">
        <f>IFERROR('RMI-data'!AK156/SUMIFS('RMI-data'!AK:AK,'RMI-data'!$J:$J,$J160,'RMI-data'!$I:$I,$I160),0)</f>
        <v>0</v>
      </c>
      <c r="AL160" s="104">
        <f>IFERROR('RMI-data'!AL156/SUMIFS('RMI-data'!AL:AL,'RMI-data'!$J:$J,$J160,'RMI-data'!$I:$I,$I160),0)</f>
        <v>0</v>
      </c>
      <c r="AM160" s="104">
        <f>IFERROR('RMI-data'!AM156/SUMIFS('RMI-data'!AM:AM,'RMI-data'!$J:$J,$J160,'RMI-data'!$I:$I,$I160),0)</f>
        <v>0</v>
      </c>
      <c r="AN160" s="104">
        <f>IFERROR('RMI-data'!AN156/SUMIFS('RMI-data'!AN:AN,'RMI-data'!$J:$J,$J160,'RMI-data'!$I:$I,$I160),0)</f>
        <v>0</v>
      </c>
      <c r="AO160" s="104">
        <f>IFERROR('RMI-data'!AO156/SUMIFS('RMI-data'!AO:AO,'RMI-data'!$J:$J,$J160,'RMI-data'!$I:$I,$I160),0)</f>
        <v>0</v>
      </c>
      <c r="AP160" s="104">
        <f>IFERROR('RMI-data'!AP156/SUMIFS('RMI-data'!AP:AP,'RMI-data'!$J:$J,$J160,'RMI-data'!$I:$I,$I160),0)</f>
        <v>0</v>
      </c>
    </row>
    <row r="161" spans="1:42" ht="15.75" customHeight="1" x14ac:dyDescent="0.35">
      <c r="A161" s="51"/>
      <c r="B161" s="51"/>
      <c r="C161" s="51"/>
      <c r="D161" s="51"/>
      <c r="E161" s="51"/>
      <c r="F161" s="51"/>
      <c r="G161" s="51"/>
      <c r="H161" s="51"/>
      <c r="I161" s="63" t="s">
        <v>540</v>
      </c>
      <c r="J161" s="51"/>
      <c r="K161" s="51"/>
      <c r="L161" s="51"/>
      <c r="M161" s="51"/>
      <c r="N161" s="51"/>
      <c r="AO161" s="51"/>
      <c r="AP161" s="51"/>
    </row>
    <row r="162" spans="1:42" ht="15.75" customHeight="1" x14ac:dyDescent="0.35">
      <c r="A162" s="51"/>
      <c r="B162" s="51"/>
      <c r="C162" s="51"/>
      <c r="D162" s="51"/>
      <c r="E162" s="51"/>
      <c r="F162" s="51"/>
      <c r="G162" s="51"/>
      <c r="H162" s="18" t="s">
        <v>522</v>
      </c>
      <c r="I162" s="63" t="s">
        <v>540</v>
      </c>
      <c r="J162" s="51"/>
      <c r="K162" s="51"/>
      <c r="L162" s="51"/>
      <c r="M162" s="51"/>
      <c r="N162" s="51"/>
      <c r="AO162" s="51"/>
      <c r="AP162" s="51"/>
    </row>
    <row r="163" spans="1:42" ht="15.75" customHeight="1" x14ac:dyDescent="0.35">
      <c r="A163" s="51"/>
      <c r="B163" s="51"/>
      <c r="C163" s="51"/>
      <c r="D163" s="51"/>
      <c r="E163" s="51"/>
      <c r="F163" s="51"/>
      <c r="G163" s="51"/>
      <c r="H163" s="52" t="str">
        <f t="shared" ref="H163:H173" si="12">H162</f>
        <v>BCEU-commercial-lighting</v>
      </c>
      <c r="I163" s="63" t="s">
        <v>540</v>
      </c>
      <c r="J163" s="18" t="s">
        <v>1</v>
      </c>
      <c r="K163" s="18">
        <v>2019</v>
      </c>
      <c r="L163" s="18">
        <v>2020</v>
      </c>
      <c r="M163" s="18">
        <v>2021</v>
      </c>
      <c r="N163" s="18">
        <v>2022</v>
      </c>
      <c r="O163" s="18">
        <v>2023</v>
      </c>
      <c r="P163" s="18">
        <v>2024</v>
      </c>
      <c r="Q163" s="18">
        <v>2025</v>
      </c>
      <c r="R163" s="18">
        <v>2026</v>
      </c>
      <c r="S163" s="18">
        <v>2027</v>
      </c>
      <c r="T163" s="18">
        <v>2028</v>
      </c>
      <c r="U163" s="18">
        <v>2029</v>
      </c>
      <c r="V163" s="18">
        <v>2030</v>
      </c>
      <c r="W163" s="18">
        <v>2031</v>
      </c>
      <c r="X163" s="18">
        <v>2032</v>
      </c>
      <c r="Y163" s="18">
        <v>2033</v>
      </c>
      <c r="Z163" s="18">
        <v>2034</v>
      </c>
      <c r="AA163" s="18">
        <v>2035</v>
      </c>
      <c r="AB163" s="18">
        <v>2036</v>
      </c>
      <c r="AC163" s="18">
        <v>2037</v>
      </c>
      <c r="AD163" s="18">
        <v>2038</v>
      </c>
      <c r="AE163" s="18">
        <v>2039</v>
      </c>
      <c r="AF163" s="18">
        <v>2040</v>
      </c>
      <c r="AG163" s="18">
        <v>2041</v>
      </c>
      <c r="AH163" s="18">
        <v>2042</v>
      </c>
      <c r="AI163" s="18">
        <v>2043</v>
      </c>
      <c r="AJ163" s="18">
        <v>2044</v>
      </c>
      <c r="AK163" s="18">
        <v>2045</v>
      </c>
      <c r="AL163" s="18">
        <v>2046</v>
      </c>
      <c r="AM163" s="18">
        <v>2047</v>
      </c>
      <c r="AN163" s="18">
        <v>2048</v>
      </c>
      <c r="AO163" s="18">
        <v>2049</v>
      </c>
      <c r="AP163" s="18">
        <v>2050</v>
      </c>
    </row>
    <row r="164" spans="1:42" ht="15.75" customHeight="1" x14ac:dyDescent="0.35">
      <c r="A164" s="51"/>
      <c r="B164" s="51"/>
      <c r="C164" s="51"/>
      <c r="D164" s="51"/>
      <c r="E164" s="51"/>
      <c r="F164" s="51"/>
      <c r="G164" s="51"/>
      <c r="H164" s="52" t="str">
        <f t="shared" si="12"/>
        <v>BCEU-commercial-lighting</v>
      </c>
      <c r="I164" s="63" t="s">
        <v>540</v>
      </c>
      <c r="J164" s="18" t="s">
        <v>2</v>
      </c>
      <c r="K164" s="104">
        <f>IFERROR('RMI-data'!K160/SUMIFS('RMI-data'!K:K,'RMI-data'!$J:$J,$J164,'RMI-data'!$I:$I,$I164),0)</f>
        <v>9.9364569210627446E-2</v>
      </c>
      <c r="L164" s="104">
        <f>IFERROR('RMI-data'!L160/SUMIFS('RMI-data'!L:L,'RMI-data'!$J:$J,$J164,'RMI-data'!$I:$I,$I164),0)</f>
        <v>9.8570160264918202E-2</v>
      </c>
      <c r="M164" s="104">
        <f>IFERROR('RMI-data'!M160/SUMIFS('RMI-data'!M:M,'RMI-data'!$J:$J,$J164,'RMI-data'!$I:$I,$I164),0)</f>
        <v>9.6510274258187881E-2</v>
      </c>
      <c r="N164" s="104">
        <f>IFERROR('RMI-data'!N160/SUMIFS('RMI-data'!N:N,'RMI-data'!$J:$J,$J164,'RMI-data'!$I:$I,$I164),0)</f>
        <v>9.2421937331269591E-2</v>
      </c>
      <c r="O164" s="104">
        <f>IFERROR('RMI-data'!O160/SUMIFS('RMI-data'!O:O,'RMI-data'!$J:$J,$J164,'RMI-data'!$I:$I,$I164),0)</f>
        <v>8.6961988789461819E-2</v>
      </c>
      <c r="P164" s="104">
        <f>IFERROR('RMI-data'!P160/SUMIFS('RMI-data'!P:P,'RMI-data'!$J:$J,$J164,'RMI-data'!$I:$I,$I164),0)</f>
        <v>8.1308840912399483E-2</v>
      </c>
      <c r="Q164" s="104">
        <f>IFERROR('RMI-data'!Q160/SUMIFS('RMI-data'!Q:Q,'RMI-data'!$J:$J,$J164,'RMI-data'!$I:$I,$I164),0)</f>
        <v>7.6084020061761709E-2</v>
      </c>
      <c r="R164" s="104">
        <f>IFERROR('RMI-data'!R160/SUMIFS('RMI-data'!R:R,'RMI-data'!$J:$J,$J164,'RMI-data'!$I:$I,$I164),0)</f>
        <v>7.1200960837293575E-2</v>
      </c>
      <c r="S164" s="104">
        <f>IFERROR('RMI-data'!S160/SUMIFS('RMI-data'!S:S,'RMI-data'!$J:$J,$J164,'RMI-data'!$I:$I,$I164),0)</f>
        <v>6.6682152431276051E-2</v>
      </c>
      <c r="T164" s="104">
        <f>IFERROR('RMI-data'!T160/SUMIFS('RMI-data'!T:T,'RMI-data'!$J:$J,$J164,'RMI-data'!$I:$I,$I164),0)</f>
        <v>6.2586209039388691E-2</v>
      </c>
      <c r="U164" s="104">
        <f>IFERROR('RMI-data'!U160/SUMIFS('RMI-data'!U:U,'RMI-data'!$J:$J,$J164,'RMI-data'!$I:$I,$I164),0)</f>
        <v>5.8874877771735452E-2</v>
      </c>
      <c r="V164" s="104">
        <f>IFERROR('RMI-data'!V160/SUMIFS('RMI-data'!V:V,'RMI-data'!$J:$J,$J164,'RMI-data'!$I:$I,$I164),0)</f>
        <v>5.5591225618229052E-2</v>
      </c>
      <c r="W164" s="104">
        <f>IFERROR('RMI-data'!W160/SUMIFS('RMI-data'!W:W,'RMI-data'!$J:$J,$J164,'RMI-data'!$I:$I,$I164),0)</f>
        <v>5.2721439062978527E-2</v>
      </c>
      <c r="X164" s="104">
        <f>IFERROR('RMI-data'!X160/SUMIFS('RMI-data'!X:X,'RMI-data'!$J:$J,$J164,'RMI-data'!$I:$I,$I164),0)</f>
        <v>5.0220772679791019E-2</v>
      </c>
      <c r="Y164" s="104">
        <f>IFERROR('RMI-data'!Y160/SUMIFS('RMI-data'!Y:Y,'RMI-data'!$J:$J,$J164,'RMI-data'!$I:$I,$I164),0)</f>
        <v>4.7995778845217572E-2</v>
      </c>
      <c r="Z164" s="104">
        <f>IFERROR('RMI-data'!Z160/SUMIFS('RMI-data'!Z:Z,'RMI-data'!$J:$J,$J164,'RMI-data'!$I:$I,$I164),0)</f>
        <v>4.5952745662899259E-2</v>
      </c>
      <c r="AA164" s="104">
        <f>IFERROR('RMI-data'!AA160/SUMIFS('RMI-data'!AA:AA,'RMI-data'!$J:$J,$J164,'RMI-data'!$I:$I,$I164),0)</f>
        <v>4.4039537490316742E-2</v>
      </c>
      <c r="AB164" s="104">
        <f>IFERROR('RMI-data'!AB160/SUMIFS('RMI-data'!AB:AB,'RMI-data'!$J:$J,$J164,'RMI-data'!$I:$I,$I164),0)</f>
        <v>4.2228975728005914E-2</v>
      </c>
      <c r="AC164" s="104">
        <f>IFERROR('RMI-data'!AC160/SUMIFS('RMI-data'!AC:AC,'RMI-data'!$J:$J,$J164,'RMI-data'!$I:$I,$I164),0)</f>
        <v>4.0526621856412967E-2</v>
      </c>
      <c r="AD164" s="104">
        <f>IFERROR('RMI-data'!AD160/SUMIFS('RMI-data'!AD:AD,'RMI-data'!$J:$J,$J164,'RMI-data'!$I:$I,$I164),0)</f>
        <v>3.8970301146687245E-2</v>
      </c>
      <c r="AE164" s="104">
        <f>IFERROR('RMI-data'!AE160/SUMIFS('RMI-data'!AE:AE,'RMI-data'!$J:$J,$J164,'RMI-data'!$I:$I,$I164),0)</f>
        <v>3.7508035372188678E-2</v>
      </c>
      <c r="AF164" s="104">
        <f>IFERROR('RMI-data'!AF160/SUMIFS('RMI-data'!AF:AF,'RMI-data'!$J:$J,$J164,'RMI-data'!$I:$I,$I164),0)</f>
        <v>3.6109066085971642E-2</v>
      </c>
      <c r="AG164" s="104">
        <f>IFERROR('RMI-data'!AG160/SUMIFS('RMI-data'!AG:AG,'RMI-data'!$J:$J,$J164,'RMI-data'!$I:$I,$I164),0)</f>
        <v>3.4810313240853097E-2</v>
      </c>
      <c r="AH164" s="104">
        <f>IFERROR('RMI-data'!AH160/SUMIFS('RMI-data'!AH:AH,'RMI-data'!$J:$J,$J164,'RMI-data'!$I:$I,$I164),0)</f>
        <v>3.3651454653649486E-2</v>
      </c>
      <c r="AI164" s="104">
        <f>IFERROR('RMI-data'!AI160/SUMIFS('RMI-data'!AI:AI,'RMI-data'!$J:$J,$J164,'RMI-data'!$I:$I,$I164),0)</f>
        <v>3.2588635909481835E-2</v>
      </c>
      <c r="AJ164" s="104">
        <f>IFERROR('RMI-data'!AJ160/SUMIFS('RMI-data'!AJ:AJ,'RMI-data'!$J:$J,$J164,'RMI-data'!$I:$I,$I164),0)</f>
        <v>3.1626214137651286E-2</v>
      </c>
      <c r="AK164" s="104">
        <f>IFERROR('RMI-data'!AK160/SUMIFS('RMI-data'!AK:AK,'RMI-data'!$J:$J,$J164,'RMI-data'!$I:$I,$I164),0)</f>
        <v>3.0750758313666835E-2</v>
      </c>
      <c r="AL164" s="104">
        <f>IFERROR('RMI-data'!AL160/SUMIFS('RMI-data'!AL:AL,'RMI-data'!$J:$J,$J164,'RMI-data'!$I:$I,$I164),0)</f>
        <v>2.9938359273781627E-2</v>
      </c>
      <c r="AM164" s="104">
        <f>IFERROR('RMI-data'!AM160/SUMIFS('RMI-data'!AM:AM,'RMI-data'!$J:$J,$J164,'RMI-data'!$I:$I,$I164),0)</f>
        <v>2.9215313554909826E-2</v>
      </c>
      <c r="AN164" s="104">
        <f>IFERROR('RMI-data'!AN160/SUMIFS('RMI-data'!AN:AN,'RMI-data'!$J:$J,$J164,'RMI-data'!$I:$I,$I164),0)</f>
        <v>2.8556064117414078E-2</v>
      </c>
      <c r="AO164" s="104">
        <f>IFERROR('RMI-data'!AO160/SUMIFS('RMI-data'!AO:AO,'RMI-data'!$J:$J,$J164,'RMI-data'!$I:$I,$I164),0)</f>
        <v>2.796411534321977E-2</v>
      </c>
      <c r="AP164" s="104">
        <f>IFERROR('RMI-data'!AP160/SUMIFS('RMI-data'!AP:AP,'RMI-data'!$J:$J,$J164,'RMI-data'!$I:$I,$I164),0)</f>
        <v>2.7436247082970686E-2</v>
      </c>
    </row>
    <row r="165" spans="1:42" ht="15.75" customHeight="1" x14ac:dyDescent="0.35">
      <c r="A165" s="51"/>
      <c r="B165" s="51"/>
      <c r="C165" s="51"/>
      <c r="D165" s="51"/>
      <c r="E165" s="51"/>
      <c r="F165" s="51"/>
      <c r="G165" s="51"/>
      <c r="H165" s="52" t="str">
        <f t="shared" si="12"/>
        <v>BCEU-commercial-lighting</v>
      </c>
      <c r="I165" s="63" t="s">
        <v>540</v>
      </c>
      <c r="J165" s="18" t="s">
        <v>3</v>
      </c>
      <c r="K165" s="104">
        <f>IFERROR('RMI-data'!K161/SUMIFS('RMI-data'!K:K,'RMI-data'!$J:$J,$J165,'RMI-data'!$I:$I,$I165),0)</f>
        <v>0</v>
      </c>
      <c r="L165" s="104">
        <f>IFERROR('RMI-data'!L161/SUMIFS('RMI-data'!L:L,'RMI-data'!$J:$J,$J165,'RMI-data'!$I:$I,$I165),0)</f>
        <v>0</v>
      </c>
      <c r="M165" s="104">
        <f>IFERROR('RMI-data'!M161/SUMIFS('RMI-data'!M:M,'RMI-data'!$J:$J,$J165,'RMI-data'!$I:$I,$I165),0)</f>
        <v>0</v>
      </c>
      <c r="N165" s="104">
        <f>IFERROR('RMI-data'!N161/SUMIFS('RMI-data'!N:N,'RMI-data'!$J:$J,$J165,'RMI-data'!$I:$I,$I165),0)</f>
        <v>0</v>
      </c>
      <c r="O165" s="104">
        <f>IFERROR('RMI-data'!O161/SUMIFS('RMI-data'!O:O,'RMI-data'!$J:$J,$J165,'RMI-data'!$I:$I,$I165),0)</f>
        <v>0</v>
      </c>
      <c r="P165" s="104">
        <f>IFERROR('RMI-data'!P161/SUMIFS('RMI-data'!P:P,'RMI-data'!$J:$J,$J165,'RMI-data'!$I:$I,$I165),0)</f>
        <v>0</v>
      </c>
      <c r="Q165" s="104">
        <f>IFERROR('RMI-data'!Q161/SUMIFS('RMI-data'!Q:Q,'RMI-data'!$J:$J,$J165,'RMI-data'!$I:$I,$I165),0)</f>
        <v>0</v>
      </c>
      <c r="R165" s="104">
        <f>IFERROR('RMI-data'!R161/SUMIFS('RMI-data'!R:R,'RMI-data'!$J:$J,$J165,'RMI-data'!$I:$I,$I165),0)</f>
        <v>0</v>
      </c>
      <c r="S165" s="104">
        <f>IFERROR('RMI-data'!S161/SUMIFS('RMI-data'!S:S,'RMI-data'!$J:$J,$J165,'RMI-data'!$I:$I,$I165),0)</f>
        <v>0</v>
      </c>
      <c r="T165" s="104">
        <f>IFERROR('RMI-data'!T161/SUMIFS('RMI-data'!T:T,'RMI-data'!$J:$J,$J165,'RMI-data'!$I:$I,$I165),0)</f>
        <v>0</v>
      </c>
      <c r="U165" s="104">
        <f>IFERROR('RMI-data'!U161/SUMIFS('RMI-data'!U:U,'RMI-data'!$J:$J,$J165,'RMI-data'!$I:$I,$I165),0)</f>
        <v>0</v>
      </c>
      <c r="V165" s="104">
        <f>IFERROR('RMI-data'!V161/SUMIFS('RMI-data'!V:V,'RMI-data'!$J:$J,$J165,'RMI-data'!$I:$I,$I165),0)</f>
        <v>0</v>
      </c>
      <c r="W165" s="104">
        <f>IFERROR('RMI-data'!W161/SUMIFS('RMI-data'!W:W,'RMI-data'!$J:$J,$J165,'RMI-data'!$I:$I,$I165),0)</f>
        <v>0</v>
      </c>
      <c r="X165" s="104">
        <f>IFERROR('RMI-data'!X161/SUMIFS('RMI-data'!X:X,'RMI-data'!$J:$J,$J165,'RMI-data'!$I:$I,$I165),0)</f>
        <v>0</v>
      </c>
      <c r="Y165" s="104">
        <f>IFERROR('RMI-data'!Y161/SUMIFS('RMI-data'!Y:Y,'RMI-data'!$J:$J,$J165,'RMI-data'!$I:$I,$I165),0)</f>
        <v>0</v>
      </c>
      <c r="Z165" s="104">
        <f>IFERROR('RMI-data'!Z161/SUMIFS('RMI-data'!Z:Z,'RMI-data'!$J:$J,$J165,'RMI-data'!$I:$I,$I165),0)</f>
        <v>0</v>
      </c>
      <c r="AA165" s="104">
        <f>IFERROR('RMI-data'!AA161/SUMIFS('RMI-data'!AA:AA,'RMI-data'!$J:$J,$J165,'RMI-data'!$I:$I,$I165),0)</f>
        <v>0</v>
      </c>
      <c r="AB165" s="104">
        <f>IFERROR('RMI-data'!AB161/SUMIFS('RMI-data'!AB:AB,'RMI-data'!$J:$J,$J165,'RMI-data'!$I:$I,$I165),0)</f>
        <v>0</v>
      </c>
      <c r="AC165" s="104">
        <f>IFERROR('RMI-data'!AC161/SUMIFS('RMI-data'!AC:AC,'RMI-data'!$J:$J,$J165,'RMI-data'!$I:$I,$I165),0)</f>
        <v>0</v>
      </c>
      <c r="AD165" s="104">
        <f>IFERROR('RMI-data'!AD161/SUMIFS('RMI-data'!AD:AD,'RMI-data'!$J:$J,$J165,'RMI-data'!$I:$I,$I165),0)</f>
        <v>0</v>
      </c>
      <c r="AE165" s="104">
        <f>IFERROR('RMI-data'!AE161/SUMIFS('RMI-data'!AE:AE,'RMI-data'!$J:$J,$J165,'RMI-data'!$I:$I,$I165),0)</f>
        <v>0</v>
      </c>
      <c r="AF165" s="104">
        <f>IFERROR('RMI-data'!AF161/SUMIFS('RMI-data'!AF:AF,'RMI-data'!$J:$J,$J165,'RMI-data'!$I:$I,$I165),0)</f>
        <v>0</v>
      </c>
      <c r="AG165" s="104">
        <f>IFERROR('RMI-data'!AG161/SUMIFS('RMI-data'!AG:AG,'RMI-data'!$J:$J,$J165,'RMI-data'!$I:$I,$I165),0)</f>
        <v>0</v>
      </c>
      <c r="AH165" s="104">
        <f>IFERROR('RMI-data'!AH161/SUMIFS('RMI-data'!AH:AH,'RMI-data'!$J:$J,$J165,'RMI-data'!$I:$I,$I165),0)</f>
        <v>0</v>
      </c>
      <c r="AI165" s="104">
        <f>IFERROR('RMI-data'!AI161/SUMIFS('RMI-data'!AI:AI,'RMI-data'!$J:$J,$J165,'RMI-data'!$I:$I,$I165),0)</f>
        <v>0</v>
      </c>
      <c r="AJ165" s="104">
        <f>IFERROR('RMI-data'!AJ161/SUMIFS('RMI-data'!AJ:AJ,'RMI-data'!$J:$J,$J165,'RMI-data'!$I:$I,$I165),0)</f>
        <v>0</v>
      </c>
      <c r="AK165" s="104">
        <f>IFERROR('RMI-data'!AK161/SUMIFS('RMI-data'!AK:AK,'RMI-data'!$J:$J,$J165,'RMI-data'!$I:$I,$I165),0)</f>
        <v>0</v>
      </c>
      <c r="AL165" s="104">
        <f>IFERROR('RMI-data'!AL161/SUMIFS('RMI-data'!AL:AL,'RMI-data'!$J:$J,$J165,'RMI-data'!$I:$I,$I165),0)</f>
        <v>0</v>
      </c>
      <c r="AM165" s="104">
        <f>IFERROR('RMI-data'!AM161/SUMIFS('RMI-data'!AM:AM,'RMI-data'!$J:$J,$J165,'RMI-data'!$I:$I,$I165),0)</f>
        <v>0</v>
      </c>
      <c r="AN165" s="104">
        <f>IFERROR('RMI-data'!AN161/SUMIFS('RMI-data'!AN:AN,'RMI-data'!$J:$J,$J165,'RMI-data'!$I:$I,$I165),0)</f>
        <v>0</v>
      </c>
      <c r="AO165" s="104">
        <f>IFERROR('RMI-data'!AO161/SUMIFS('RMI-data'!AO:AO,'RMI-data'!$J:$J,$J165,'RMI-data'!$I:$I,$I165),0)</f>
        <v>0</v>
      </c>
      <c r="AP165" s="104">
        <f>IFERROR('RMI-data'!AP161/SUMIFS('RMI-data'!AP:AP,'RMI-data'!$J:$J,$J165,'RMI-data'!$I:$I,$I165),0)</f>
        <v>0</v>
      </c>
    </row>
    <row r="166" spans="1:42" ht="15.75" customHeight="1" x14ac:dyDescent="0.35">
      <c r="A166" s="51"/>
      <c r="B166" s="51"/>
      <c r="C166" s="51"/>
      <c r="D166" s="51"/>
      <c r="E166" s="51"/>
      <c r="F166" s="51"/>
      <c r="G166" s="51"/>
      <c r="H166" s="52" t="str">
        <f t="shared" si="12"/>
        <v>BCEU-commercial-lighting</v>
      </c>
      <c r="I166" s="63" t="s">
        <v>540</v>
      </c>
      <c r="J166" s="18" t="s">
        <v>4</v>
      </c>
      <c r="K166" s="104">
        <f>IFERROR('RMI-data'!K162/SUMIFS('RMI-data'!K:K,'RMI-data'!$J:$J,$J166,'RMI-data'!$I:$I,$I166),0)</f>
        <v>0</v>
      </c>
      <c r="L166" s="104">
        <f>IFERROR('RMI-data'!L162/SUMIFS('RMI-data'!L:L,'RMI-data'!$J:$J,$J166,'RMI-data'!$I:$I,$I166),0)</f>
        <v>0</v>
      </c>
      <c r="M166" s="104">
        <f>IFERROR('RMI-data'!M162/SUMIFS('RMI-data'!M:M,'RMI-data'!$J:$J,$J166,'RMI-data'!$I:$I,$I166),0)</f>
        <v>0</v>
      </c>
      <c r="N166" s="104">
        <f>IFERROR('RMI-data'!N162/SUMIFS('RMI-data'!N:N,'RMI-data'!$J:$J,$J166,'RMI-data'!$I:$I,$I166),0)</f>
        <v>0</v>
      </c>
      <c r="O166" s="104">
        <f>IFERROR('RMI-data'!O162/SUMIFS('RMI-data'!O:O,'RMI-data'!$J:$J,$J166,'RMI-data'!$I:$I,$I166),0)</f>
        <v>0</v>
      </c>
      <c r="P166" s="104">
        <f>IFERROR('RMI-data'!P162/SUMIFS('RMI-data'!P:P,'RMI-data'!$J:$J,$J166,'RMI-data'!$I:$I,$I166),0)</f>
        <v>0</v>
      </c>
      <c r="Q166" s="104">
        <f>IFERROR('RMI-data'!Q162/SUMIFS('RMI-data'!Q:Q,'RMI-data'!$J:$J,$J166,'RMI-data'!$I:$I,$I166),0)</f>
        <v>0</v>
      </c>
      <c r="R166" s="104">
        <f>IFERROR('RMI-data'!R162/SUMIFS('RMI-data'!R:R,'RMI-data'!$J:$J,$J166,'RMI-data'!$I:$I,$I166),0)</f>
        <v>0</v>
      </c>
      <c r="S166" s="104">
        <f>IFERROR('RMI-data'!S162/SUMIFS('RMI-data'!S:S,'RMI-data'!$J:$J,$J166,'RMI-data'!$I:$I,$I166),0)</f>
        <v>0</v>
      </c>
      <c r="T166" s="104">
        <f>IFERROR('RMI-data'!T162/SUMIFS('RMI-data'!T:T,'RMI-data'!$J:$J,$J166,'RMI-data'!$I:$I,$I166),0)</f>
        <v>0</v>
      </c>
      <c r="U166" s="104">
        <f>IFERROR('RMI-data'!U162/SUMIFS('RMI-data'!U:U,'RMI-data'!$J:$J,$J166,'RMI-data'!$I:$I,$I166),0)</f>
        <v>0</v>
      </c>
      <c r="V166" s="104">
        <f>IFERROR('RMI-data'!V162/SUMIFS('RMI-data'!V:V,'RMI-data'!$J:$J,$J166,'RMI-data'!$I:$I,$I166),0)</f>
        <v>0</v>
      </c>
      <c r="W166" s="104">
        <f>IFERROR('RMI-data'!W162/SUMIFS('RMI-data'!W:W,'RMI-data'!$J:$J,$J166,'RMI-data'!$I:$I,$I166),0)</f>
        <v>0</v>
      </c>
      <c r="X166" s="104">
        <f>IFERROR('RMI-data'!X162/SUMIFS('RMI-data'!X:X,'RMI-data'!$J:$J,$J166,'RMI-data'!$I:$I,$I166),0)</f>
        <v>0</v>
      </c>
      <c r="Y166" s="104">
        <f>IFERROR('RMI-data'!Y162/SUMIFS('RMI-data'!Y:Y,'RMI-data'!$J:$J,$J166,'RMI-data'!$I:$I,$I166),0)</f>
        <v>0</v>
      </c>
      <c r="Z166" s="104">
        <f>IFERROR('RMI-data'!Z162/SUMIFS('RMI-data'!Z:Z,'RMI-data'!$J:$J,$J166,'RMI-data'!$I:$I,$I166),0)</f>
        <v>0</v>
      </c>
      <c r="AA166" s="104">
        <f>IFERROR('RMI-data'!AA162/SUMIFS('RMI-data'!AA:AA,'RMI-data'!$J:$J,$J166,'RMI-data'!$I:$I,$I166),0)</f>
        <v>0</v>
      </c>
      <c r="AB166" s="104">
        <f>IFERROR('RMI-data'!AB162/SUMIFS('RMI-data'!AB:AB,'RMI-data'!$J:$J,$J166,'RMI-data'!$I:$I,$I166),0)</f>
        <v>0</v>
      </c>
      <c r="AC166" s="104">
        <f>IFERROR('RMI-data'!AC162/SUMIFS('RMI-data'!AC:AC,'RMI-data'!$J:$J,$J166,'RMI-data'!$I:$I,$I166),0)</f>
        <v>0</v>
      </c>
      <c r="AD166" s="104">
        <f>IFERROR('RMI-data'!AD162/SUMIFS('RMI-data'!AD:AD,'RMI-data'!$J:$J,$J166,'RMI-data'!$I:$I,$I166),0)</f>
        <v>0</v>
      </c>
      <c r="AE166" s="104">
        <f>IFERROR('RMI-data'!AE162/SUMIFS('RMI-data'!AE:AE,'RMI-data'!$J:$J,$J166,'RMI-data'!$I:$I,$I166),0)</f>
        <v>0</v>
      </c>
      <c r="AF166" s="104">
        <f>IFERROR('RMI-data'!AF162/SUMIFS('RMI-data'!AF:AF,'RMI-data'!$J:$J,$J166,'RMI-data'!$I:$I,$I166),0)</f>
        <v>0</v>
      </c>
      <c r="AG166" s="104">
        <f>IFERROR('RMI-data'!AG162/SUMIFS('RMI-data'!AG:AG,'RMI-data'!$J:$J,$J166,'RMI-data'!$I:$I,$I166),0)</f>
        <v>0</v>
      </c>
      <c r="AH166" s="104">
        <f>IFERROR('RMI-data'!AH162/SUMIFS('RMI-data'!AH:AH,'RMI-data'!$J:$J,$J166,'RMI-data'!$I:$I,$I166),0)</f>
        <v>0</v>
      </c>
      <c r="AI166" s="104">
        <f>IFERROR('RMI-data'!AI162/SUMIFS('RMI-data'!AI:AI,'RMI-data'!$J:$J,$J166,'RMI-data'!$I:$I,$I166),0)</f>
        <v>0</v>
      </c>
      <c r="AJ166" s="104">
        <f>IFERROR('RMI-data'!AJ162/SUMIFS('RMI-data'!AJ:AJ,'RMI-data'!$J:$J,$J166,'RMI-data'!$I:$I,$I166),0)</f>
        <v>0</v>
      </c>
      <c r="AK166" s="104">
        <f>IFERROR('RMI-data'!AK162/SUMIFS('RMI-data'!AK:AK,'RMI-data'!$J:$J,$J166,'RMI-data'!$I:$I,$I166),0)</f>
        <v>0</v>
      </c>
      <c r="AL166" s="104">
        <f>IFERROR('RMI-data'!AL162/SUMIFS('RMI-data'!AL:AL,'RMI-data'!$J:$J,$J166,'RMI-data'!$I:$I,$I166),0)</f>
        <v>0</v>
      </c>
      <c r="AM166" s="104">
        <f>IFERROR('RMI-data'!AM162/SUMIFS('RMI-data'!AM:AM,'RMI-data'!$J:$J,$J166,'RMI-data'!$I:$I,$I166),0)</f>
        <v>0</v>
      </c>
      <c r="AN166" s="104">
        <f>IFERROR('RMI-data'!AN162/SUMIFS('RMI-data'!AN:AN,'RMI-data'!$J:$J,$J166,'RMI-data'!$I:$I,$I166),0)</f>
        <v>0</v>
      </c>
      <c r="AO166" s="104">
        <f>IFERROR('RMI-data'!AO162/SUMIFS('RMI-data'!AO:AO,'RMI-data'!$J:$J,$J166,'RMI-data'!$I:$I,$I166),0)</f>
        <v>0</v>
      </c>
      <c r="AP166" s="104">
        <f>IFERROR('RMI-data'!AP162/SUMIFS('RMI-data'!AP:AP,'RMI-data'!$J:$J,$J166,'RMI-data'!$I:$I,$I166),0)</f>
        <v>0</v>
      </c>
    </row>
    <row r="167" spans="1:42" ht="15.75" customHeight="1" x14ac:dyDescent="0.35">
      <c r="A167" s="51"/>
      <c r="B167" s="51"/>
      <c r="C167" s="51"/>
      <c r="D167" s="51"/>
      <c r="E167" s="51"/>
      <c r="F167" s="51"/>
      <c r="G167" s="51"/>
      <c r="H167" s="52" t="str">
        <f t="shared" si="12"/>
        <v>BCEU-commercial-lighting</v>
      </c>
      <c r="I167" s="63" t="s">
        <v>540</v>
      </c>
      <c r="J167" s="18" t="s">
        <v>5</v>
      </c>
      <c r="K167" s="104">
        <f>IFERROR('RMI-data'!K163/SUMIFS('RMI-data'!K:K,'RMI-data'!$J:$J,$J167,'RMI-data'!$I:$I,$I167),0)</f>
        <v>0</v>
      </c>
      <c r="L167" s="104">
        <f>IFERROR('RMI-data'!L163/SUMIFS('RMI-data'!L:L,'RMI-data'!$J:$J,$J167,'RMI-data'!$I:$I,$I167),0)</f>
        <v>0</v>
      </c>
      <c r="M167" s="104">
        <f>IFERROR('RMI-data'!M163/SUMIFS('RMI-data'!M:M,'RMI-data'!$J:$J,$J167,'RMI-data'!$I:$I,$I167),0)</f>
        <v>0</v>
      </c>
      <c r="N167" s="104">
        <f>IFERROR('RMI-data'!N163/SUMIFS('RMI-data'!N:N,'RMI-data'!$J:$J,$J167,'RMI-data'!$I:$I,$I167),0)</f>
        <v>0</v>
      </c>
      <c r="O167" s="104">
        <f>IFERROR('RMI-data'!O163/SUMIFS('RMI-data'!O:O,'RMI-data'!$J:$J,$J167,'RMI-data'!$I:$I,$I167),0)</f>
        <v>0</v>
      </c>
      <c r="P167" s="104">
        <f>IFERROR('RMI-data'!P163/SUMIFS('RMI-data'!P:P,'RMI-data'!$J:$J,$J167,'RMI-data'!$I:$I,$I167),0)</f>
        <v>0</v>
      </c>
      <c r="Q167" s="104">
        <f>IFERROR('RMI-data'!Q163/SUMIFS('RMI-data'!Q:Q,'RMI-data'!$J:$J,$J167,'RMI-data'!$I:$I,$I167),0)</f>
        <v>0</v>
      </c>
      <c r="R167" s="104">
        <f>IFERROR('RMI-data'!R163/SUMIFS('RMI-data'!R:R,'RMI-data'!$J:$J,$J167,'RMI-data'!$I:$I,$I167),0)</f>
        <v>0</v>
      </c>
      <c r="S167" s="104">
        <f>IFERROR('RMI-data'!S163/SUMIFS('RMI-data'!S:S,'RMI-data'!$J:$J,$J167,'RMI-data'!$I:$I,$I167),0)</f>
        <v>0</v>
      </c>
      <c r="T167" s="104">
        <f>IFERROR('RMI-data'!T163/SUMIFS('RMI-data'!T:T,'RMI-data'!$J:$J,$J167,'RMI-data'!$I:$I,$I167),0)</f>
        <v>0</v>
      </c>
      <c r="U167" s="104">
        <f>IFERROR('RMI-data'!U163/SUMIFS('RMI-data'!U:U,'RMI-data'!$J:$J,$J167,'RMI-data'!$I:$I,$I167),0)</f>
        <v>0</v>
      </c>
      <c r="V167" s="104">
        <f>IFERROR('RMI-data'!V163/SUMIFS('RMI-data'!V:V,'RMI-data'!$J:$J,$J167,'RMI-data'!$I:$I,$I167),0)</f>
        <v>0</v>
      </c>
      <c r="W167" s="104">
        <f>IFERROR('RMI-data'!W163/SUMIFS('RMI-data'!W:W,'RMI-data'!$J:$J,$J167,'RMI-data'!$I:$I,$I167),0)</f>
        <v>0</v>
      </c>
      <c r="X167" s="104">
        <f>IFERROR('RMI-data'!X163/SUMIFS('RMI-data'!X:X,'RMI-data'!$J:$J,$J167,'RMI-data'!$I:$I,$I167),0)</f>
        <v>0</v>
      </c>
      <c r="Y167" s="104">
        <f>IFERROR('RMI-data'!Y163/SUMIFS('RMI-data'!Y:Y,'RMI-data'!$J:$J,$J167,'RMI-data'!$I:$I,$I167),0)</f>
        <v>0</v>
      </c>
      <c r="Z167" s="104">
        <f>IFERROR('RMI-data'!Z163/SUMIFS('RMI-data'!Z:Z,'RMI-data'!$J:$J,$J167,'RMI-data'!$I:$I,$I167),0)</f>
        <v>0</v>
      </c>
      <c r="AA167" s="104">
        <f>IFERROR('RMI-data'!AA163/SUMIFS('RMI-data'!AA:AA,'RMI-data'!$J:$J,$J167,'RMI-data'!$I:$I,$I167),0)</f>
        <v>0</v>
      </c>
      <c r="AB167" s="104">
        <f>IFERROR('RMI-data'!AB163/SUMIFS('RMI-data'!AB:AB,'RMI-data'!$J:$J,$J167,'RMI-data'!$I:$I,$I167),0)</f>
        <v>0</v>
      </c>
      <c r="AC167" s="104">
        <f>IFERROR('RMI-data'!AC163/SUMIFS('RMI-data'!AC:AC,'RMI-data'!$J:$J,$J167,'RMI-data'!$I:$I,$I167),0)</f>
        <v>0</v>
      </c>
      <c r="AD167" s="104">
        <f>IFERROR('RMI-data'!AD163/SUMIFS('RMI-data'!AD:AD,'RMI-data'!$J:$J,$J167,'RMI-data'!$I:$I,$I167),0)</f>
        <v>0</v>
      </c>
      <c r="AE167" s="104">
        <f>IFERROR('RMI-data'!AE163/SUMIFS('RMI-data'!AE:AE,'RMI-data'!$J:$J,$J167,'RMI-data'!$I:$I,$I167),0)</f>
        <v>0</v>
      </c>
      <c r="AF167" s="104">
        <f>IFERROR('RMI-data'!AF163/SUMIFS('RMI-data'!AF:AF,'RMI-data'!$J:$J,$J167,'RMI-data'!$I:$I,$I167),0)</f>
        <v>0</v>
      </c>
      <c r="AG167" s="104">
        <f>IFERROR('RMI-data'!AG163/SUMIFS('RMI-data'!AG:AG,'RMI-data'!$J:$J,$J167,'RMI-data'!$I:$I,$I167),0)</f>
        <v>0</v>
      </c>
      <c r="AH167" s="104">
        <f>IFERROR('RMI-data'!AH163/SUMIFS('RMI-data'!AH:AH,'RMI-data'!$J:$J,$J167,'RMI-data'!$I:$I,$I167),0)</f>
        <v>0</v>
      </c>
      <c r="AI167" s="104">
        <f>IFERROR('RMI-data'!AI163/SUMIFS('RMI-data'!AI:AI,'RMI-data'!$J:$J,$J167,'RMI-data'!$I:$I,$I167),0)</f>
        <v>0</v>
      </c>
      <c r="AJ167" s="104">
        <f>IFERROR('RMI-data'!AJ163/SUMIFS('RMI-data'!AJ:AJ,'RMI-data'!$J:$J,$J167,'RMI-data'!$I:$I,$I167),0)</f>
        <v>0</v>
      </c>
      <c r="AK167" s="104">
        <f>IFERROR('RMI-data'!AK163/SUMIFS('RMI-data'!AK:AK,'RMI-data'!$J:$J,$J167,'RMI-data'!$I:$I,$I167),0)</f>
        <v>0</v>
      </c>
      <c r="AL167" s="104">
        <f>IFERROR('RMI-data'!AL163/SUMIFS('RMI-data'!AL:AL,'RMI-data'!$J:$J,$J167,'RMI-data'!$I:$I,$I167),0)</f>
        <v>0</v>
      </c>
      <c r="AM167" s="104">
        <f>IFERROR('RMI-data'!AM163/SUMIFS('RMI-data'!AM:AM,'RMI-data'!$J:$J,$J167,'RMI-data'!$I:$I,$I167),0)</f>
        <v>0</v>
      </c>
      <c r="AN167" s="104">
        <f>IFERROR('RMI-data'!AN163/SUMIFS('RMI-data'!AN:AN,'RMI-data'!$J:$J,$J167,'RMI-data'!$I:$I,$I167),0)</f>
        <v>0</v>
      </c>
      <c r="AO167" s="104">
        <f>IFERROR('RMI-data'!AO163/SUMIFS('RMI-data'!AO:AO,'RMI-data'!$J:$J,$J167,'RMI-data'!$I:$I,$I167),0)</f>
        <v>0</v>
      </c>
      <c r="AP167" s="104">
        <f>IFERROR('RMI-data'!AP163/SUMIFS('RMI-data'!AP:AP,'RMI-data'!$J:$J,$J167,'RMI-data'!$I:$I,$I167),0)</f>
        <v>0</v>
      </c>
    </row>
    <row r="168" spans="1:42" ht="15.75" customHeight="1" x14ac:dyDescent="0.35">
      <c r="A168" s="51"/>
      <c r="B168" s="51"/>
      <c r="C168" s="51"/>
      <c r="D168" s="51"/>
      <c r="E168" s="51"/>
      <c r="F168" s="51"/>
      <c r="G168" s="51"/>
      <c r="H168" s="52" t="str">
        <f t="shared" si="12"/>
        <v>BCEU-commercial-lighting</v>
      </c>
      <c r="I168" s="63" t="s">
        <v>540</v>
      </c>
      <c r="J168" s="18" t="s">
        <v>7</v>
      </c>
      <c r="K168" s="104">
        <f>IFERROR('RMI-data'!K164/SUMIFS('RMI-data'!K:K,'RMI-data'!$J:$J,$J168,'RMI-data'!$I:$I,$I168),0)</f>
        <v>0</v>
      </c>
      <c r="L168" s="104">
        <f>IFERROR('RMI-data'!L164/SUMIFS('RMI-data'!L:L,'RMI-data'!$J:$J,$J168,'RMI-data'!$I:$I,$I168),0)</f>
        <v>0</v>
      </c>
      <c r="M168" s="104">
        <f>IFERROR('RMI-data'!M164/SUMIFS('RMI-data'!M:M,'RMI-data'!$J:$J,$J168,'RMI-data'!$I:$I,$I168),0)</f>
        <v>0</v>
      </c>
      <c r="N168" s="104">
        <f>IFERROR('RMI-data'!N164/SUMIFS('RMI-data'!N:N,'RMI-data'!$J:$J,$J168,'RMI-data'!$I:$I,$I168),0)</f>
        <v>0</v>
      </c>
      <c r="O168" s="104">
        <f>IFERROR('RMI-data'!O164/SUMIFS('RMI-data'!O:O,'RMI-data'!$J:$J,$J168,'RMI-data'!$I:$I,$I168),0)</f>
        <v>0</v>
      </c>
      <c r="P168" s="104">
        <f>IFERROR('RMI-data'!P164/SUMIFS('RMI-data'!P:P,'RMI-data'!$J:$J,$J168,'RMI-data'!$I:$I,$I168),0)</f>
        <v>0</v>
      </c>
      <c r="Q168" s="104">
        <f>IFERROR('RMI-data'!Q164/SUMIFS('RMI-data'!Q:Q,'RMI-data'!$J:$J,$J168,'RMI-data'!$I:$I,$I168),0)</f>
        <v>0</v>
      </c>
      <c r="R168" s="104">
        <f>IFERROR('RMI-data'!R164/SUMIFS('RMI-data'!R:R,'RMI-data'!$J:$J,$J168,'RMI-data'!$I:$I,$I168),0)</f>
        <v>0</v>
      </c>
      <c r="S168" s="104">
        <f>IFERROR('RMI-data'!S164/SUMIFS('RMI-data'!S:S,'RMI-data'!$J:$J,$J168,'RMI-data'!$I:$I,$I168),0)</f>
        <v>0</v>
      </c>
      <c r="T168" s="104">
        <f>IFERROR('RMI-data'!T164/SUMIFS('RMI-data'!T:T,'RMI-data'!$J:$J,$J168,'RMI-data'!$I:$I,$I168),0)</f>
        <v>0</v>
      </c>
      <c r="U168" s="104">
        <f>IFERROR('RMI-data'!U164/SUMIFS('RMI-data'!U:U,'RMI-data'!$J:$J,$J168,'RMI-data'!$I:$I,$I168),0)</f>
        <v>0</v>
      </c>
      <c r="V168" s="104">
        <f>IFERROR('RMI-data'!V164/SUMIFS('RMI-data'!V:V,'RMI-data'!$J:$J,$J168,'RMI-data'!$I:$I,$I168),0)</f>
        <v>0</v>
      </c>
      <c r="W168" s="104">
        <f>IFERROR('RMI-data'!W164/SUMIFS('RMI-data'!W:W,'RMI-data'!$J:$J,$J168,'RMI-data'!$I:$I,$I168),0)</f>
        <v>0</v>
      </c>
      <c r="X168" s="104">
        <f>IFERROR('RMI-data'!X164/SUMIFS('RMI-data'!X:X,'RMI-data'!$J:$J,$J168,'RMI-data'!$I:$I,$I168),0)</f>
        <v>0</v>
      </c>
      <c r="Y168" s="104">
        <f>IFERROR('RMI-data'!Y164/SUMIFS('RMI-data'!Y:Y,'RMI-data'!$J:$J,$J168,'RMI-data'!$I:$I,$I168),0)</f>
        <v>0</v>
      </c>
      <c r="Z168" s="104">
        <f>IFERROR('RMI-data'!Z164/SUMIFS('RMI-data'!Z:Z,'RMI-data'!$J:$J,$J168,'RMI-data'!$I:$I,$I168),0)</f>
        <v>0</v>
      </c>
      <c r="AA168" s="104">
        <f>IFERROR('RMI-data'!AA164/SUMIFS('RMI-data'!AA:AA,'RMI-data'!$J:$J,$J168,'RMI-data'!$I:$I,$I168),0)</f>
        <v>0</v>
      </c>
      <c r="AB168" s="104">
        <f>IFERROR('RMI-data'!AB164/SUMIFS('RMI-data'!AB:AB,'RMI-data'!$J:$J,$J168,'RMI-data'!$I:$I,$I168),0)</f>
        <v>0</v>
      </c>
      <c r="AC168" s="104">
        <f>IFERROR('RMI-data'!AC164/SUMIFS('RMI-data'!AC:AC,'RMI-data'!$J:$J,$J168,'RMI-data'!$I:$I,$I168),0)</f>
        <v>0</v>
      </c>
      <c r="AD168" s="104">
        <f>IFERROR('RMI-data'!AD164/SUMIFS('RMI-data'!AD:AD,'RMI-data'!$J:$J,$J168,'RMI-data'!$I:$I,$I168),0)</f>
        <v>0</v>
      </c>
      <c r="AE168" s="104">
        <f>IFERROR('RMI-data'!AE164/SUMIFS('RMI-data'!AE:AE,'RMI-data'!$J:$J,$J168,'RMI-data'!$I:$I,$I168),0)</f>
        <v>0</v>
      </c>
      <c r="AF168" s="104">
        <f>IFERROR('RMI-data'!AF164/SUMIFS('RMI-data'!AF:AF,'RMI-data'!$J:$J,$J168,'RMI-data'!$I:$I,$I168),0)</f>
        <v>0</v>
      </c>
      <c r="AG168" s="104">
        <f>IFERROR('RMI-data'!AG164/SUMIFS('RMI-data'!AG:AG,'RMI-data'!$J:$J,$J168,'RMI-data'!$I:$I,$I168),0)</f>
        <v>0</v>
      </c>
      <c r="AH168" s="104">
        <f>IFERROR('RMI-data'!AH164/SUMIFS('RMI-data'!AH:AH,'RMI-data'!$J:$J,$J168,'RMI-data'!$I:$I,$I168),0)</f>
        <v>0</v>
      </c>
      <c r="AI168" s="104">
        <f>IFERROR('RMI-data'!AI164/SUMIFS('RMI-data'!AI:AI,'RMI-data'!$J:$J,$J168,'RMI-data'!$I:$I,$I168),0)</f>
        <v>0</v>
      </c>
      <c r="AJ168" s="104">
        <f>IFERROR('RMI-data'!AJ164/SUMIFS('RMI-data'!AJ:AJ,'RMI-data'!$J:$J,$J168,'RMI-data'!$I:$I,$I168),0)</f>
        <v>0</v>
      </c>
      <c r="AK168" s="104">
        <f>IFERROR('RMI-data'!AK164/SUMIFS('RMI-data'!AK:AK,'RMI-data'!$J:$J,$J168,'RMI-data'!$I:$I,$I168),0)</f>
        <v>0</v>
      </c>
      <c r="AL168" s="104">
        <f>IFERROR('RMI-data'!AL164/SUMIFS('RMI-data'!AL:AL,'RMI-data'!$J:$J,$J168,'RMI-data'!$I:$I,$I168),0)</f>
        <v>0</v>
      </c>
      <c r="AM168" s="104">
        <f>IFERROR('RMI-data'!AM164/SUMIFS('RMI-data'!AM:AM,'RMI-data'!$J:$J,$J168,'RMI-data'!$I:$I,$I168),0)</f>
        <v>0</v>
      </c>
      <c r="AN168" s="104">
        <f>IFERROR('RMI-data'!AN164/SUMIFS('RMI-data'!AN:AN,'RMI-data'!$J:$J,$J168,'RMI-data'!$I:$I,$I168),0)</f>
        <v>0</v>
      </c>
      <c r="AO168" s="104">
        <f>IFERROR('RMI-data'!AO164/SUMIFS('RMI-data'!AO:AO,'RMI-data'!$J:$J,$J168,'RMI-data'!$I:$I,$I168),0)</f>
        <v>0</v>
      </c>
      <c r="AP168" s="104">
        <f>IFERROR('RMI-data'!AP164/SUMIFS('RMI-data'!AP:AP,'RMI-data'!$J:$J,$J168,'RMI-data'!$I:$I,$I168),0)</f>
        <v>0</v>
      </c>
    </row>
    <row r="169" spans="1:42" ht="15.75" customHeight="1" x14ac:dyDescent="0.35">
      <c r="A169" s="51"/>
      <c r="B169" s="51"/>
      <c r="C169" s="51"/>
      <c r="D169" s="51"/>
      <c r="E169" s="51"/>
      <c r="F169" s="51"/>
      <c r="G169" s="51"/>
      <c r="H169" s="52" t="str">
        <f t="shared" si="12"/>
        <v>BCEU-commercial-lighting</v>
      </c>
      <c r="I169" s="63" t="s">
        <v>540</v>
      </c>
      <c r="J169" s="18" t="s">
        <v>8</v>
      </c>
      <c r="K169" s="104">
        <f>IFERROR('RMI-data'!K165/SUMIFS('RMI-data'!K:K,'RMI-data'!$J:$J,$J169,'RMI-data'!$I:$I,$I169),0)</f>
        <v>0</v>
      </c>
      <c r="L169" s="104">
        <f>IFERROR('RMI-data'!L165/SUMIFS('RMI-data'!L:L,'RMI-data'!$J:$J,$J169,'RMI-data'!$I:$I,$I169),0)</f>
        <v>0</v>
      </c>
      <c r="M169" s="104">
        <f>IFERROR('RMI-data'!M165/SUMIFS('RMI-data'!M:M,'RMI-data'!$J:$J,$J169,'RMI-data'!$I:$I,$I169),0)</f>
        <v>0</v>
      </c>
      <c r="N169" s="104">
        <f>IFERROR('RMI-data'!N165/SUMIFS('RMI-data'!N:N,'RMI-data'!$J:$J,$J169,'RMI-data'!$I:$I,$I169),0)</f>
        <v>0</v>
      </c>
      <c r="O169" s="104">
        <f>IFERROR('RMI-data'!O165/SUMIFS('RMI-data'!O:O,'RMI-data'!$J:$J,$J169,'RMI-data'!$I:$I,$I169),0)</f>
        <v>0</v>
      </c>
      <c r="P169" s="104">
        <f>IFERROR('RMI-data'!P165/SUMIFS('RMI-data'!P:P,'RMI-data'!$J:$J,$J169,'RMI-data'!$I:$I,$I169),0)</f>
        <v>0</v>
      </c>
      <c r="Q169" s="104">
        <f>IFERROR('RMI-data'!Q165/SUMIFS('RMI-data'!Q:Q,'RMI-data'!$J:$J,$J169,'RMI-data'!$I:$I,$I169),0)</f>
        <v>0</v>
      </c>
      <c r="R169" s="104">
        <f>IFERROR('RMI-data'!R165/SUMIFS('RMI-data'!R:R,'RMI-data'!$J:$J,$J169,'RMI-data'!$I:$I,$I169),0)</f>
        <v>0</v>
      </c>
      <c r="S169" s="104">
        <f>IFERROR('RMI-data'!S165/SUMIFS('RMI-data'!S:S,'RMI-data'!$J:$J,$J169,'RMI-data'!$I:$I,$I169),0)</f>
        <v>0</v>
      </c>
      <c r="T169" s="104">
        <f>IFERROR('RMI-data'!T165/SUMIFS('RMI-data'!T:T,'RMI-data'!$J:$J,$J169,'RMI-data'!$I:$I,$I169),0)</f>
        <v>0</v>
      </c>
      <c r="U169" s="104">
        <f>IFERROR('RMI-data'!U165/SUMIFS('RMI-data'!U:U,'RMI-data'!$J:$J,$J169,'RMI-data'!$I:$I,$I169),0)</f>
        <v>0</v>
      </c>
      <c r="V169" s="104">
        <f>IFERROR('RMI-data'!V165/SUMIFS('RMI-data'!V:V,'RMI-data'!$J:$J,$J169,'RMI-data'!$I:$I,$I169),0)</f>
        <v>0</v>
      </c>
      <c r="W169" s="104">
        <f>IFERROR('RMI-data'!W165/SUMIFS('RMI-data'!W:W,'RMI-data'!$J:$J,$J169,'RMI-data'!$I:$I,$I169),0)</f>
        <v>0</v>
      </c>
      <c r="X169" s="104">
        <f>IFERROR('RMI-data'!X165/SUMIFS('RMI-data'!X:X,'RMI-data'!$J:$J,$J169,'RMI-data'!$I:$I,$I169),0)</f>
        <v>0</v>
      </c>
      <c r="Y169" s="104">
        <f>IFERROR('RMI-data'!Y165/SUMIFS('RMI-data'!Y:Y,'RMI-data'!$J:$J,$J169,'RMI-data'!$I:$I,$I169),0)</f>
        <v>0</v>
      </c>
      <c r="Z169" s="104">
        <f>IFERROR('RMI-data'!Z165/SUMIFS('RMI-data'!Z:Z,'RMI-data'!$J:$J,$J169,'RMI-data'!$I:$I,$I169),0)</f>
        <v>0</v>
      </c>
      <c r="AA169" s="104">
        <f>IFERROR('RMI-data'!AA165/SUMIFS('RMI-data'!AA:AA,'RMI-data'!$J:$J,$J169,'RMI-data'!$I:$I,$I169),0)</f>
        <v>0</v>
      </c>
      <c r="AB169" s="104">
        <f>IFERROR('RMI-data'!AB165/SUMIFS('RMI-data'!AB:AB,'RMI-data'!$J:$J,$J169,'RMI-data'!$I:$I,$I169),0)</f>
        <v>0</v>
      </c>
      <c r="AC169" s="104">
        <f>IFERROR('RMI-data'!AC165/SUMIFS('RMI-data'!AC:AC,'RMI-data'!$J:$J,$J169,'RMI-data'!$I:$I,$I169),0)</f>
        <v>0</v>
      </c>
      <c r="AD169" s="104">
        <f>IFERROR('RMI-data'!AD165/SUMIFS('RMI-data'!AD:AD,'RMI-data'!$J:$J,$J169,'RMI-data'!$I:$I,$I169),0)</f>
        <v>0</v>
      </c>
      <c r="AE169" s="104">
        <f>IFERROR('RMI-data'!AE165/SUMIFS('RMI-data'!AE:AE,'RMI-data'!$J:$J,$J169,'RMI-data'!$I:$I,$I169),0)</f>
        <v>0</v>
      </c>
      <c r="AF169" s="104">
        <f>IFERROR('RMI-data'!AF165/SUMIFS('RMI-data'!AF:AF,'RMI-data'!$J:$J,$J169,'RMI-data'!$I:$I,$I169),0)</f>
        <v>0</v>
      </c>
      <c r="AG169" s="104">
        <f>IFERROR('RMI-data'!AG165/SUMIFS('RMI-data'!AG:AG,'RMI-data'!$J:$J,$J169,'RMI-data'!$I:$I,$I169),0)</f>
        <v>0</v>
      </c>
      <c r="AH169" s="104">
        <f>IFERROR('RMI-data'!AH165/SUMIFS('RMI-data'!AH:AH,'RMI-data'!$J:$J,$J169,'RMI-data'!$I:$I,$I169),0)</f>
        <v>0</v>
      </c>
      <c r="AI169" s="104">
        <f>IFERROR('RMI-data'!AI165/SUMIFS('RMI-data'!AI:AI,'RMI-data'!$J:$J,$J169,'RMI-data'!$I:$I,$I169),0)</f>
        <v>0</v>
      </c>
      <c r="AJ169" s="104">
        <f>IFERROR('RMI-data'!AJ165/SUMIFS('RMI-data'!AJ:AJ,'RMI-data'!$J:$J,$J169,'RMI-data'!$I:$I,$I169),0)</f>
        <v>0</v>
      </c>
      <c r="AK169" s="104">
        <f>IFERROR('RMI-data'!AK165/SUMIFS('RMI-data'!AK:AK,'RMI-data'!$J:$J,$J169,'RMI-data'!$I:$I,$I169),0)</f>
        <v>0</v>
      </c>
      <c r="AL169" s="104">
        <f>IFERROR('RMI-data'!AL165/SUMIFS('RMI-data'!AL:AL,'RMI-data'!$J:$J,$J169,'RMI-data'!$I:$I,$I169),0)</f>
        <v>0</v>
      </c>
      <c r="AM169" s="104">
        <f>IFERROR('RMI-data'!AM165/SUMIFS('RMI-data'!AM:AM,'RMI-data'!$J:$J,$J169,'RMI-data'!$I:$I,$I169),0)</f>
        <v>0</v>
      </c>
      <c r="AN169" s="104">
        <f>IFERROR('RMI-data'!AN165/SUMIFS('RMI-data'!AN:AN,'RMI-data'!$J:$J,$J169,'RMI-data'!$I:$I,$I169),0)</f>
        <v>0</v>
      </c>
      <c r="AO169" s="104">
        <f>IFERROR('RMI-data'!AO165/SUMIFS('RMI-data'!AO:AO,'RMI-data'!$J:$J,$J169,'RMI-data'!$I:$I,$I169),0)</f>
        <v>0</v>
      </c>
      <c r="AP169" s="104">
        <f>IFERROR('RMI-data'!AP165/SUMIFS('RMI-data'!AP:AP,'RMI-data'!$J:$J,$J169,'RMI-data'!$I:$I,$I169),0)</f>
        <v>0</v>
      </c>
    </row>
    <row r="170" spans="1:42" ht="15.75" customHeight="1" x14ac:dyDescent="0.35">
      <c r="A170" s="51"/>
      <c r="B170" s="51"/>
      <c r="C170" s="51"/>
      <c r="D170" s="51"/>
      <c r="E170" s="51"/>
      <c r="F170" s="51"/>
      <c r="G170" s="51"/>
      <c r="H170" s="52" t="str">
        <f t="shared" si="12"/>
        <v>BCEU-commercial-lighting</v>
      </c>
      <c r="I170" s="63" t="s">
        <v>540</v>
      </c>
      <c r="J170" s="18" t="s">
        <v>93</v>
      </c>
      <c r="K170" s="104">
        <f>IFERROR('RMI-data'!K166/SUMIFS('RMI-data'!K:K,'RMI-data'!$J:$J,$J170,'RMI-data'!$I:$I,$I170),0)</f>
        <v>0</v>
      </c>
      <c r="L170" s="104">
        <f>IFERROR('RMI-data'!L166/SUMIFS('RMI-data'!L:L,'RMI-data'!$J:$J,$J170,'RMI-data'!$I:$I,$I170),0)</f>
        <v>0</v>
      </c>
      <c r="M170" s="104">
        <f>IFERROR('RMI-data'!M166/SUMIFS('RMI-data'!M:M,'RMI-data'!$J:$J,$J170,'RMI-data'!$I:$I,$I170),0)</f>
        <v>0</v>
      </c>
      <c r="N170" s="104">
        <f>IFERROR('RMI-data'!N166/SUMIFS('RMI-data'!N:N,'RMI-data'!$J:$J,$J170,'RMI-data'!$I:$I,$I170),0)</f>
        <v>0</v>
      </c>
      <c r="O170" s="104">
        <f>IFERROR('RMI-data'!O166/SUMIFS('RMI-data'!O:O,'RMI-data'!$J:$J,$J170,'RMI-data'!$I:$I,$I170),0)</f>
        <v>0</v>
      </c>
      <c r="P170" s="104">
        <f>IFERROR('RMI-data'!P166/SUMIFS('RMI-data'!P:P,'RMI-data'!$J:$J,$J170,'RMI-data'!$I:$I,$I170),0)</f>
        <v>0</v>
      </c>
      <c r="Q170" s="104">
        <f>IFERROR('RMI-data'!Q166/SUMIFS('RMI-data'!Q:Q,'RMI-data'!$J:$J,$J170,'RMI-data'!$I:$I,$I170),0)</f>
        <v>0</v>
      </c>
      <c r="R170" s="104">
        <f>IFERROR('RMI-data'!R166/SUMIFS('RMI-data'!R:R,'RMI-data'!$J:$J,$J170,'RMI-data'!$I:$I,$I170),0)</f>
        <v>0</v>
      </c>
      <c r="S170" s="104">
        <f>IFERROR('RMI-data'!S166/SUMIFS('RMI-data'!S:S,'RMI-data'!$J:$J,$J170,'RMI-data'!$I:$I,$I170),0)</f>
        <v>0</v>
      </c>
      <c r="T170" s="104">
        <f>IFERROR('RMI-data'!T166/SUMIFS('RMI-data'!T:T,'RMI-data'!$J:$J,$J170,'RMI-data'!$I:$I,$I170),0)</f>
        <v>0</v>
      </c>
      <c r="U170" s="104">
        <f>IFERROR('RMI-data'!U166/SUMIFS('RMI-data'!U:U,'RMI-data'!$J:$J,$J170,'RMI-data'!$I:$I,$I170),0)</f>
        <v>0</v>
      </c>
      <c r="V170" s="104">
        <f>IFERROR('RMI-data'!V166/SUMIFS('RMI-data'!V:V,'RMI-data'!$J:$J,$J170,'RMI-data'!$I:$I,$I170),0)</f>
        <v>0</v>
      </c>
      <c r="W170" s="104">
        <f>IFERROR('RMI-data'!W166/SUMIFS('RMI-data'!W:W,'RMI-data'!$J:$J,$J170,'RMI-data'!$I:$I,$I170),0)</f>
        <v>0</v>
      </c>
      <c r="X170" s="104">
        <f>IFERROR('RMI-data'!X166/SUMIFS('RMI-data'!X:X,'RMI-data'!$J:$J,$J170,'RMI-data'!$I:$I,$I170),0)</f>
        <v>0</v>
      </c>
      <c r="Y170" s="104">
        <f>IFERROR('RMI-data'!Y166/SUMIFS('RMI-data'!Y:Y,'RMI-data'!$J:$J,$J170,'RMI-data'!$I:$I,$I170),0)</f>
        <v>0</v>
      </c>
      <c r="Z170" s="104">
        <f>IFERROR('RMI-data'!Z166/SUMIFS('RMI-data'!Z:Z,'RMI-data'!$J:$J,$J170,'RMI-data'!$I:$I,$I170),0)</f>
        <v>0</v>
      </c>
      <c r="AA170" s="104">
        <f>IFERROR('RMI-data'!AA166/SUMIFS('RMI-data'!AA:AA,'RMI-data'!$J:$J,$J170,'RMI-data'!$I:$I,$I170),0)</f>
        <v>0</v>
      </c>
      <c r="AB170" s="104">
        <f>IFERROR('RMI-data'!AB166/SUMIFS('RMI-data'!AB:AB,'RMI-data'!$J:$J,$J170,'RMI-data'!$I:$I,$I170),0)</f>
        <v>0</v>
      </c>
      <c r="AC170" s="104">
        <f>IFERROR('RMI-data'!AC166/SUMIFS('RMI-data'!AC:AC,'RMI-data'!$J:$J,$J170,'RMI-data'!$I:$I,$I170),0)</f>
        <v>0</v>
      </c>
      <c r="AD170" s="104">
        <f>IFERROR('RMI-data'!AD166/SUMIFS('RMI-data'!AD:AD,'RMI-data'!$J:$J,$J170,'RMI-data'!$I:$I,$I170),0)</f>
        <v>0</v>
      </c>
      <c r="AE170" s="104">
        <f>IFERROR('RMI-data'!AE166/SUMIFS('RMI-data'!AE:AE,'RMI-data'!$J:$J,$J170,'RMI-data'!$I:$I,$I170),0)</f>
        <v>0</v>
      </c>
      <c r="AF170" s="104">
        <f>IFERROR('RMI-data'!AF166/SUMIFS('RMI-data'!AF:AF,'RMI-data'!$J:$J,$J170,'RMI-data'!$I:$I,$I170),0)</f>
        <v>0</v>
      </c>
      <c r="AG170" s="104">
        <f>IFERROR('RMI-data'!AG166/SUMIFS('RMI-data'!AG:AG,'RMI-data'!$J:$J,$J170,'RMI-data'!$I:$I,$I170),0)</f>
        <v>0</v>
      </c>
      <c r="AH170" s="104">
        <f>IFERROR('RMI-data'!AH166/SUMIFS('RMI-data'!AH:AH,'RMI-data'!$J:$J,$J170,'RMI-data'!$I:$I,$I170),0)</f>
        <v>0</v>
      </c>
      <c r="AI170" s="104">
        <f>IFERROR('RMI-data'!AI166/SUMIFS('RMI-data'!AI:AI,'RMI-data'!$J:$J,$J170,'RMI-data'!$I:$I,$I170),0)</f>
        <v>0</v>
      </c>
      <c r="AJ170" s="104">
        <f>IFERROR('RMI-data'!AJ166/SUMIFS('RMI-data'!AJ:AJ,'RMI-data'!$J:$J,$J170,'RMI-data'!$I:$I,$I170),0)</f>
        <v>0</v>
      </c>
      <c r="AK170" s="104">
        <f>IFERROR('RMI-data'!AK166/SUMIFS('RMI-data'!AK:AK,'RMI-data'!$J:$J,$J170,'RMI-data'!$I:$I,$I170),0)</f>
        <v>0</v>
      </c>
      <c r="AL170" s="104">
        <f>IFERROR('RMI-data'!AL166/SUMIFS('RMI-data'!AL:AL,'RMI-data'!$J:$J,$J170,'RMI-data'!$I:$I,$I170),0)</f>
        <v>0</v>
      </c>
      <c r="AM170" s="104">
        <f>IFERROR('RMI-data'!AM166/SUMIFS('RMI-data'!AM:AM,'RMI-data'!$J:$J,$J170,'RMI-data'!$I:$I,$I170),0)</f>
        <v>0</v>
      </c>
      <c r="AN170" s="104">
        <f>IFERROR('RMI-data'!AN166/SUMIFS('RMI-data'!AN:AN,'RMI-data'!$J:$J,$J170,'RMI-data'!$I:$I,$I170),0)</f>
        <v>0</v>
      </c>
      <c r="AO170" s="104">
        <f>IFERROR('RMI-data'!AO166/SUMIFS('RMI-data'!AO:AO,'RMI-data'!$J:$J,$J170,'RMI-data'!$I:$I,$I170),0)</f>
        <v>0</v>
      </c>
      <c r="AP170" s="104">
        <f>IFERROR('RMI-data'!AP166/SUMIFS('RMI-data'!AP:AP,'RMI-data'!$J:$J,$J170,'RMI-data'!$I:$I,$I170),0)</f>
        <v>0</v>
      </c>
    </row>
    <row r="171" spans="1:42" ht="15.75" customHeight="1" x14ac:dyDescent="0.35">
      <c r="A171" s="51"/>
      <c r="B171" s="51"/>
      <c r="C171" s="51"/>
      <c r="D171" s="51"/>
      <c r="E171" s="51"/>
      <c r="F171" s="51"/>
      <c r="G171" s="51"/>
      <c r="H171" s="52" t="str">
        <f t="shared" si="12"/>
        <v>BCEU-commercial-lighting</v>
      </c>
      <c r="I171" s="63" t="s">
        <v>540</v>
      </c>
      <c r="J171" s="18" t="s">
        <v>94</v>
      </c>
      <c r="K171" s="104">
        <f>IFERROR('RMI-data'!K167/SUMIFS('RMI-data'!K:K,'RMI-data'!$J:$J,$J171,'RMI-data'!$I:$I,$I171),0)</f>
        <v>0</v>
      </c>
      <c r="L171" s="104">
        <f>IFERROR('RMI-data'!L167/SUMIFS('RMI-data'!L:L,'RMI-data'!$J:$J,$J171,'RMI-data'!$I:$I,$I171),0)</f>
        <v>0</v>
      </c>
      <c r="M171" s="104">
        <f>IFERROR('RMI-data'!M167/SUMIFS('RMI-data'!M:M,'RMI-data'!$J:$J,$J171,'RMI-data'!$I:$I,$I171),0)</f>
        <v>0</v>
      </c>
      <c r="N171" s="104">
        <f>IFERROR('RMI-data'!N167/SUMIFS('RMI-data'!N:N,'RMI-data'!$J:$J,$J171,'RMI-data'!$I:$I,$I171),0)</f>
        <v>0</v>
      </c>
      <c r="O171" s="104">
        <f>IFERROR('RMI-data'!O167/SUMIFS('RMI-data'!O:O,'RMI-data'!$J:$J,$J171,'RMI-data'!$I:$I,$I171),0)</f>
        <v>0</v>
      </c>
      <c r="P171" s="104">
        <f>IFERROR('RMI-data'!P167/SUMIFS('RMI-data'!P:P,'RMI-data'!$J:$J,$J171,'RMI-data'!$I:$I,$I171),0)</f>
        <v>0</v>
      </c>
      <c r="Q171" s="104">
        <f>IFERROR('RMI-data'!Q167/SUMIFS('RMI-data'!Q:Q,'RMI-data'!$J:$J,$J171,'RMI-data'!$I:$I,$I171),0)</f>
        <v>0</v>
      </c>
      <c r="R171" s="104">
        <f>IFERROR('RMI-data'!R167/SUMIFS('RMI-data'!R:R,'RMI-data'!$J:$J,$J171,'RMI-data'!$I:$I,$I171),0)</f>
        <v>0</v>
      </c>
      <c r="S171" s="104">
        <f>IFERROR('RMI-data'!S167/SUMIFS('RMI-data'!S:S,'RMI-data'!$J:$J,$J171,'RMI-data'!$I:$I,$I171),0)</f>
        <v>0</v>
      </c>
      <c r="T171" s="104">
        <f>IFERROR('RMI-data'!T167/SUMIFS('RMI-data'!T:T,'RMI-data'!$J:$J,$J171,'RMI-data'!$I:$I,$I171),0)</f>
        <v>0</v>
      </c>
      <c r="U171" s="104">
        <f>IFERROR('RMI-data'!U167/SUMIFS('RMI-data'!U:U,'RMI-data'!$J:$J,$J171,'RMI-data'!$I:$I,$I171),0)</f>
        <v>0</v>
      </c>
      <c r="V171" s="104">
        <f>IFERROR('RMI-data'!V167/SUMIFS('RMI-data'!V:V,'RMI-data'!$J:$J,$J171,'RMI-data'!$I:$I,$I171),0)</f>
        <v>0</v>
      </c>
      <c r="W171" s="104">
        <f>IFERROR('RMI-data'!W167/SUMIFS('RMI-data'!W:W,'RMI-data'!$J:$J,$J171,'RMI-data'!$I:$I,$I171),0)</f>
        <v>0</v>
      </c>
      <c r="X171" s="104">
        <f>IFERROR('RMI-data'!X167/SUMIFS('RMI-data'!X:X,'RMI-data'!$J:$J,$J171,'RMI-data'!$I:$I,$I171),0)</f>
        <v>0</v>
      </c>
      <c r="Y171" s="104">
        <f>IFERROR('RMI-data'!Y167/SUMIFS('RMI-data'!Y:Y,'RMI-data'!$J:$J,$J171,'RMI-data'!$I:$I,$I171),0)</f>
        <v>0</v>
      </c>
      <c r="Z171" s="104">
        <f>IFERROR('RMI-data'!Z167/SUMIFS('RMI-data'!Z:Z,'RMI-data'!$J:$J,$J171,'RMI-data'!$I:$I,$I171),0)</f>
        <v>0</v>
      </c>
      <c r="AA171" s="104">
        <f>IFERROR('RMI-data'!AA167/SUMIFS('RMI-data'!AA:AA,'RMI-data'!$J:$J,$J171,'RMI-data'!$I:$I,$I171),0)</f>
        <v>0</v>
      </c>
      <c r="AB171" s="104">
        <f>IFERROR('RMI-data'!AB167/SUMIFS('RMI-data'!AB:AB,'RMI-data'!$J:$J,$J171,'RMI-data'!$I:$I,$I171),0)</f>
        <v>0</v>
      </c>
      <c r="AC171" s="104">
        <f>IFERROR('RMI-data'!AC167/SUMIFS('RMI-data'!AC:AC,'RMI-data'!$J:$J,$J171,'RMI-data'!$I:$I,$I171),0)</f>
        <v>0</v>
      </c>
      <c r="AD171" s="104">
        <f>IFERROR('RMI-data'!AD167/SUMIFS('RMI-data'!AD:AD,'RMI-data'!$J:$J,$J171,'RMI-data'!$I:$I,$I171),0)</f>
        <v>0</v>
      </c>
      <c r="AE171" s="104">
        <f>IFERROR('RMI-data'!AE167/SUMIFS('RMI-data'!AE:AE,'RMI-data'!$J:$J,$J171,'RMI-data'!$I:$I,$I171),0)</f>
        <v>0</v>
      </c>
      <c r="AF171" s="104">
        <f>IFERROR('RMI-data'!AF167/SUMIFS('RMI-data'!AF:AF,'RMI-data'!$J:$J,$J171,'RMI-data'!$I:$I,$I171),0)</f>
        <v>0</v>
      </c>
      <c r="AG171" s="104">
        <f>IFERROR('RMI-data'!AG167/SUMIFS('RMI-data'!AG:AG,'RMI-data'!$J:$J,$J171,'RMI-data'!$I:$I,$I171),0)</f>
        <v>0</v>
      </c>
      <c r="AH171" s="104">
        <f>IFERROR('RMI-data'!AH167/SUMIFS('RMI-data'!AH:AH,'RMI-data'!$J:$J,$J171,'RMI-data'!$I:$I,$I171),0)</f>
        <v>0</v>
      </c>
      <c r="AI171" s="104">
        <f>IFERROR('RMI-data'!AI167/SUMIFS('RMI-data'!AI:AI,'RMI-data'!$J:$J,$J171,'RMI-data'!$I:$I,$I171),0)</f>
        <v>0</v>
      </c>
      <c r="AJ171" s="104">
        <f>IFERROR('RMI-data'!AJ167/SUMIFS('RMI-data'!AJ:AJ,'RMI-data'!$J:$J,$J171,'RMI-data'!$I:$I,$I171),0)</f>
        <v>0</v>
      </c>
      <c r="AK171" s="104">
        <f>IFERROR('RMI-data'!AK167/SUMIFS('RMI-data'!AK:AK,'RMI-data'!$J:$J,$J171,'RMI-data'!$I:$I,$I171),0)</f>
        <v>0</v>
      </c>
      <c r="AL171" s="104">
        <f>IFERROR('RMI-data'!AL167/SUMIFS('RMI-data'!AL:AL,'RMI-data'!$J:$J,$J171,'RMI-data'!$I:$I,$I171),0)</f>
        <v>0</v>
      </c>
      <c r="AM171" s="104">
        <f>IFERROR('RMI-data'!AM167/SUMIFS('RMI-data'!AM:AM,'RMI-data'!$J:$J,$J171,'RMI-data'!$I:$I,$I171),0)</f>
        <v>0</v>
      </c>
      <c r="AN171" s="104">
        <f>IFERROR('RMI-data'!AN167/SUMIFS('RMI-data'!AN:AN,'RMI-data'!$J:$J,$J171,'RMI-data'!$I:$I,$I171),0)</f>
        <v>0</v>
      </c>
      <c r="AO171" s="104">
        <f>IFERROR('RMI-data'!AO167/SUMIFS('RMI-data'!AO:AO,'RMI-data'!$J:$J,$J171,'RMI-data'!$I:$I,$I171),0)</f>
        <v>0</v>
      </c>
      <c r="AP171" s="104">
        <f>IFERROR('RMI-data'!AP167/SUMIFS('RMI-data'!AP:AP,'RMI-data'!$J:$J,$J171,'RMI-data'!$I:$I,$I171),0)</f>
        <v>0</v>
      </c>
    </row>
    <row r="172" spans="1:42" ht="15.75" customHeight="1" x14ac:dyDescent="0.35">
      <c r="A172" s="51"/>
      <c r="B172" s="51"/>
      <c r="C172" s="51"/>
      <c r="D172" s="51"/>
      <c r="E172" s="51"/>
      <c r="F172" s="51"/>
      <c r="G172" s="51"/>
      <c r="H172" s="52" t="str">
        <f t="shared" si="12"/>
        <v>BCEU-commercial-lighting</v>
      </c>
      <c r="I172" s="63" t="s">
        <v>540</v>
      </c>
      <c r="J172" s="18" t="s">
        <v>95</v>
      </c>
      <c r="K172" s="104">
        <f>IFERROR('RMI-data'!K168/SUMIFS('RMI-data'!K:K,'RMI-data'!$J:$J,$J172,'RMI-data'!$I:$I,$I172),0)</f>
        <v>0</v>
      </c>
      <c r="L172" s="104">
        <f>IFERROR('RMI-data'!L168/SUMIFS('RMI-data'!L:L,'RMI-data'!$J:$J,$J172,'RMI-data'!$I:$I,$I172),0)</f>
        <v>0</v>
      </c>
      <c r="M172" s="104">
        <f>IFERROR('RMI-data'!M168/SUMIFS('RMI-data'!M:M,'RMI-data'!$J:$J,$J172,'RMI-data'!$I:$I,$I172),0)</f>
        <v>0</v>
      </c>
      <c r="N172" s="104">
        <f>IFERROR('RMI-data'!N168/SUMIFS('RMI-data'!N:N,'RMI-data'!$J:$J,$J172,'RMI-data'!$I:$I,$I172),0)</f>
        <v>0</v>
      </c>
      <c r="O172" s="104">
        <f>IFERROR('RMI-data'!O168/SUMIFS('RMI-data'!O:O,'RMI-data'!$J:$J,$J172,'RMI-data'!$I:$I,$I172),0)</f>
        <v>0</v>
      </c>
      <c r="P172" s="104">
        <f>IFERROR('RMI-data'!P168/SUMIFS('RMI-data'!P:P,'RMI-data'!$J:$J,$J172,'RMI-data'!$I:$I,$I172),0)</f>
        <v>0</v>
      </c>
      <c r="Q172" s="104">
        <f>IFERROR('RMI-data'!Q168/SUMIFS('RMI-data'!Q:Q,'RMI-data'!$J:$J,$J172,'RMI-data'!$I:$I,$I172),0)</f>
        <v>0</v>
      </c>
      <c r="R172" s="104">
        <f>IFERROR('RMI-data'!R168/SUMIFS('RMI-data'!R:R,'RMI-data'!$J:$J,$J172,'RMI-data'!$I:$I,$I172),0)</f>
        <v>0</v>
      </c>
      <c r="S172" s="104">
        <f>IFERROR('RMI-data'!S168/SUMIFS('RMI-data'!S:S,'RMI-data'!$J:$J,$J172,'RMI-data'!$I:$I,$I172),0)</f>
        <v>0</v>
      </c>
      <c r="T172" s="104">
        <f>IFERROR('RMI-data'!T168/SUMIFS('RMI-data'!T:T,'RMI-data'!$J:$J,$J172,'RMI-data'!$I:$I,$I172),0)</f>
        <v>0</v>
      </c>
      <c r="U172" s="104">
        <f>IFERROR('RMI-data'!U168/SUMIFS('RMI-data'!U:U,'RMI-data'!$J:$J,$J172,'RMI-data'!$I:$I,$I172),0)</f>
        <v>0</v>
      </c>
      <c r="V172" s="104">
        <f>IFERROR('RMI-data'!V168/SUMIFS('RMI-data'!V:V,'RMI-data'!$J:$J,$J172,'RMI-data'!$I:$I,$I172),0)</f>
        <v>0</v>
      </c>
      <c r="W172" s="104">
        <f>IFERROR('RMI-data'!W168/SUMIFS('RMI-data'!W:W,'RMI-data'!$J:$J,$J172,'RMI-data'!$I:$I,$I172),0)</f>
        <v>0</v>
      </c>
      <c r="X172" s="104">
        <f>IFERROR('RMI-data'!X168/SUMIFS('RMI-data'!X:X,'RMI-data'!$J:$J,$J172,'RMI-data'!$I:$I,$I172),0)</f>
        <v>0</v>
      </c>
      <c r="Y172" s="104">
        <f>IFERROR('RMI-data'!Y168/SUMIFS('RMI-data'!Y:Y,'RMI-data'!$J:$J,$J172,'RMI-data'!$I:$I,$I172),0)</f>
        <v>0</v>
      </c>
      <c r="Z172" s="104">
        <f>IFERROR('RMI-data'!Z168/SUMIFS('RMI-data'!Z:Z,'RMI-data'!$J:$J,$J172,'RMI-data'!$I:$I,$I172),0)</f>
        <v>0</v>
      </c>
      <c r="AA172" s="104">
        <f>IFERROR('RMI-data'!AA168/SUMIFS('RMI-data'!AA:AA,'RMI-data'!$J:$J,$J172,'RMI-data'!$I:$I,$I172),0)</f>
        <v>0</v>
      </c>
      <c r="AB172" s="104">
        <f>IFERROR('RMI-data'!AB168/SUMIFS('RMI-data'!AB:AB,'RMI-data'!$J:$J,$J172,'RMI-data'!$I:$I,$I172),0)</f>
        <v>0</v>
      </c>
      <c r="AC172" s="104">
        <f>IFERROR('RMI-data'!AC168/SUMIFS('RMI-data'!AC:AC,'RMI-data'!$J:$J,$J172,'RMI-data'!$I:$I,$I172),0)</f>
        <v>0</v>
      </c>
      <c r="AD172" s="104">
        <f>IFERROR('RMI-data'!AD168/SUMIFS('RMI-data'!AD:AD,'RMI-data'!$J:$J,$J172,'RMI-data'!$I:$I,$I172),0)</f>
        <v>0</v>
      </c>
      <c r="AE172" s="104">
        <f>IFERROR('RMI-data'!AE168/SUMIFS('RMI-data'!AE:AE,'RMI-data'!$J:$J,$J172,'RMI-data'!$I:$I,$I172),0)</f>
        <v>0</v>
      </c>
      <c r="AF172" s="104">
        <f>IFERROR('RMI-data'!AF168/SUMIFS('RMI-data'!AF:AF,'RMI-data'!$J:$J,$J172,'RMI-data'!$I:$I,$I172),0)</f>
        <v>0</v>
      </c>
      <c r="AG172" s="104">
        <f>IFERROR('RMI-data'!AG168/SUMIFS('RMI-data'!AG:AG,'RMI-data'!$J:$J,$J172,'RMI-data'!$I:$I,$I172),0)</f>
        <v>0</v>
      </c>
      <c r="AH172" s="104">
        <f>IFERROR('RMI-data'!AH168/SUMIFS('RMI-data'!AH:AH,'RMI-data'!$J:$J,$J172,'RMI-data'!$I:$I,$I172),0)</f>
        <v>0</v>
      </c>
      <c r="AI172" s="104">
        <f>IFERROR('RMI-data'!AI168/SUMIFS('RMI-data'!AI:AI,'RMI-data'!$J:$J,$J172,'RMI-data'!$I:$I,$I172),0)</f>
        <v>0</v>
      </c>
      <c r="AJ172" s="104">
        <f>IFERROR('RMI-data'!AJ168/SUMIFS('RMI-data'!AJ:AJ,'RMI-data'!$J:$J,$J172,'RMI-data'!$I:$I,$I172),0)</f>
        <v>0</v>
      </c>
      <c r="AK172" s="104">
        <f>IFERROR('RMI-data'!AK168/SUMIFS('RMI-data'!AK:AK,'RMI-data'!$J:$J,$J172,'RMI-data'!$I:$I,$I172),0)</f>
        <v>0</v>
      </c>
      <c r="AL172" s="104">
        <f>IFERROR('RMI-data'!AL168/SUMIFS('RMI-data'!AL:AL,'RMI-data'!$J:$J,$J172,'RMI-data'!$I:$I,$I172),0)</f>
        <v>0</v>
      </c>
      <c r="AM172" s="104">
        <f>IFERROR('RMI-data'!AM168/SUMIFS('RMI-data'!AM:AM,'RMI-data'!$J:$J,$J172,'RMI-data'!$I:$I,$I172),0)</f>
        <v>0</v>
      </c>
      <c r="AN172" s="104">
        <f>IFERROR('RMI-data'!AN168/SUMIFS('RMI-data'!AN:AN,'RMI-data'!$J:$J,$J172,'RMI-data'!$I:$I,$I172),0)</f>
        <v>0</v>
      </c>
      <c r="AO172" s="104">
        <f>IFERROR('RMI-data'!AO168/SUMIFS('RMI-data'!AO:AO,'RMI-data'!$J:$J,$J172,'RMI-data'!$I:$I,$I172),0)</f>
        <v>0</v>
      </c>
      <c r="AP172" s="104">
        <f>IFERROR('RMI-data'!AP168/SUMIFS('RMI-data'!AP:AP,'RMI-data'!$J:$J,$J172,'RMI-data'!$I:$I,$I172),0)</f>
        <v>0</v>
      </c>
    </row>
    <row r="173" spans="1:42" ht="15.75" customHeight="1" x14ac:dyDescent="0.35">
      <c r="A173" s="51"/>
      <c r="B173" s="51"/>
      <c r="C173" s="51"/>
      <c r="D173" s="51"/>
      <c r="E173" s="51"/>
      <c r="F173" s="51"/>
      <c r="G173" s="51"/>
      <c r="H173" s="52" t="str">
        <f t="shared" si="12"/>
        <v>BCEU-commercial-lighting</v>
      </c>
      <c r="I173" s="63" t="s">
        <v>540</v>
      </c>
      <c r="J173" s="18" t="s">
        <v>96</v>
      </c>
      <c r="K173" s="104">
        <f>IFERROR('RMI-data'!K169/SUMIFS('RMI-data'!K:K,'RMI-data'!$J:$J,$J173,'RMI-data'!$I:$I,$I173),0)</f>
        <v>0</v>
      </c>
      <c r="L173" s="104">
        <f>IFERROR('RMI-data'!L169/SUMIFS('RMI-data'!L:L,'RMI-data'!$J:$J,$J173,'RMI-data'!$I:$I,$I173),0)</f>
        <v>0</v>
      </c>
      <c r="M173" s="104">
        <f>IFERROR('RMI-data'!M169/SUMIFS('RMI-data'!M:M,'RMI-data'!$J:$J,$J173,'RMI-data'!$I:$I,$I173),0)</f>
        <v>0</v>
      </c>
      <c r="N173" s="104">
        <f>IFERROR('RMI-data'!N169/SUMIFS('RMI-data'!N:N,'RMI-data'!$J:$J,$J173,'RMI-data'!$I:$I,$I173),0)</f>
        <v>0</v>
      </c>
      <c r="O173" s="104">
        <f>IFERROR('RMI-data'!O169/SUMIFS('RMI-data'!O:O,'RMI-data'!$J:$J,$J173,'RMI-data'!$I:$I,$I173),0)</f>
        <v>0</v>
      </c>
      <c r="P173" s="104">
        <f>IFERROR('RMI-data'!P169/SUMIFS('RMI-data'!P:P,'RMI-data'!$J:$J,$J173,'RMI-data'!$I:$I,$I173),0)</f>
        <v>0</v>
      </c>
      <c r="Q173" s="104">
        <f>IFERROR('RMI-data'!Q169/SUMIFS('RMI-data'!Q:Q,'RMI-data'!$J:$J,$J173,'RMI-data'!$I:$I,$I173),0)</f>
        <v>0</v>
      </c>
      <c r="R173" s="104">
        <f>IFERROR('RMI-data'!R169/SUMIFS('RMI-data'!R:R,'RMI-data'!$J:$J,$J173,'RMI-data'!$I:$I,$I173),0)</f>
        <v>0</v>
      </c>
      <c r="S173" s="104">
        <f>IFERROR('RMI-data'!S169/SUMIFS('RMI-data'!S:S,'RMI-data'!$J:$J,$J173,'RMI-data'!$I:$I,$I173),0)</f>
        <v>0</v>
      </c>
      <c r="T173" s="104">
        <f>IFERROR('RMI-data'!T169/SUMIFS('RMI-data'!T:T,'RMI-data'!$J:$J,$J173,'RMI-data'!$I:$I,$I173),0)</f>
        <v>0</v>
      </c>
      <c r="U173" s="104">
        <f>IFERROR('RMI-data'!U169/SUMIFS('RMI-data'!U:U,'RMI-data'!$J:$J,$J173,'RMI-data'!$I:$I,$I173),0)</f>
        <v>0</v>
      </c>
      <c r="V173" s="104">
        <f>IFERROR('RMI-data'!V169/SUMIFS('RMI-data'!V:V,'RMI-data'!$J:$J,$J173,'RMI-data'!$I:$I,$I173),0)</f>
        <v>0</v>
      </c>
      <c r="W173" s="104">
        <f>IFERROR('RMI-data'!W169/SUMIFS('RMI-data'!W:W,'RMI-data'!$J:$J,$J173,'RMI-data'!$I:$I,$I173),0)</f>
        <v>0</v>
      </c>
      <c r="X173" s="104">
        <f>IFERROR('RMI-data'!X169/SUMIFS('RMI-data'!X:X,'RMI-data'!$J:$J,$J173,'RMI-data'!$I:$I,$I173),0)</f>
        <v>0</v>
      </c>
      <c r="Y173" s="104">
        <f>IFERROR('RMI-data'!Y169/SUMIFS('RMI-data'!Y:Y,'RMI-data'!$J:$J,$J173,'RMI-data'!$I:$I,$I173),0)</f>
        <v>0</v>
      </c>
      <c r="Z173" s="104">
        <f>IFERROR('RMI-data'!Z169/SUMIFS('RMI-data'!Z:Z,'RMI-data'!$J:$J,$J173,'RMI-data'!$I:$I,$I173),0)</f>
        <v>0</v>
      </c>
      <c r="AA173" s="104">
        <f>IFERROR('RMI-data'!AA169/SUMIFS('RMI-data'!AA:AA,'RMI-data'!$J:$J,$J173,'RMI-data'!$I:$I,$I173),0)</f>
        <v>0</v>
      </c>
      <c r="AB173" s="104">
        <f>IFERROR('RMI-data'!AB169/SUMIFS('RMI-data'!AB:AB,'RMI-data'!$J:$J,$J173,'RMI-data'!$I:$I,$I173),0)</f>
        <v>0</v>
      </c>
      <c r="AC173" s="104">
        <f>IFERROR('RMI-data'!AC169/SUMIFS('RMI-data'!AC:AC,'RMI-data'!$J:$J,$J173,'RMI-data'!$I:$I,$I173),0)</f>
        <v>0</v>
      </c>
      <c r="AD173" s="104">
        <f>IFERROR('RMI-data'!AD169/SUMIFS('RMI-data'!AD:AD,'RMI-data'!$J:$J,$J173,'RMI-data'!$I:$I,$I173),0)</f>
        <v>0</v>
      </c>
      <c r="AE173" s="104">
        <f>IFERROR('RMI-data'!AE169/SUMIFS('RMI-data'!AE:AE,'RMI-data'!$J:$J,$J173,'RMI-data'!$I:$I,$I173),0)</f>
        <v>0</v>
      </c>
      <c r="AF173" s="104">
        <f>IFERROR('RMI-data'!AF169/SUMIFS('RMI-data'!AF:AF,'RMI-data'!$J:$J,$J173,'RMI-data'!$I:$I,$I173),0)</f>
        <v>0</v>
      </c>
      <c r="AG173" s="104">
        <f>IFERROR('RMI-data'!AG169/SUMIFS('RMI-data'!AG:AG,'RMI-data'!$J:$J,$J173,'RMI-data'!$I:$I,$I173),0)</f>
        <v>0</v>
      </c>
      <c r="AH173" s="104">
        <f>IFERROR('RMI-data'!AH169/SUMIFS('RMI-data'!AH:AH,'RMI-data'!$J:$J,$J173,'RMI-data'!$I:$I,$I173),0)</f>
        <v>0</v>
      </c>
      <c r="AI173" s="104">
        <f>IFERROR('RMI-data'!AI169/SUMIFS('RMI-data'!AI:AI,'RMI-data'!$J:$J,$J173,'RMI-data'!$I:$I,$I173),0)</f>
        <v>0</v>
      </c>
      <c r="AJ173" s="104">
        <f>IFERROR('RMI-data'!AJ169/SUMIFS('RMI-data'!AJ:AJ,'RMI-data'!$J:$J,$J173,'RMI-data'!$I:$I,$I173),0)</f>
        <v>0</v>
      </c>
      <c r="AK173" s="104">
        <f>IFERROR('RMI-data'!AK169/SUMIFS('RMI-data'!AK:AK,'RMI-data'!$J:$J,$J173,'RMI-data'!$I:$I,$I173),0)</f>
        <v>0</v>
      </c>
      <c r="AL173" s="104">
        <f>IFERROR('RMI-data'!AL169/SUMIFS('RMI-data'!AL:AL,'RMI-data'!$J:$J,$J173,'RMI-data'!$I:$I,$I173),0)</f>
        <v>0</v>
      </c>
      <c r="AM173" s="104">
        <f>IFERROR('RMI-data'!AM169/SUMIFS('RMI-data'!AM:AM,'RMI-data'!$J:$J,$J173,'RMI-data'!$I:$I,$I173),0)</f>
        <v>0</v>
      </c>
      <c r="AN173" s="104">
        <f>IFERROR('RMI-data'!AN169/SUMIFS('RMI-data'!AN:AN,'RMI-data'!$J:$J,$J173,'RMI-data'!$I:$I,$I173),0)</f>
        <v>0</v>
      </c>
      <c r="AO173" s="104">
        <f>IFERROR('RMI-data'!AO169/SUMIFS('RMI-data'!AO:AO,'RMI-data'!$J:$J,$J173,'RMI-data'!$I:$I,$I173),0)</f>
        <v>0</v>
      </c>
      <c r="AP173" s="104">
        <f>IFERROR('RMI-data'!AP169/SUMIFS('RMI-data'!AP:AP,'RMI-data'!$J:$J,$J173,'RMI-data'!$I:$I,$I173),0)</f>
        <v>0</v>
      </c>
    </row>
    <row r="174" spans="1:42" ht="15.75" customHeight="1" x14ac:dyDescent="0.35">
      <c r="A174" s="51"/>
      <c r="B174" s="51"/>
      <c r="C174" s="51"/>
      <c r="D174" s="51"/>
      <c r="E174" s="51"/>
      <c r="F174" s="51"/>
      <c r="G174" s="51"/>
      <c r="H174" s="51"/>
      <c r="I174" s="63" t="s">
        <v>540</v>
      </c>
      <c r="J174" s="51"/>
      <c r="K174" s="51"/>
      <c r="L174" s="51"/>
      <c r="M174" s="51"/>
      <c r="N174" s="51"/>
      <c r="AO174" s="51"/>
      <c r="AP174" s="51"/>
    </row>
    <row r="175" spans="1:42" ht="15.75" customHeight="1" x14ac:dyDescent="0.35">
      <c r="A175" s="51"/>
      <c r="B175" s="51"/>
      <c r="C175" s="51"/>
      <c r="D175" s="51"/>
      <c r="E175" s="51"/>
      <c r="F175" s="51"/>
      <c r="G175" s="51"/>
      <c r="H175" s="18" t="s">
        <v>524</v>
      </c>
      <c r="I175" s="63" t="s">
        <v>540</v>
      </c>
      <c r="J175" s="51"/>
      <c r="K175" s="51"/>
      <c r="L175" s="51"/>
      <c r="M175" s="51"/>
      <c r="N175" s="51"/>
      <c r="AO175" s="51"/>
      <c r="AP175" s="51"/>
    </row>
    <row r="176" spans="1:42" ht="15.75" customHeight="1" x14ac:dyDescent="0.35">
      <c r="A176" s="51"/>
      <c r="B176" s="51"/>
      <c r="C176" s="51"/>
      <c r="D176" s="51"/>
      <c r="E176" s="51"/>
      <c r="F176" s="51"/>
      <c r="G176" s="51"/>
      <c r="H176" s="52" t="str">
        <f t="shared" ref="H176:H186" si="13">H175</f>
        <v>BCEU-commercial-appl</v>
      </c>
      <c r="I176" s="63" t="s">
        <v>540</v>
      </c>
      <c r="J176" s="18" t="s">
        <v>1</v>
      </c>
      <c r="K176" s="18">
        <v>2019</v>
      </c>
      <c r="L176" s="18">
        <v>2020</v>
      </c>
      <c r="M176" s="18">
        <v>2021</v>
      </c>
      <c r="N176" s="18">
        <v>2022</v>
      </c>
      <c r="O176" s="18">
        <v>2023</v>
      </c>
      <c r="P176" s="18">
        <v>2024</v>
      </c>
      <c r="Q176" s="18">
        <v>2025</v>
      </c>
      <c r="R176" s="18">
        <v>2026</v>
      </c>
      <c r="S176" s="18">
        <v>2027</v>
      </c>
      <c r="T176" s="18">
        <v>2028</v>
      </c>
      <c r="U176" s="18">
        <v>2029</v>
      </c>
      <c r="V176" s="18">
        <v>2030</v>
      </c>
      <c r="W176" s="18">
        <v>2031</v>
      </c>
      <c r="X176" s="18">
        <v>2032</v>
      </c>
      <c r="Y176" s="18">
        <v>2033</v>
      </c>
      <c r="Z176" s="18">
        <v>2034</v>
      </c>
      <c r="AA176" s="18">
        <v>2035</v>
      </c>
      <c r="AB176" s="18">
        <v>2036</v>
      </c>
      <c r="AC176" s="18">
        <v>2037</v>
      </c>
      <c r="AD176" s="18">
        <v>2038</v>
      </c>
      <c r="AE176" s="18">
        <v>2039</v>
      </c>
      <c r="AF176" s="18">
        <v>2040</v>
      </c>
      <c r="AG176" s="18">
        <v>2041</v>
      </c>
      <c r="AH176" s="18">
        <v>2042</v>
      </c>
      <c r="AI176" s="18">
        <v>2043</v>
      </c>
      <c r="AJ176" s="18">
        <v>2044</v>
      </c>
      <c r="AK176" s="18">
        <v>2045</v>
      </c>
      <c r="AL176" s="18">
        <v>2046</v>
      </c>
      <c r="AM176" s="18">
        <v>2047</v>
      </c>
      <c r="AN176" s="18">
        <v>2048</v>
      </c>
      <c r="AO176" s="18">
        <v>2049</v>
      </c>
      <c r="AP176" s="18">
        <v>2050</v>
      </c>
    </row>
    <row r="177" spans="1:42" ht="15.75" customHeight="1" x14ac:dyDescent="0.35">
      <c r="A177" s="51"/>
      <c r="B177" s="51"/>
      <c r="C177" s="51"/>
      <c r="D177" s="51"/>
      <c r="E177" s="51"/>
      <c r="F177" s="52" t="s">
        <v>525</v>
      </c>
      <c r="G177" s="52" t="s">
        <v>526</v>
      </c>
      <c r="H177" s="52" t="str">
        <f t="shared" si="13"/>
        <v>BCEU-commercial-appl</v>
      </c>
      <c r="I177" s="63" t="s">
        <v>540</v>
      </c>
      <c r="J177" s="18" t="s">
        <v>2</v>
      </c>
      <c r="K177" s="104">
        <f>IFERROR('RMI-data'!K173/SUMIFS('RMI-data'!K:K,'RMI-data'!$J:$J,$J177,'RMI-data'!$I:$I,$I177),0)</f>
        <v>0.18315384103936314</v>
      </c>
      <c r="L177" s="104">
        <f>IFERROR('RMI-data'!L173/SUMIFS('RMI-data'!L:L,'RMI-data'!$J:$J,$J177,'RMI-data'!$I:$I,$I177),0)</f>
        <v>0.18617457727945866</v>
      </c>
      <c r="M177" s="104">
        <f>IFERROR('RMI-data'!M173/SUMIFS('RMI-data'!M:M,'RMI-data'!$J:$J,$J177,'RMI-data'!$I:$I,$I177),0)</f>
        <v>0.18910658758284776</v>
      </c>
      <c r="N177" s="104">
        <f>IFERROR('RMI-data'!N173/SUMIFS('RMI-data'!N:N,'RMI-data'!$J:$J,$J177,'RMI-data'!$I:$I,$I177),0)</f>
        <v>0.19184747223851092</v>
      </c>
      <c r="O177" s="104">
        <f>IFERROR('RMI-data'!O173/SUMIFS('RMI-data'!O:O,'RMI-data'!$J:$J,$J177,'RMI-data'!$I:$I,$I177),0)</f>
        <v>0.19409939445200527</v>
      </c>
      <c r="P177" s="104">
        <f>IFERROR('RMI-data'!P173/SUMIFS('RMI-data'!P:P,'RMI-data'!$J:$J,$J177,'RMI-data'!$I:$I,$I177),0)</f>
        <v>0.19528161818055517</v>
      </c>
      <c r="Q177" s="104">
        <f>IFERROR('RMI-data'!Q173/SUMIFS('RMI-data'!Q:Q,'RMI-data'!$J:$J,$J177,'RMI-data'!$I:$I,$I177),0)</f>
        <v>0.19540823069900626</v>
      </c>
      <c r="R177" s="104">
        <f>IFERROR('RMI-data'!R173/SUMIFS('RMI-data'!R:R,'RMI-data'!$J:$J,$J177,'RMI-data'!$I:$I,$I177),0)</f>
        <v>0.19430555953026096</v>
      </c>
      <c r="S177" s="104">
        <f>IFERROR('RMI-data'!S173/SUMIFS('RMI-data'!S:S,'RMI-data'!$J:$J,$J177,'RMI-data'!$I:$I,$I177),0)</f>
        <v>0.19223931823874951</v>
      </c>
      <c r="T177" s="104">
        <f>IFERROR('RMI-data'!T173/SUMIFS('RMI-data'!T:T,'RMI-data'!$J:$J,$J177,'RMI-data'!$I:$I,$I177),0)</f>
        <v>0.18953841499255134</v>
      </c>
      <c r="U177" s="104">
        <f>IFERROR('RMI-data'!U173/SUMIFS('RMI-data'!U:U,'RMI-data'!$J:$J,$J177,'RMI-data'!$I:$I,$I177),0)</f>
        <v>0.1865095320380922</v>
      </c>
      <c r="V177" s="104">
        <f>IFERROR('RMI-data'!V173/SUMIFS('RMI-data'!V:V,'RMI-data'!$J:$J,$J177,'RMI-data'!$I:$I,$I177),0)</f>
        <v>0.1834280871337155</v>
      </c>
      <c r="W177" s="104">
        <f>IFERROR('RMI-data'!W173/SUMIFS('RMI-data'!W:W,'RMI-data'!$J:$J,$J177,'RMI-data'!$I:$I,$I177),0)</f>
        <v>0.1804768679223972</v>
      </c>
      <c r="X177" s="104">
        <f>IFERROR('RMI-data'!X173/SUMIFS('RMI-data'!X:X,'RMI-data'!$J:$J,$J177,'RMI-data'!$I:$I,$I177),0)</f>
        <v>0.17766874613818839</v>
      </c>
      <c r="Y177" s="104">
        <f>IFERROR('RMI-data'!Y173/SUMIFS('RMI-data'!Y:Y,'RMI-data'!$J:$J,$J177,'RMI-data'!$I:$I,$I177),0)</f>
        <v>0.17506620182643934</v>
      </c>
      <c r="Z177" s="104">
        <f>IFERROR('RMI-data'!Z173/SUMIFS('RMI-data'!Z:Z,'RMI-data'!$J:$J,$J177,'RMI-data'!$I:$I,$I177),0)</f>
        <v>0.17262014957106819</v>
      </c>
      <c r="AA177" s="104">
        <f>IFERROR('RMI-data'!AA173/SUMIFS('RMI-data'!AA:AA,'RMI-data'!$J:$J,$J177,'RMI-data'!$I:$I,$I177),0)</f>
        <v>0.17028743027923057</v>
      </c>
      <c r="AB177" s="104">
        <f>IFERROR('RMI-data'!AB173/SUMIFS('RMI-data'!AB:AB,'RMI-data'!$J:$J,$J177,'RMI-data'!$I:$I,$I177),0)</f>
        <v>0.16809264877813943</v>
      </c>
      <c r="AC177" s="104">
        <f>IFERROR('RMI-data'!AC173/SUMIFS('RMI-data'!AC:AC,'RMI-data'!$J:$J,$J177,'RMI-data'!$I:$I,$I177),0)</f>
        <v>0.16588172978434348</v>
      </c>
      <c r="AD177" s="104">
        <f>IFERROR('RMI-data'!AD173/SUMIFS('RMI-data'!AD:AD,'RMI-data'!$J:$J,$J177,'RMI-data'!$I:$I,$I177),0)</f>
        <v>0.16376087158014785</v>
      </c>
      <c r="AE177" s="104">
        <f>IFERROR('RMI-data'!AE173/SUMIFS('RMI-data'!AE:AE,'RMI-data'!$J:$J,$J177,'RMI-data'!$I:$I,$I177),0)</f>
        <v>0.16161447971244455</v>
      </c>
      <c r="AF177" s="104">
        <f>IFERROR('RMI-data'!AF173/SUMIFS('RMI-data'!AF:AF,'RMI-data'!$J:$J,$J177,'RMI-data'!$I:$I,$I177),0)</f>
        <v>0.15939806915148258</v>
      </c>
      <c r="AG177" s="104">
        <f>IFERROR('RMI-data'!AG173/SUMIFS('RMI-data'!AG:AG,'RMI-data'!$J:$J,$J177,'RMI-data'!$I:$I,$I177),0)</f>
        <v>0.15718830109189089</v>
      </c>
      <c r="AH177" s="104">
        <f>IFERROR('RMI-data'!AH173/SUMIFS('RMI-data'!AH:AH,'RMI-data'!$J:$J,$J177,'RMI-data'!$I:$I,$I177),0)</f>
        <v>0.15498438405069209</v>
      </c>
      <c r="AI177" s="104">
        <f>IFERROR('RMI-data'!AI173/SUMIFS('RMI-data'!AI:AI,'RMI-data'!$J:$J,$J177,'RMI-data'!$I:$I,$I177),0)</f>
        <v>0.15276530092044291</v>
      </c>
      <c r="AJ177" s="104">
        <f>IFERROR('RMI-data'!AJ173/SUMIFS('RMI-data'!AJ:AJ,'RMI-data'!$J:$J,$J177,'RMI-data'!$I:$I,$I177),0)</f>
        <v>0.15058514860619732</v>
      </c>
      <c r="AK177" s="104">
        <f>IFERROR('RMI-data'!AK173/SUMIFS('RMI-data'!AK:AK,'RMI-data'!$J:$J,$J177,'RMI-data'!$I:$I,$I177),0)</f>
        <v>0.14848525374082733</v>
      </c>
      <c r="AL177" s="104">
        <f>IFERROR('RMI-data'!AL173/SUMIFS('RMI-data'!AL:AL,'RMI-data'!$J:$J,$J177,'RMI-data'!$I:$I,$I177),0)</f>
        <v>0.14636068463797297</v>
      </c>
      <c r="AM177" s="104">
        <f>IFERROR('RMI-data'!AM173/SUMIFS('RMI-data'!AM:AM,'RMI-data'!$J:$J,$J177,'RMI-data'!$I:$I,$I177),0)</f>
        <v>0.14434238567296664</v>
      </c>
      <c r="AN177" s="104">
        <f>IFERROR('RMI-data'!AN173/SUMIFS('RMI-data'!AN:AN,'RMI-data'!$J:$J,$J177,'RMI-data'!$I:$I,$I177),0)</f>
        <v>0.14232288477760566</v>
      </c>
      <c r="AO177" s="104">
        <f>IFERROR('RMI-data'!AO173/SUMIFS('RMI-data'!AO:AO,'RMI-data'!$J:$J,$J177,'RMI-data'!$I:$I,$I177),0)</f>
        <v>0.14030853955640443</v>
      </c>
      <c r="AP177" s="104">
        <f>IFERROR('RMI-data'!AP173/SUMIFS('RMI-data'!AP:AP,'RMI-data'!$J:$J,$J177,'RMI-data'!$I:$I,$I177),0)</f>
        <v>0.13828593171402151</v>
      </c>
    </row>
    <row r="178" spans="1:42" ht="15.75" customHeight="1" x14ac:dyDescent="0.35">
      <c r="A178" s="51"/>
      <c r="B178" s="51"/>
      <c r="C178" s="51"/>
      <c r="D178" s="51"/>
      <c r="E178" s="51"/>
      <c r="F178" s="51"/>
      <c r="G178" s="51"/>
      <c r="H178" s="52" t="str">
        <f t="shared" si="13"/>
        <v>BCEU-commercial-appl</v>
      </c>
      <c r="I178" s="63" t="s">
        <v>540</v>
      </c>
      <c r="J178" s="18" t="s">
        <v>3</v>
      </c>
      <c r="K178" s="104">
        <f>IFERROR('RMI-data'!K174/SUMIFS('RMI-data'!K:K,'RMI-data'!$J:$J,$J178,'RMI-data'!$I:$I,$I178),0)</f>
        <v>0</v>
      </c>
      <c r="L178" s="104">
        <f>IFERROR('RMI-data'!L174/SUMIFS('RMI-data'!L:L,'RMI-data'!$J:$J,$J178,'RMI-data'!$I:$I,$I178),0)</f>
        <v>0</v>
      </c>
      <c r="M178" s="104">
        <f>IFERROR('RMI-data'!M174/SUMIFS('RMI-data'!M:M,'RMI-data'!$J:$J,$J178,'RMI-data'!$I:$I,$I178),0)</f>
        <v>0</v>
      </c>
      <c r="N178" s="104">
        <f>IFERROR('RMI-data'!N174/SUMIFS('RMI-data'!N:N,'RMI-data'!$J:$J,$J178,'RMI-data'!$I:$I,$I178),0)</f>
        <v>0</v>
      </c>
      <c r="O178" s="104">
        <f>IFERROR('RMI-data'!O174/SUMIFS('RMI-data'!O:O,'RMI-data'!$J:$J,$J178,'RMI-data'!$I:$I,$I178),0)</f>
        <v>0</v>
      </c>
      <c r="P178" s="104">
        <f>IFERROR('RMI-data'!P174/SUMIFS('RMI-data'!P:P,'RMI-data'!$J:$J,$J178,'RMI-data'!$I:$I,$I178),0)</f>
        <v>0</v>
      </c>
      <c r="Q178" s="104">
        <f>IFERROR('RMI-data'!Q174/SUMIFS('RMI-data'!Q:Q,'RMI-data'!$J:$J,$J178,'RMI-data'!$I:$I,$I178),0)</f>
        <v>0</v>
      </c>
      <c r="R178" s="104">
        <f>IFERROR('RMI-data'!R174/SUMIFS('RMI-data'!R:R,'RMI-data'!$J:$J,$J178,'RMI-data'!$I:$I,$I178),0)</f>
        <v>0</v>
      </c>
      <c r="S178" s="104">
        <f>IFERROR('RMI-data'!S174/SUMIFS('RMI-data'!S:S,'RMI-data'!$J:$J,$J178,'RMI-data'!$I:$I,$I178),0)</f>
        <v>0</v>
      </c>
      <c r="T178" s="104">
        <f>IFERROR('RMI-data'!T174/SUMIFS('RMI-data'!T:T,'RMI-data'!$J:$J,$J178,'RMI-data'!$I:$I,$I178),0)</f>
        <v>0</v>
      </c>
      <c r="U178" s="104">
        <f>IFERROR('RMI-data'!U174/SUMIFS('RMI-data'!U:U,'RMI-data'!$J:$J,$J178,'RMI-data'!$I:$I,$I178),0)</f>
        <v>0</v>
      </c>
      <c r="V178" s="104">
        <f>IFERROR('RMI-data'!V174/SUMIFS('RMI-data'!V:V,'RMI-data'!$J:$J,$J178,'RMI-data'!$I:$I,$I178),0)</f>
        <v>0</v>
      </c>
      <c r="W178" s="104">
        <f>IFERROR('RMI-data'!W174/SUMIFS('RMI-data'!W:W,'RMI-data'!$J:$J,$J178,'RMI-data'!$I:$I,$I178),0)</f>
        <v>0</v>
      </c>
      <c r="X178" s="104">
        <f>IFERROR('RMI-data'!X174/SUMIFS('RMI-data'!X:X,'RMI-data'!$J:$J,$J178,'RMI-data'!$I:$I,$I178),0)</f>
        <v>0</v>
      </c>
      <c r="Y178" s="104">
        <f>IFERROR('RMI-data'!Y174/SUMIFS('RMI-data'!Y:Y,'RMI-data'!$J:$J,$J178,'RMI-data'!$I:$I,$I178),0)</f>
        <v>0</v>
      </c>
      <c r="Z178" s="104">
        <f>IFERROR('RMI-data'!Z174/SUMIFS('RMI-data'!Z:Z,'RMI-data'!$J:$J,$J178,'RMI-data'!$I:$I,$I178),0)</f>
        <v>0</v>
      </c>
      <c r="AA178" s="104">
        <f>IFERROR('RMI-data'!AA174/SUMIFS('RMI-data'!AA:AA,'RMI-data'!$J:$J,$J178,'RMI-data'!$I:$I,$I178),0)</f>
        <v>0</v>
      </c>
      <c r="AB178" s="104">
        <f>IFERROR('RMI-data'!AB174/SUMIFS('RMI-data'!AB:AB,'RMI-data'!$J:$J,$J178,'RMI-data'!$I:$I,$I178),0)</f>
        <v>0</v>
      </c>
      <c r="AC178" s="104">
        <f>IFERROR('RMI-data'!AC174/SUMIFS('RMI-data'!AC:AC,'RMI-data'!$J:$J,$J178,'RMI-data'!$I:$I,$I178),0)</f>
        <v>0</v>
      </c>
      <c r="AD178" s="104">
        <f>IFERROR('RMI-data'!AD174/SUMIFS('RMI-data'!AD:AD,'RMI-data'!$J:$J,$J178,'RMI-data'!$I:$I,$I178),0)</f>
        <v>0</v>
      </c>
      <c r="AE178" s="104">
        <f>IFERROR('RMI-data'!AE174/SUMIFS('RMI-data'!AE:AE,'RMI-data'!$J:$J,$J178,'RMI-data'!$I:$I,$I178),0)</f>
        <v>0</v>
      </c>
      <c r="AF178" s="104">
        <f>IFERROR('RMI-data'!AF174/SUMIFS('RMI-data'!AF:AF,'RMI-data'!$J:$J,$J178,'RMI-data'!$I:$I,$I178),0)</f>
        <v>0</v>
      </c>
      <c r="AG178" s="104">
        <f>IFERROR('RMI-data'!AG174/SUMIFS('RMI-data'!AG:AG,'RMI-data'!$J:$J,$J178,'RMI-data'!$I:$I,$I178),0)</f>
        <v>0</v>
      </c>
      <c r="AH178" s="104">
        <f>IFERROR('RMI-data'!AH174/SUMIFS('RMI-data'!AH:AH,'RMI-data'!$J:$J,$J178,'RMI-data'!$I:$I,$I178),0)</f>
        <v>0</v>
      </c>
      <c r="AI178" s="104">
        <f>IFERROR('RMI-data'!AI174/SUMIFS('RMI-data'!AI:AI,'RMI-data'!$J:$J,$J178,'RMI-data'!$I:$I,$I178),0)</f>
        <v>0</v>
      </c>
      <c r="AJ178" s="104">
        <f>IFERROR('RMI-data'!AJ174/SUMIFS('RMI-data'!AJ:AJ,'RMI-data'!$J:$J,$J178,'RMI-data'!$I:$I,$I178),0)</f>
        <v>0</v>
      </c>
      <c r="AK178" s="104">
        <f>IFERROR('RMI-data'!AK174/SUMIFS('RMI-data'!AK:AK,'RMI-data'!$J:$J,$J178,'RMI-data'!$I:$I,$I178),0)</f>
        <v>0</v>
      </c>
      <c r="AL178" s="104">
        <f>IFERROR('RMI-data'!AL174/SUMIFS('RMI-data'!AL:AL,'RMI-data'!$J:$J,$J178,'RMI-data'!$I:$I,$I178),0)</f>
        <v>0</v>
      </c>
      <c r="AM178" s="104">
        <f>IFERROR('RMI-data'!AM174/SUMIFS('RMI-data'!AM:AM,'RMI-data'!$J:$J,$J178,'RMI-data'!$I:$I,$I178),0)</f>
        <v>0</v>
      </c>
      <c r="AN178" s="104">
        <f>IFERROR('RMI-data'!AN174/SUMIFS('RMI-data'!AN:AN,'RMI-data'!$J:$J,$J178,'RMI-data'!$I:$I,$I178),0)</f>
        <v>0</v>
      </c>
      <c r="AO178" s="104">
        <f>IFERROR('RMI-data'!AO174/SUMIFS('RMI-data'!AO:AO,'RMI-data'!$J:$J,$J178,'RMI-data'!$I:$I,$I178),0)</f>
        <v>0</v>
      </c>
      <c r="AP178" s="104">
        <f>IFERROR('RMI-data'!AP174/SUMIFS('RMI-data'!AP:AP,'RMI-data'!$J:$J,$J178,'RMI-data'!$I:$I,$I178),0)</f>
        <v>0</v>
      </c>
    </row>
    <row r="179" spans="1:42" ht="15.75" customHeight="1" x14ac:dyDescent="0.35">
      <c r="A179" s="51"/>
      <c r="B179" s="51"/>
      <c r="C179" s="51"/>
      <c r="D179" s="51"/>
      <c r="E179" s="51"/>
      <c r="F179" s="51"/>
      <c r="G179" s="52" t="s">
        <v>528</v>
      </c>
      <c r="H179" s="52" t="str">
        <f t="shared" si="13"/>
        <v>BCEU-commercial-appl</v>
      </c>
      <c r="I179" s="63" t="s">
        <v>540</v>
      </c>
      <c r="J179" s="18" t="s">
        <v>4</v>
      </c>
      <c r="K179" s="104">
        <f>IFERROR('RMI-data'!K175/SUMIFS('RMI-data'!K:K,'RMI-data'!$J:$J,$J179,'RMI-data'!$I:$I,$I179),0)</f>
        <v>0.43378930322891301</v>
      </c>
      <c r="L179" s="104">
        <f>IFERROR('RMI-data'!L175/SUMIFS('RMI-data'!L:L,'RMI-data'!$J:$J,$J179,'RMI-data'!$I:$I,$I179),0)</f>
        <v>0.44645173900818352</v>
      </c>
      <c r="M179" s="104">
        <f>IFERROR('RMI-data'!M175/SUMIFS('RMI-data'!M:M,'RMI-data'!$J:$J,$J179,'RMI-data'!$I:$I,$I179),0)</f>
        <v>0.45737409858217659</v>
      </c>
      <c r="N179" s="104">
        <f>IFERROR('RMI-data'!N175/SUMIFS('RMI-data'!N:N,'RMI-data'!$J:$J,$J179,'RMI-data'!$I:$I,$I179),0)</f>
        <v>0.46473680525072053</v>
      </c>
      <c r="O179" s="104">
        <f>IFERROR('RMI-data'!O175/SUMIFS('RMI-data'!O:O,'RMI-data'!$J:$J,$J179,'RMI-data'!$I:$I,$I179),0)</f>
        <v>0.47131708350078255</v>
      </c>
      <c r="P179" s="104">
        <f>IFERROR('RMI-data'!P175/SUMIFS('RMI-data'!P:P,'RMI-data'!$J:$J,$J179,'RMI-data'!$I:$I,$I179),0)</f>
        <v>0.47786702668139008</v>
      </c>
      <c r="Q179" s="104">
        <f>IFERROR('RMI-data'!Q175/SUMIFS('RMI-data'!Q:Q,'RMI-data'!$J:$J,$J179,'RMI-data'!$I:$I,$I179),0)</f>
        <v>0.48453276726959715</v>
      </c>
      <c r="R179" s="104">
        <f>IFERROR('RMI-data'!R175/SUMIFS('RMI-data'!R:R,'RMI-data'!$J:$J,$J179,'RMI-data'!$I:$I,$I179),0)</f>
        <v>0.49124221918551086</v>
      </c>
      <c r="S179" s="104">
        <f>IFERROR('RMI-data'!S175/SUMIFS('RMI-data'!S:S,'RMI-data'!$J:$J,$J179,'RMI-data'!$I:$I,$I179),0)</f>
        <v>0.4988032243922273</v>
      </c>
      <c r="T179" s="104">
        <f>IFERROR('RMI-data'!T175/SUMIFS('RMI-data'!T:T,'RMI-data'!$J:$J,$J179,'RMI-data'!$I:$I,$I179),0)</f>
        <v>0.50632624872938314</v>
      </c>
      <c r="U179" s="104">
        <f>IFERROR('RMI-data'!U175/SUMIFS('RMI-data'!U:U,'RMI-data'!$J:$J,$J179,'RMI-data'!$I:$I,$I179),0)</f>
        <v>0.51366278622505668</v>
      </c>
      <c r="V179" s="104">
        <f>IFERROR('RMI-data'!V175/SUMIFS('RMI-data'!V:V,'RMI-data'!$J:$J,$J179,'RMI-data'!$I:$I,$I179),0)</f>
        <v>0.52059054643172331</v>
      </c>
      <c r="W179" s="104">
        <f>IFERROR('RMI-data'!W175/SUMIFS('RMI-data'!W:W,'RMI-data'!$J:$J,$J179,'RMI-data'!$I:$I,$I179),0)</f>
        <v>0.52727720201002937</v>
      </c>
      <c r="X179" s="104">
        <f>IFERROR('RMI-data'!X175/SUMIFS('RMI-data'!X:X,'RMI-data'!$J:$J,$J179,'RMI-data'!$I:$I,$I179),0)</f>
        <v>0.53368909267315168</v>
      </c>
      <c r="Y179" s="104">
        <f>IFERROR('RMI-data'!Y175/SUMIFS('RMI-data'!Y:Y,'RMI-data'!$J:$J,$J179,'RMI-data'!$I:$I,$I179),0)</f>
        <v>0.53976435040919346</v>
      </c>
      <c r="Z179" s="104">
        <f>IFERROR('RMI-data'!Z175/SUMIFS('RMI-data'!Z:Z,'RMI-data'!$J:$J,$J179,'RMI-data'!$I:$I,$I179),0)</f>
        <v>0.5457651176131475</v>
      </c>
      <c r="AA179" s="104">
        <f>IFERROR('RMI-data'!AA175/SUMIFS('RMI-data'!AA:AA,'RMI-data'!$J:$J,$J179,'RMI-data'!$I:$I,$I179),0)</f>
        <v>0.55209378470869241</v>
      </c>
      <c r="AB179" s="104">
        <f>IFERROR('RMI-data'!AB175/SUMIFS('RMI-data'!AB:AB,'RMI-data'!$J:$J,$J179,'RMI-data'!$I:$I,$I179),0)</f>
        <v>0.55816324291925989</v>
      </c>
      <c r="AC179" s="104">
        <f>IFERROR('RMI-data'!AC175/SUMIFS('RMI-data'!AC:AC,'RMI-data'!$J:$J,$J179,'RMI-data'!$I:$I,$I179),0)</f>
        <v>0.56401511623824407</v>
      </c>
      <c r="AD179" s="104">
        <f>IFERROR('RMI-data'!AD175/SUMIFS('RMI-data'!AD:AD,'RMI-data'!$J:$J,$J179,'RMI-data'!$I:$I,$I179),0)</f>
        <v>0.56957446584983074</v>
      </c>
      <c r="AE179" s="104">
        <f>IFERROR('RMI-data'!AE175/SUMIFS('RMI-data'!AE:AE,'RMI-data'!$J:$J,$J179,'RMI-data'!$I:$I,$I179),0)</f>
        <v>0.57505367247301553</v>
      </c>
      <c r="AF179" s="104">
        <f>IFERROR('RMI-data'!AF175/SUMIFS('RMI-data'!AF:AF,'RMI-data'!$J:$J,$J179,'RMI-data'!$I:$I,$I179),0)</f>
        <v>0.58021520254203562</v>
      </c>
      <c r="AG179" s="104">
        <f>IFERROR('RMI-data'!AG175/SUMIFS('RMI-data'!AG:AG,'RMI-data'!$J:$J,$J179,'RMI-data'!$I:$I,$I179),0)</f>
        <v>0.5853704805452703</v>
      </c>
      <c r="AH179" s="104">
        <f>IFERROR('RMI-data'!AH175/SUMIFS('RMI-data'!AH:AH,'RMI-data'!$J:$J,$J179,'RMI-data'!$I:$I,$I179),0)</f>
        <v>0.590667237200307</v>
      </c>
      <c r="AI179" s="104">
        <f>IFERROR('RMI-data'!AI175/SUMIFS('RMI-data'!AI:AI,'RMI-data'!$J:$J,$J179,'RMI-data'!$I:$I,$I179),0)</f>
        <v>0.59617660994302701</v>
      </c>
      <c r="AJ179" s="104">
        <f>IFERROR('RMI-data'!AJ175/SUMIFS('RMI-data'!AJ:AJ,'RMI-data'!$J:$J,$J179,'RMI-data'!$I:$I,$I179),0)</f>
        <v>0.60166704921776204</v>
      </c>
      <c r="AK179" s="104">
        <f>IFERROR('RMI-data'!AK175/SUMIFS('RMI-data'!AK:AK,'RMI-data'!$J:$J,$J179,'RMI-data'!$I:$I,$I179),0)</f>
        <v>0.60723842645397197</v>
      </c>
      <c r="AL179" s="104">
        <f>IFERROR('RMI-data'!AL175/SUMIFS('RMI-data'!AL:AL,'RMI-data'!$J:$J,$J179,'RMI-data'!$I:$I,$I179),0)</f>
        <v>0.61263189533364892</v>
      </c>
      <c r="AM179" s="104">
        <f>IFERROR('RMI-data'!AM175/SUMIFS('RMI-data'!AM:AM,'RMI-data'!$J:$J,$J179,'RMI-data'!$I:$I,$I179),0)</f>
        <v>0.61801355412079062</v>
      </c>
      <c r="AN179" s="104">
        <f>IFERROR('RMI-data'!AN175/SUMIFS('RMI-data'!AN:AN,'RMI-data'!$J:$J,$J179,'RMI-data'!$I:$I,$I179),0)</f>
        <v>0.62340969423670545</v>
      </c>
      <c r="AO179" s="104">
        <f>IFERROR('RMI-data'!AO175/SUMIFS('RMI-data'!AO:AO,'RMI-data'!$J:$J,$J179,'RMI-data'!$I:$I,$I179),0)</f>
        <v>0.62865330290841126</v>
      </c>
      <c r="AP179" s="104">
        <f>IFERROR('RMI-data'!AP175/SUMIFS('RMI-data'!AP:AP,'RMI-data'!$J:$J,$J179,'RMI-data'!$I:$I,$I179),0)</f>
        <v>0.63389011645605686</v>
      </c>
    </row>
    <row r="180" spans="1:42" ht="15.75" customHeight="1" x14ac:dyDescent="0.35">
      <c r="A180" s="51"/>
      <c r="B180" s="51"/>
      <c r="C180" s="51"/>
      <c r="D180" s="51"/>
      <c r="E180" s="51"/>
      <c r="F180" s="51"/>
      <c r="G180" s="51"/>
      <c r="H180" s="52" t="str">
        <f t="shared" si="13"/>
        <v>BCEU-commercial-appl</v>
      </c>
      <c r="I180" s="63" t="s">
        <v>540</v>
      </c>
      <c r="J180" s="18" t="s">
        <v>5</v>
      </c>
      <c r="K180" s="104">
        <f>IFERROR('RMI-data'!K176/SUMIFS('RMI-data'!K:K,'RMI-data'!$J:$J,$J180,'RMI-data'!$I:$I,$I180),0)</f>
        <v>1.2033187343830593E-4</v>
      </c>
      <c r="L180" s="104">
        <f>IFERROR('RMI-data'!L176/SUMIFS('RMI-data'!L:L,'RMI-data'!$J:$J,$J180,'RMI-data'!$I:$I,$I180),0)</f>
        <v>1.1133447115659871E-4</v>
      </c>
      <c r="M180" s="104">
        <f>IFERROR('RMI-data'!M176/SUMIFS('RMI-data'!M:M,'RMI-data'!$J:$J,$J180,'RMI-data'!$I:$I,$I180),0)</f>
        <v>1.0131626979663332E-4</v>
      </c>
      <c r="N180" s="104">
        <f>IFERROR('RMI-data'!N176/SUMIFS('RMI-data'!N:N,'RMI-data'!$J:$J,$J180,'RMI-data'!$I:$I,$I180),0)</f>
        <v>9.1371945234482133E-5</v>
      </c>
      <c r="O180" s="104">
        <f>IFERROR('RMI-data'!O176/SUMIFS('RMI-data'!O:O,'RMI-data'!$J:$J,$J180,'RMI-data'!$I:$I,$I180),0)</f>
        <v>8.2240046012491016E-5</v>
      </c>
      <c r="P180" s="104">
        <f>IFERROR('RMI-data'!P176/SUMIFS('RMI-data'!P:P,'RMI-data'!$J:$J,$J180,'RMI-data'!$I:$I,$I180),0)</f>
        <v>7.3863569391517545E-5</v>
      </c>
      <c r="Q180" s="104">
        <f>IFERROR('RMI-data'!Q176/SUMIFS('RMI-data'!Q:Q,'RMI-data'!$J:$J,$J180,'RMI-data'!$I:$I,$I180),0)</f>
        <v>6.6503308689362968E-5</v>
      </c>
      <c r="R180" s="104">
        <f>IFERROR('RMI-data'!R176/SUMIFS('RMI-data'!R:R,'RMI-data'!$J:$J,$J180,'RMI-data'!$I:$I,$I180),0)</f>
        <v>5.9944564228240953E-5</v>
      </c>
      <c r="S180" s="104">
        <f>IFERROR('RMI-data'!S176/SUMIFS('RMI-data'!S:S,'RMI-data'!$J:$J,$J180,'RMI-data'!$I:$I,$I180),0)</f>
        <v>5.4175384682787241E-5</v>
      </c>
      <c r="T180" s="104">
        <f>IFERROR('RMI-data'!T176/SUMIFS('RMI-data'!T:T,'RMI-data'!$J:$J,$J180,'RMI-data'!$I:$I,$I180),0)</f>
        <v>4.920676804178834E-5</v>
      </c>
      <c r="U180" s="104">
        <f>IFERROR('RMI-data'!U176/SUMIFS('RMI-data'!U:U,'RMI-data'!$J:$J,$J180,'RMI-data'!$I:$I,$I180),0)</f>
        <v>4.5274343867599685E-5</v>
      </c>
      <c r="V180" s="104">
        <f>IFERROR('RMI-data'!V176/SUMIFS('RMI-data'!V:V,'RMI-data'!$J:$J,$J180,'RMI-data'!$I:$I,$I180),0)</f>
        <v>4.2428848138181432E-5</v>
      </c>
      <c r="W180" s="104">
        <f>IFERROR('RMI-data'!W176/SUMIFS('RMI-data'!W:W,'RMI-data'!$J:$J,$J180,'RMI-data'!$I:$I,$I180),0)</f>
        <v>4.0432820647531784E-5</v>
      </c>
      <c r="X180" s="104">
        <f>IFERROR('RMI-data'!X176/SUMIFS('RMI-data'!X:X,'RMI-data'!$J:$J,$J180,'RMI-data'!$I:$I,$I180),0)</f>
        <v>3.9115059539176711E-5</v>
      </c>
      <c r="Y180" s="104">
        <f>IFERROR('RMI-data'!Y176/SUMIFS('RMI-data'!Y:Y,'RMI-data'!$J:$J,$J180,'RMI-data'!$I:$I,$I180),0)</f>
        <v>3.8078701820882243E-5</v>
      </c>
      <c r="Z180" s="104">
        <f>IFERROR('RMI-data'!Z176/SUMIFS('RMI-data'!Z:Z,'RMI-data'!$J:$J,$J180,'RMI-data'!$I:$I,$I180),0)</f>
        <v>3.7364997620458617E-5</v>
      </c>
      <c r="AA180" s="104">
        <f>IFERROR('RMI-data'!AA176/SUMIFS('RMI-data'!AA:AA,'RMI-data'!$J:$J,$J180,'RMI-data'!$I:$I,$I180),0)</f>
        <v>3.6800026834005321E-5</v>
      </c>
      <c r="AB180" s="104">
        <f>IFERROR('RMI-data'!AB176/SUMIFS('RMI-data'!AB:AB,'RMI-data'!$J:$J,$J180,'RMI-data'!$I:$I,$I180),0)</f>
        <v>3.644830385990058E-5</v>
      </c>
      <c r="AC180" s="104">
        <f>IFERROR('RMI-data'!AC176/SUMIFS('RMI-data'!AC:AC,'RMI-data'!$J:$J,$J180,'RMI-data'!$I:$I,$I180),0)</f>
        <v>3.6020871353936966E-5</v>
      </c>
      <c r="AD180" s="104">
        <f>IFERROR('RMI-data'!AD176/SUMIFS('RMI-data'!AD:AD,'RMI-data'!$J:$J,$J180,'RMI-data'!$I:$I,$I180),0)</f>
        <v>3.5544364290704262E-5</v>
      </c>
      <c r="AE180" s="104">
        <f>IFERROR('RMI-data'!AE176/SUMIFS('RMI-data'!AE:AE,'RMI-data'!$J:$J,$J180,'RMI-data'!$I:$I,$I180),0)</f>
        <v>3.5096607390634361E-5</v>
      </c>
      <c r="AF180" s="104">
        <f>IFERROR('RMI-data'!AF176/SUMIFS('RMI-data'!AF:AF,'RMI-data'!$J:$J,$J180,'RMI-data'!$I:$I,$I180),0)</f>
        <v>3.4631657977956524E-5</v>
      </c>
      <c r="AG180" s="104">
        <f>IFERROR('RMI-data'!AG176/SUMIFS('RMI-data'!AG:AG,'RMI-data'!$J:$J,$J180,'RMI-data'!$I:$I,$I180),0)</f>
        <v>3.4103744715683925E-5</v>
      </c>
      <c r="AH180" s="104">
        <f>IFERROR('RMI-data'!AH176/SUMIFS('RMI-data'!AH:AH,'RMI-data'!$J:$J,$J180,'RMI-data'!$I:$I,$I180),0)</f>
        <v>3.3508639843006396E-5</v>
      </c>
      <c r="AI180" s="104">
        <f>IFERROR('RMI-data'!AI176/SUMIFS('RMI-data'!AI:AI,'RMI-data'!$J:$J,$J180,'RMI-data'!$I:$I,$I180),0)</f>
        <v>3.2894530000109515E-5</v>
      </c>
      <c r="AJ180" s="104">
        <f>IFERROR('RMI-data'!AJ176/SUMIFS('RMI-data'!AJ:AJ,'RMI-data'!$J:$J,$J180,'RMI-data'!$I:$I,$I180),0)</f>
        <v>3.2277301774210177E-5</v>
      </c>
      <c r="AK180" s="104">
        <f>IFERROR('RMI-data'!AK176/SUMIFS('RMI-data'!AK:AK,'RMI-data'!$J:$J,$J180,'RMI-data'!$I:$I,$I180),0)</f>
        <v>3.1691039525595218E-5</v>
      </c>
      <c r="AL180" s="104">
        <f>IFERROR('RMI-data'!AL176/SUMIFS('RMI-data'!AL:AL,'RMI-data'!$J:$J,$J180,'RMI-data'!$I:$I,$I180),0)</f>
        <v>3.1128630615503045E-5</v>
      </c>
      <c r="AM180" s="104">
        <f>IFERROR('RMI-data'!AM176/SUMIFS('RMI-data'!AM:AM,'RMI-data'!$J:$J,$J180,'RMI-data'!$I:$I,$I180),0)</f>
        <v>3.0611783859088914E-5</v>
      </c>
      <c r="AN180" s="104">
        <f>IFERROR('RMI-data'!AN176/SUMIFS('RMI-data'!AN:AN,'RMI-data'!$J:$J,$J180,'RMI-data'!$I:$I,$I180),0)</f>
        <v>3.0057229054332319E-5</v>
      </c>
      <c r="AO180" s="104">
        <f>IFERROR('RMI-data'!AO176/SUMIFS('RMI-data'!AO:AO,'RMI-data'!$J:$J,$J180,'RMI-data'!$I:$I,$I180),0)</f>
        <v>2.9489824918478424E-5</v>
      </c>
      <c r="AP180" s="104">
        <f>IFERROR('RMI-data'!AP176/SUMIFS('RMI-data'!AP:AP,'RMI-data'!$J:$J,$J180,'RMI-data'!$I:$I,$I180),0)</f>
        <v>2.8945798281561044E-5</v>
      </c>
    </row>
    <row r="181" spans="1:42" ht="15.75" customHeight="1" x14ac:dyDescent="0.35">
      <c r="A181" s="51"/>
      <c r="B181" s="51"/>
      <c r="C181" s="51"/>
      <c r="D181" s="51"/>
      <c r="E181" s="51"/>
      <c r="F181" s="51"/>
      <c r="G181" s="51"/>
      <c r="H181" s="52" t="str">
        <f t="shared" si="13"/>
        <v>BCEU-commercial-appl</v>
      </c>
      <c r="I181" s="63" t="s">
        <v>540</v>
      </c>
      <c r="J181" s="18" t="s">
        <v>7</v>
      </c>
      <c r="K181" s="104">
        <f>IFERROR('RMI-data'!K177/SUMIFS('RMI-data'!K:K,'RMI-data'!$J:$J,$J181,'RMI-data'!$I:$I,$I181),0)</f>
        <v>0</v>
      </c>
      <c r="L181" s="104">
        <f>IFERROR('RMI-data'!L177/SUMIFS('RMI-data'!L:L,'RMI-data'!$J:$J,$J181,'RMI-data'!$I:$I,$I181),0)</f>
        <v>0</v>
      </c>
      <c r="M181" s="104">
        <f>IFERROR('RMI-data'!M177/SUMIFS('RMI-data'!M:M,'RMI-data'!$J:$J,$J181,'RMI-data'!$I:$I,$I181),0)</f>
        <v>0</v>
      </c>
      <c r="N181" s="104">
        <f>IFERROR('RMI-data'!N177/SUMIFS('RMI-data'!N:N,'RMI-data'!$J:$J,$J181,'RMI-data'!$I:$I,$I181),0)</f>
        <v>0</v>
      </c>
      <c r="O181" s="104">
        <f>IFERROR('RMI-data'!O177/SUMIFS('RMI-data'!O:O,'RMI-data'!$J:$J,$J181,'RMI-data'!$I:$I,$I181),0)</f>
        <v>0</v>
      </c>
      <c r="P181" s="104">
        <f>IFERROR('RMI-data'!P177/SUMIFS('RMI-data'!P:P,'RMI-data'!$J:$J,$J181,'RMI-data'!$I:$I,$I181),0)</f>
        <v>0</v>
      </c>
      <c r="Q181" s="104">
        <f>IFERROR('RMI-data'!Q177/SUMIFS('RMI-data'!Q:Q,'RMI-data'!$J:$J,$J181,'RMI-data'!$I:$I,$I181),0)</f>
        <v>0</v>
      </c>
      <c r="R181" s="104">
        <f>IFERROR('RMI-data'!R177/SUMIFS('RMI-data'!R:R,'RMI-data'!$J:$J,$J181,'RMI-data'!$I:$I,$I181),0)</f>
        <v>0</v>
      </c>
      <c r="S181" s="104">
        <f>IFERROR('RMI-data'!S177/SUMIFS('RMI-data'!S:S,'RMI-data'!$J:$J,$J181,'RMI-data'!$I:$I,$I181),0)</f>
        <v>0</v>
      </c>
      <c r="T181" s="104">
        <f>IFERROR('RMI-data'!T177/SUMIFS('RMI-data'!T:T,'RMI-data'!$J:$J,$J181,'RMI-data'!$I:$I,$I181),0)</f>
        <v>0</v>
      </c>
      <c r="U181" s="104">
        <f>IFERROR('RMI-data'!U177/SUMIFS('RMI-data'!U:U,'RMI-data'!$J:$J,$J181,'RMI-data'!$I:$I,$I181),0)</f>
        <v>0</v>
      </c>
      <c r="V181" s="104">
        <f>IFERROR('RMI-data'!V177/SUMIFS('RMI-data'!V:V,'RMI-data'!$J:$J,$J181,'RMI-data'!$I:$I,$I181),0)</f>
        <v>0</v>
      </c>
      <c r="W181" s="104">
        <f>IFERROR('RMI-data'!W177/SUMIFS('RMI-data'!W:W,'RMI-data'!$J:$J,$J181,'RMI-data'!$I:$I,$I181),0)</f>
        <v>0</v>
      </c>
      <c r="X181" s="104">
        <f>IFERROR('RMI-data'!X177/SUMIFS('RMI-data'!X:X,'RMI-data'!$J:$J,$J181,'RMI-data'!$I:$I,$I181),0)</f>
        <v>0</v>
      </c>
      <c r="Y181" s="104">
        <f>IFERROR('RMI-data'!Y177/SUMIFS('RMI-data'!Y:Y,'RMI-data'!$J:$J,$J181,'RMI-data'!$I:$I,$I181),0)</f>
        <v>0</v>
      </c>
      <c r="Z181" s="104">
        <f>IFERROR('RMI-data'!Z177/SUMIFS('RMI-data'!Z:Z,'RMI-data'!$J:$J,$J181,'RMI-data'!$I:$I,$I181),0)</f>
        <v>0</v>
      </c>
      <c r="AA181" s="104">
        <f>IFERROR('RMI-data'!AA177/SUMIFS('RMI-data'!AA:AA,'RMI-data'!$J:$J,$J181,'RMI-data'!$I:$I,$I181),0)</f>
        <v>0</v>
      </c>
      <c r="AB181" s="104">
        <f>IFERROR('RMI-data'!AB177/SUMIFS('RMI-data'!AB:AB,'RMI-data'!$J:$J,$J181,'RMI-data'!$I:$I,$I181),0)</f>
        <v>0</v>
      </c>
      <c r="AC181" s="104">
        <f>IFERROR('RMI-data'!AC177/SUMIFS('RMI-data'!AC:AC,'RMI-data'!$J:$J,$J181,'RMI-data'!$I:$I,$I181),0)</f>
        <v>0</v>
      </c>
      <c r="AD181" s="104">
        <f>IFERROR('RMI-data'!AD177/SUMIFS('RMI-data'!AD:AD,'RMI-data'!$J:$J,$J181,'RMI-data'!$I:$I,$I181),0)</f>
        <v>0</v>
      </c>
      <c r="AE181" s="104">
        <f>IFERROR('RMI-data'!AE177/SUMIFS('RMI-data'!AE:AE,'RMI-data'!$J:$J,$J181,'RMI-data'!$I:$I,$I181),0)</f>
        <v>0</v>
      </c>
      <c r="AF181" s="104">
        <f>IFERROR('RMI-data'!AF177/SUMIFS('RMI-data'!AF:AF,'RMI-data'!$J:$J,$J181,'RMI-data'!$I:$I,$I181),0)</f>
        <v>0</v>
      </c>
      <c r="AG181" s="104">
        <f>IFERROR('RMI-data'!AG177/SUMIFS('RMI-data'!AG:AG,'RMI-data'!$J:$J,$J181,'RMI-data'!$I:$I,$I181),0)</f>
        <v>0</v>
      </c>
      <c r="AH181" s="104">
        <f>IFERROR('RMI-data'!AH177/SUMIFS('RMI-data'!AH:AH,'RMI-data'!$J:$J,$J181,'RMI-data'!$I:$I,$I181),0)</f>
        <v>0</v>
      </c>
      <c r="AI181" s="104">
        <f>IFERROR('RMI-data'!AI177/SUMIFS('RMI-data'!AI:AI,'RMI-data'!$J:$J,$J181,'RMI-data'!$I:$I,$I181),0)</f>
        <v>0</v>
      </c>
      <c r="AJ181" s="104">
        <f>IFERROR('RMI-data'!AJ177/SUMIFS('RMI-data'!AJ:AJ,'RMI-data'!$J:$J,$J181,'RMI-data'!$I:$I,$I181),0)</f>
        <v>0</v>
      </c>
      <c r="AK181" s="104">
        <f>IFERROR('RMI-data'!AK177/SUMIFS('RMI-data'!AK:AK,'RMI-data'!$J:$J,$J181,'RMI-data'!$I:$I,$I181),0)</f>
        <v>0</v>
      </c>
      <c r="AL181" s="104">
        <f>IFERROR('RMI-data'!AL177/SUMIFS('RMI-data'!AL:AL,'RMI-data'!$J:$J,$J181,'RMI-data'!$I:$I,$I181),0)</f>
        <v>0</v>
      </c>
      <c r="AM181" s="104">
        <f>IFERROR('RMI-data'!AM177/SUMIFS('RMI-data'!AM:AM,'RMI-data'!$J:$J,$J181,'RMI-data'!$I:$I,$I181),0)</f>
        <v>0</v>
      </c>
      <c r="AN181" s="104">
        <f>IFERROR('RMI-data'!AN177/SUMIFS('RMI-data'!AN:AN,'RMI-data'!$J:$J,$J181,'RMI-data'!$I:$I,$I181),0)</f>
        <v>0</v>
      </c>
      <c r="AO181" s="104">
        <f>IFERROR('RMI-data'!AO177/SUMIFS('RMI-data'!AO:AO,'RMI-data'!$J:$J,$J181,'RMI-data'!$I:$I,$I181),0)</f>
        <v>0</v>
      </c>
      <c r="AP181" s="104">
        <f>IFERROR('RMI-data'!AP177/SUMIFS('RMI-data'!AP:AP,'RMI-data'!$J:$J,$J181,'RMI-data'!$I:$I,$I181),0)</f>
        <v>0</v>
      </c>
    </row>
    <row r="182" spans="1:42" ht="15.75" customHeight="1" x14ac:dyDescent="0.35">
      <c r="A182" s="51"/>
      <c r="B182" s="51"/>
      <c r="C182" s="51"/>
      <c r="D182" s="51"/>
      <c r="E182" s="51"/>
      <c r="F182" s="51"/>
      <c r="G182" s="51"/>
      <c r="H182" s="52" t="str">
        <f t="shared" si="13"/>
        <v>BCEU-commercial-appl</v>
      </c>
      <c r="I182" s="63" t="s">
        <v>540</v>
      </c>
      <c r="J182" s="18" t="s">
        <v>8</v>
      </c>
      <c r="K182" s="104">
        <f>IFERROR('RMI-data'!K178/SUMIFS('RMI-data'!K:K,'RMI-data'!$J:$J,$J182,'RMI-data'!$I:$I,$I182),0)</f>
        <v>0</v>
      </c>
      <c r="L182" s="104">
        <f>IFERROR('RMI-data'!L178/SUMIFS('RMI-data'!L:L,'RMI-data'!$J:$J,$J182,'RMI-data'!$I:$I,$I182),0)</f>
        <v>0</v>
      </c>
      <c r="M182" s="104">
        <f>IFERROR('RMI-data'!M178/SUMIFS('RMI-data'!M:M,'RMI-data'!$J:$J,$J182,'RMI-data'!$I:$I,$I182),0)</f>
        <v>0</v>
      </c>
      <c r="N182" s="104">
        <f>IFERROR('RMI-data'!N178/SUMIFS('RMI-data'!N:N,'RMI-data'!$J:$J,$J182,'RMI-data'!$I:$I,$I182),0)</f>
        <v>0</v>
      </c>
      <c r="O182" s="104">
        <f>IFERROR('RMI-data'!O178/SUMIFS('RMI-data'!O:O,'RMI-data'!$J:$J,$J182,'RMI-data'!$I:$I,$I182),0)</f>
        <v>0</v>
      </c>
      <c r="P182" s="104">
        <f>IFERROR('RMI-data'!P178/SUMIFS('RMI-data'!P:P,'RMI-data'!$J:$J,$J182,'RMI-data'!$I:$I,$I182),0)</f>
        <v>0</v>
      </c>
      <c r="Q182" s="104">
        <f>IFERROR('RMI-data'!Q178/SUMIFS('RMI-data'!Q:Q,'RMI-data'!$J:$J,$J182,'RMI-data'!$I:$I,$I182),0)</f>
        <v>0</v>
      </c>
      <c r="R182" s="104">
        <f>IFERROR('RMI-data'!R178/SUMIFS('RMI-data'!R:R,'RMI-data'!$J:$J,$J182,'RMI-data'!$I:$I,$I182),0)</f>
        <v>0</v>
      </c>
      <c r="S182" s="104">
        <f>IFERROR('RMI-data'!S178/SUMIFS('RMI-data'!S:S,'RMI-data'!$J:$J,$J182,'RMI-data'!$I:$I,$I182),0)</f>
        <v>0</v>
      </c>
      <c r="T182" s="104">
        <f>IFERROR('RMI-data'!T178/SUMIFS('RMI-data'!T:T,'RMI-data'!$J:$J,$J182,'RMI-data'!$I:$I,$I182),0)</f>
        <v>0</v>
      </c>
      <c r="U182" s="104">
        <f>IFERROR('RMI-data'!U178/SUMIFS('RMI-data'!U:U,'RMI-data'!$J:$J,$J182,'RMI-data'!$I:$I,$I182),0)</f>
        <v>0</v>
      </c>
      <c r="V182" s="104">
        <f>IFERROR('RMI-data'!V178/SUMIFS('RMI-data'!V:V,'RMI-data'!$J:$J,$J182,'RMI-data'!$I:$I,$I182),0)</f>
        <v>0</v>
      </c>
      <c r="W182" s="104">
        <f>IFERROR('RMI-data'!W178/SUMIFS('RMI-data'!W:W,'RMI-data'!$J:$J,$J182,'RMI-data'!$I:$I,$I182),0)</f>
        <v>0</v>
      </c>
      <c r="X182" s="104">
        <f>IFERROR('RMI-data'!X178/SUMIFS('RMI-data'!X:X,'RMI-data'!$J:$J,$J182,'RMI-data'!$I:$I,$I182),0)</f>
        <v>0</v>
      </c>
      <c r="Y182" s="104">
        <f>IFERROR('RMI-data'!Y178/SUMIFS('RMI-data'!Y:Y,'RMI-data'!$J:$J,$J182,'RMI-data'!$I:$I,$I182),0)</f>
        <v>0</v>
      </c>
      <c r="Z182" s="104">
        <f>IFERROR('RMI-data'!Z178/SUMIFS('RMI-data'!Z:Z,'RMI-data'!$J:$J,$J182,'RMI-data'!$I:$I,$I182),0)</f>
        <v>0</v>
      </c>
      <c r="AA182" s="104">
        <f>IFERROR('RMI-data'!AA178/SUMIFS('RMI-data'!AA:AA,'RMI-data'!$J:$J,$J182,'RMI-data'!$I:$I,$I182),0)</f>
        <v>0</v>
      </c>
      <c r="AB182" s="104">
        <f>IFERROR('RMI-data'!AB178/SUMIFS('RMI-data'!AB:AB,'RMI-data'!$J:$J,$J182,'RMI-data'!$I:$I,$I182),0)</f>
        <v>0</v>
      </c>
      <c r="AC182" s="104">
        <f>IFERROR('RMI-data'!AC178/SUMIFS('RMI-data'!AC:AC,'RMI-data'!$J:$J,$J182,'RMI-data'!$I:$I,$I182),0)</f>
        <v>0</v>
      </c>
      <c r="AD182" s="104">
        <f>IFERROR('RMI-data'!AD178/SUMIFS('RMI-data'!AD:AD,'RMI-data'!$J:$J,$J182,'RMI-data'!$I:$I,$I182),0)</f>
        <v>0</v>
      </c>
      <c r="AE182" s="104">
        <f>IFERROR('RMI-data'!AE178/SUMIFS('RMI-data'!AE:AE,'RMI-data'!$J:$J,$J182,'RMI-data'!$I:$I,$I182),0)</f>
        <v>0</v>
      </c>
      <c r="AF182" s="104">
        <f>IFERROR('RMI-data'!AF178/SUMIFS('RMI-data'!AF:AF,'RMI-data'!$J:$J,$J182,'RMI-data'!$I:$I,$I182),0)</f>
        <v>0</v>
      </c>
      <c r="AG182" s="104">
        <f>IFERROR('RMI-data'!AG178/SUMIFS('RMI-data'!AG:AG,'RMI-data'!$J:$J,$J182,'RMI-data'!$I:$I,$I182),0)</f>
        <v>0</v>
      </c>
      <c r="AH182" s="104">
        <f>IFERROR('RMI-data'!AH178/SUMIFS('RMI-data'!AH:AH,'RMI-data'!$J:$J,$J182,'RMI-data'!$I:$I,$I182),0)</f>
        <v>0</v>
      </c>
      <c r="AI182" s="104">
        <f>IFERROR('RMI-data'!AI178/SUMIFS('RMI-data'!AI:AI,'RMI-data'!$J:$J,$J182,'RMI-data'!$I:$I,$I182),0)</f>
        <v>0</v>
      </c>
      <c r="AJ182" s="104">
        <f>IFERROR('RMI-data'!AJ178/SUMIFS('RMI-data'!AJ:AJ,'RMI-data'!$J:$J,$J182,'RMI-data'!$I:$I,$I182),0)</f>
        <v>0</v>
      </c>
      <c r="AK182" s="104">
        <f>IFERROR('RMI-data'!AK178/SUMIFS('RMI-data'!AK:AK,'RMI-data'!$J:$J,$J182,'RMI-data'!$I:$I,$I182),0)</f>
        <v>0</v>
      </c>
      <c r="AL182" s="104">
        <f>IFERROR('RMI-data'!AL178/SUMIFS('RMI-data'!AL:AL,'RMI-data'!$J:$J,$J182,'RMI-data'!$I:$I,$I182),0)</f>
        <v>0</v>
      </c>
      <c r="AM182" s="104">
        <f>IFERROR('RMI-data'!AM178/SUMIFS('RMI-data'!AM:AM,'RMI-data'!$J:$J,$J182,'RMI-data'!$I:$I,$I182),0)</f>
        <v>0</v>
      </c>
      <c r="AN182" s="104">
        <f>IFERROR('RMI-data'!AN178/SUMIFS('RMI-data'!AN:AN,'RMI-data'!$J:$J,$J182,'RMI-data'!$I:$I,$I182),0)</f>
        <v>0</v>
      </c>
      <c r="AO182" s="104">
        <f>IFERROR('RMI-data'!AO178/SUMIFS('RMI-data'!AO:AO,'RMI-data'!$J:$J,$J182,'RMI-data'!$I:$I,$I182),0)</f>
        <v>0</v>
      </c>
      <c r="AP182" s="104">
        <f>IFERROR('RMI-data'!AP178/SUMIFS('RMI-data'!AP:AP,'RMI-data'!$J:$J,$J182,'RMI-data'!$I:$I,$I182),0)</f>
        <v>0</v>
      </c>
    </row>
    <row r="183" spans="1:42" ht="15.75" customHeight="1" x14ac:dyDescent="0.35">
      <c r="A183" s="51"/>
      <c r="B183" s="51"/>
      <c r="C183" s="51"/>
      <c r="D183" s="51"/>
      <c r="E183" s="51"/>
      <c r="F183" s="51"/>
      <c r="G183" s="51"/>
      <c r="H183" s="52" t="str">
        <f t="shared" si="13"/>
        <v>BCEU-commercial-appl</v>
      </c>
      <c r="I183" s="63" t="s">
        <v>540</v>
      </c>
      <c r="J183" s="18" t="s">
        <v>93</v>
      </c>
      <c r="K183" s="104">
        <f>IFERROR('RMI-data'!K179/SUMIFS('RMI-data'!K:K,'RMI-data'!$J:$J,$J183,'RMI-data'!$I:$I,$I183),0)</f>
        <v>0</v>
      </c>
      <c r="L183" s="104">
        <f>IFERROR('RMI-data'!L179/SUMIFS('RMI-data'!L:L,'RMI-data'!$J:$J,$J183,'RMI-data'!$I:$I,$I183),0)</f>
        <v>0</v>
      </c>
      <c r="M183" s="104">
        <f>IFERROR('RMI-data'!M179/SUMIFS('RMI-data'!M:M,'RMI-data'!$J:$J,$J183,'RMI-data'!$I:$I,$I183),0)</f>
        <v>0</v>
      </c>
      <c r="N183" s="104">
        <f>IFERROR('RMI-data'!N179/SUMIFS('RMI-data'!N:N,'RMI-data'!$J:$J,$J183,'RMI-data'!$I:$I,$I183),0)</f>
        <v>0</v>
      </c>
      <c r="O183" s="104">
        <f>IFERROR('RMI-data'!O179/SUMIFS('RMI-data'!O:O,'RMI-data'!$J:$J,$J183,'RMI-data'!$I:$I,$I183),0)</f>
        <v>0</v>
      </c>
      <c r="P183" s="104">
        <f>IFERROR('RMI-data'!P179/SUMIFS('RMI-data'!P:P,'RMI-data'!$J:$J,$J183,'RMI-data'!$I:$I,$I183),0)</f>
        <v>0</v>
      </c>
      <c r="Q183" s="104">
        <f>IFERROR('RMI-data'!Q179/SUMIFS('RMI-data'!Q:Q,'RMI-data'!$J:$J,$J183,'RMI-data'!$I:$I,$I183),0)</f>
        <v>0</v>
      </c>
      <c r="R183" s="104">
        <f>IFERROR('RMI-data'!R179/SUMIFS('RMI-data'!R:R,'RMI-data'!$J:$J,$J183,'RMI-data'!$I:$I,$I183),0)</f>
        <v>0</v>
      </c>
      <c r="S183" s="104">
        <f>IFERROR('RMI-data'!S179/SUMIFS('RMI-data'!S:S,'RMI-data'!$J:$J,$J183,'RMI-data'!$I:$I,$I183),0)</f>
        <v>0</v>
      </c>
      <c r="T183" s="104">
        <f>IFERROR('RMI-data'!T179/SUMIFS('RMI-data'!T:T,'RMI-data'!$J:$J,$J183,'RMI-data'!$I:$I,$I183),0)</f>
        <v>0</v>
      </c>
      <c r="U183" s="104">
        <f>IFERROR('RMI-data'!U179/SUMIFS('RMI-data'!U:U,'RMI-data'!$J:$J,$J183,'RMI-data'!$I:$I,$I183),0)</f>
        <v>0</v>
      </c>
      <c r="V183" s="104">
        <f>IFERROR('RMI-data'!V179/SUMIFS('RMI-data'!V:V,'RMI-data'!$J:$J,$J183,'RMI-data'!$I:$I,$I183),0)</f>
        <v>0</v>
      </c>
      <c r="W183" s="104">
        <f>IFERROR('RMI-data'!W179/SUMIFS('RMI-data'!W:W,'RMI-data'!$J:$J,$J183,'RMI-data'!$I:$I,$I183),0)</f>
        <v>0</v>
      </c>
      <c r="X183" s="104">
        <f>IFERROR('RMI-data'!X179/SUMIFS('RMI-data'!X:X,'RMI-data'!$J:$J,$J183,'RMI-data'!$I:$I,$I183),0)</f>
        <v>0</v>
      </c>
      <c r="Y183" s="104">
        <f>IFERROR('RMI-data'!Y179/SUMIFS('RMI-data'!Y:Y,'RMI-data'!$J:$J,$J183,'RMI-data'!$I:$I,$I183),0)</f>
        <v>0</v>
      </c>
      <c r="Z183" s="104">
        <f>IFERROR('RMI-data'!Z179/SUMIFS('RMI-data'!Z:Z,'RMI-data'!$J:$J,$J183,'RMI-data'!$I:$I,$I183),0)</f>
        <v>0</v>
      </c>
      <c r="AA183" s="104">
        <f>IFERROR('RMI-data'!AA179/SUMIFS('RMI-data'!AA:AA,'RMI-data'!$J:$J,$J183,'RMI-data'!$I:$I,$I183),0)</f>
        <v>0</v>
      </c>
      <c r="AB183" s="104">
        <f>IFERROR('RMI-data'!AB179/SUMIFS('RMI-data'!AB:AB,'RMI-data'!$J:$J,$J183,'RMI-data'!$I:$I,$I183),0)</f>
        <v>0</v>
      </c>
      <c r="AC183" s="104">
        <f>IFERROR('RMI-data'!AC179/SUMIFS('RMI-data'!AC:AC,'RMI-data'!$J:$J,$J183,'RMI-data'!$I:$I,$I183),0)</f>
        <v>0</v>
      </c>
      <c r="AD183" s="104">
        <f>IFERROR('RMI-data'!AD179/SUMIFS('RMI-data'!AD:AD,'RMI-data'!$J:$J,$J183,'RMI-data'!$I:$I,$I183),0)</f>
        <v>0</v>
      </c>
      <c r="AE183" s="104">
        <f>IFERROR('RMI-data'!AE179/SUMIFS('RMI-data'!AE:AE,'RMI-data'!$J:$J,$J183,'RMI-data'!$I:$I,$I183),0)</f>
        <v>0</v>
      </c>
      <c r="AF183" s="104">
        <f>IFERROR('RMI-data'!AF179/SUMIFS('RMI-data'!AF:AF,'RMI-data'!$J:$J,$J183,'RMI-data'!$I:$I,$I183),0)</f>
        <v>0</v>
      </c>
      <c r="AG183" s="104">
        <f>IFERROR('RMI-data'!AG179/SUMIFS('RMI-data'!AG:AG,'RMI-data'!$J:$J,$J183,'RMI-data'!$I:$I,$I183),0)</f>
        <v>0</v>
      </c>
      <c r="AH183" s="104">
        <f>IFERROR('RMI-data'!AH179/SUMIFS('RMI-data'!AH:AH,'RMI-data'!$J:$J,$J183,'RMI-data'!$I:$I,$I183),0)</f>
        <v>0</v>
      </c>
      <c r="AI183" s="104">
        <f>IFERROR('RMI-data'!AI179/SUMIFS('RMI-data'!AI:AI,'RMI-data'!$J:$J,$J183,'RMI-data'!$I:$I,$I183),0)</f>
        <v>0</v>
      </c>
      <c r="AJ183" s="104">
        <f>IFERROR('RMI-data'!AJ179/SUMIFS('RMI-data'!AJ:AJ,'RMI-data'!$J:$J,$J183,'RMI-data'!$I:$I,$I183),0)</f>
        <v>0</v>
      </c>
      <c r="AK183" s="104">
        <f>IFERROR('RMI-data'!AK179/SUMIFS('RMI-data'!AK:AK,'RMI-data'!$J:$J,$J183,'RMI-data'!$I:$I,$I183),0)</f>
        <v>0</v>
      </c>
      <c r="AL183" s="104">
        <f>IFERROR('RMI-data'!AL179/SUMIFS('RMI-data'!AL:AL,'RMI-data'!$J:$J,$J183,'RMI-data'!$I:$I,$I183),0)</f>
        <v>0</v>
      </c>
      <c r="AM183" s="104">
        <f>IFERROR('RMI-data'!AM179/SUMIFS('RMI-data'!AM:AM,'RMI-data'!$J:$J,$J183,'RMI-data'!$I:$I,$I183),0)</f>
        <v>0</v>
      </c>
      <c r="AN183" s="104">
        <f>IFERROR('RMI-data'!AN179/SUMIFS('RMI-data'!AN:AN,'RMI-data'!$J:$J,$J183,'RMI-data'!$I:$I,$I183),0)</f>
        <v>0</v>
      </c>
      <c r="AO183" s="104">
        <f>IFERROR('RMI-data'!AO179/SUMIFS('RMI-data'!AO:AO,'RMI-data'!$J:$J,$J183,'RMI-data'!$I:$I,$I183),0)</f>
        <v>0</v>
      </c>
      <c r="AP183" s="104">
        <f>IFERROR('RMI-data'!AP179/SUMIFS('RMI-data'!AP:AP,'RMI-data'!$J:$J,$J183,'RMI-data'!$I:$I,$I183),0)</f>
        <v>0</v>
      </c>
    </row>
    <row r="184" spans="1:42" ht="15.75" customHeight="1" x14ac:dyDescent="0.35">
      <c r="A184" s="51"/>
      <c r="B184" s="51"/>
      <c r="C184" s="51"/>
      <c r="D184" s="51"/>
      <c r="E184" s="51"/>
      <c r="F184" s="51"/>
      <c r="G184" s="51"/>
      <c r="H184" s="52" t="str">
        <f t="shared" si="13"/>
        <v>BCEU-commercial-appl</v>
      </c>
      <c r="I184" s="63" t="s">
        <v>540</v>
      </c>
      <c r="J184" s="18" t="s">
        <v>94</v>
      </c>
      <c r="K184" s="104">
        <f>IFERROR('RMI-data'!K180/SUMIFS('RMI-data'!K:K,'RMI-data'!$J:$J,$J184,'RMI-data'!$I:$I,$I184),0)</f>
        <v>0</v>
      </c>
      <c r="L184" s="104">
        <f>IFERROR('RMI-data'!L180/SUMIFS('RMI-data'!L:L,'RMI-data'!$J:$J,$J184,'RMI-data'!$I:$I,$I184),0)</f>
        <v>0</v>
      </c>
      <c r="M184" s="104">
        <f>IFERROR('RMI-data'!M180/SUMIFS('RMI-data'!M:M,'RMI-data'!$J:$J,$J184,'RMI-data'!$I:$I,$I184),0)</f>
        <v>0</v>
      </c>
      <c r="N184" s="104">
        <f>IFERROR('RMI-data'!N180/SUMIFS('RMI-data'!N:N,'RMI-data'!$J:$J,$J184,'RMI-data'!$I:$I,$I184),0)</f>
        <v>0</v>
      </c>
      <c r="O184" s="104">
        <f>IFERROR('RMI-data'!O180/SUMIFS('RMI-data'!O:O,'RMI-data'!$J:$J,$J184,'RMI-data'!$I:$I,$I184),0)</f>
        <v>0</v>
      </c>
      <c r="P184" s="104">
        <f>IFERROR('RMI-data'!P180/SUMIFS('RMI-data'!P:P,'RMI-data'!$J:$J,$J184,'RMI-data'!$I:$I,$I184),0)</f>
        <v>0</v>
      </c>
      <c r="Q184" s="104">
        <f>IFERROR('RMI-data'!Q180/SUMIFS('RMI-data'!Q:Q,'RMI-data'!$J:$J,$J184,'RMI-data'!$I:$I,$I184),0)</f>
        <v>0</v>
      </c>
      <c r="R184" s="104">
        <f>IFERROR('RMI-data'!R180/SUMIFS('RMI-data'!R:R,'RMI-data'!$J:$J,$J184,'RMI-data'!$I:$I,$I184),0)</f>
        <v>0</v>
      </c>
      <c r="S184" s="104">
        <f>IFERROR('RMI-data'!S180/SUMIFS('RMI-data'!S:S,'RMI-data'!$J:$J,$J184,'RMI-data'!$I:$I,$I184),0)</f>
        <v>0</v>
      </c>
      <c r="T184" s="104">
        <f>IFERROR('RMI-data'!T180/SUMIFS('RMI-data'!T:T,'RMI-data'!$J:$J,$J184,'RMI-data'!$I:$I,$I184),0)</f>
        <v>0</v>
      </c>
      <c r="U184" s="104">
        <f>IFERROR('RMI-data'!U180/SUMIFS('RMI-data'!U:U,'RMI-data'!$J:$J,$J184,'RMI-data'!$I:$I,$I184),0)</f>
        <v>0</v>
      </c>
      <c r="V184" s="104">
        <f>IFERROR('RMI-data'!V180/SUMIFS('RMI-data'!V:V,'RMI-data'!$J:$J,$J184,'RMI-data'!$I:$I,$I184),0)</f>
        <v>0</v>
      </c>
      <c r="W184" s="104">
        <f>IFERROR('RMI-data'!W180/SUMIFS('RMI-data'!W:W,'RMI-data'!$J:$J,$J184,'RMI-data'!$I:$I,$I184),0)</f>
        <v>0</v>
      </c>
      <c r="X184" s="104">
        <f>IFERROR('RMI-data'!X180/SUMIFS('RMI-data'!X:X,'RMI-data'!$J:$J,$J184,'RMI-data'!$I:$I,$I184),0)</f>
        <v>0</v>
      </c>
      <c r="Y184" s="104">
        <f>IFERROR('RMI-data'!Y180/SUMIFS('RMI-data'!Y:Y,'RMI-data'!$J:$J,$J184,'RMI-data'!$I:$I,$I184),0)</f>
        <v>0</v>
      </c>
      <c r="Z184" s="104">
        <f>IFERROR('RMI-data'!Z180/SUMIFS('RMI-data'!Z:Z,'RMI-data'!$J:$J,$J184,'RMI-data'!$I:$I,$I184),0)</f>
        <v>0</v>
      </c>
      <c r="AA184" s="104">
        <f>IFERROR('RMI-data'!AA180/SUMIFS('RMI-data'!AA:AA,'RMI-data'!$J:$J,$J184,'RMI-data'!$I:$I,$I184),0)</f>
        <v>0</v>
      </c>
      <c r="AB184" s="104">
        <f>IFERROR('RMI-data'!AB180/SUMIFS('RMI-data'!AB:AB,'RMI-data'!$J:$J,$J184,'RMI-data'!$I:$I,$I184),0)</f>
        <v>0</v>
      </c>
      <c r="AC184" s="104">
        <f>IFERROR('RMI-data'!AC180/SUMIFS('RMI-data'!AC:AC,'RMI-data'!$J:$J,$J184,'RMI-data'!$I:$I,$I184),0)</f>
        <v>0</v>
      </c>
      <c r="AD184" s="104">
        <f>IFERROR('RMI-data'!AD180/SUMIFS('RMI-data'!AD:AD,'RMI-data'!$J:$J,$J184,'RMI-data'!$I:$I,$I184),0)</f>
        <v>0</v>
      </c>
      <c r="AE184" s="104">
        <f>IFERROR('RMI-data'!AE180/SUMIFS('RMI-data'!AE:AE,'RMI-data'!$J:$J,$J184,'RMI-data'!$I:$I,$I184),0)</f>
        <v>0</v>
      </c>
      <c r="AF184" s="104">
        <f>IFERROR('RMI-data'!AF180/SUMIFS('RMI-data'!AF:AF,'RMI-data'!$J:$J,$J184,'RMI-data'!$I:$I,$I184),0)</f>
        <v>0</v>
      </c>
      <c r="AG184" s="104">
        <f>IFERROR('RMI-data'!AG180/SUMIFS('RMI-data'!AG:AG,'RMI-data'!$J:$J,$J184,'RMI-data'!$I:$I,$I184),0)</f>
        <v>0</v>
      </c>
      <c r="AH184" s="104">
        <f>IFERROR('RMI-data'!AH180/SUMIFS('RMI-data'!AH:AH,'RMI-data'!$J:$J,$J184,'RMI-data'!$I:$I,$I184),0)</f>
        <v>0</v>
      </c>
      <c r="AI184" s="104">
        <f>IFERROR('RMI-data'!AI180/SUMIFS('RMI-data'!AI:AI,'RMI-data'!$J:$J,$J184,'RMI-data'!$I:$I,$I184),0)</f>
        <v>0</v>
      </c>
      <c r="AJ184" s="104">
        <f>IFERROR('RMI-data'!AJ180/SUMIFS('RMI-data'!AJ:AJ,'RMI-data'!$J:$J,$J184,'RMI-data'!$I:$I,$I184),0)</f>
        <v>0</v>
      </c>
      <c r="AK184" s="104">
        <f>IFERROR('RMI-data'!AK180/SUMIFS('RMI-data'!AK:AK,'RMI-data'!$J:$J,$J184,'RMI-data'!$I:$I,$I184),0)</f>
        <v>0</v>
      </c>
      <c r="AL184" s="104">
        <f>IFERROR('RMI-data'!AL180/SUMIFS('RMI-data'!AL:AL,'RMI-data'!$J:$J,$J184,'RMI-data'!$I:$I,$I184),0)</f>
        <v>0</v>
      </c>
      <c r="AM184" s="104">
        <f>IFERROR('RMI-data'!AM180/SUMIFS('RMI-data'!AM:AM,'RMI-data'!$J:$J,$J184,'RMI-data'!$I:$I,$I184),0)</f>
        <v>0</v>
      </c>
      <c r="AN184" s="104">
        <f>IFERROR('RMI-data'!AN180/SUMIFS('RMI-data'!AN:AN,'RMI-data'!$J:$J,$J184,'RMI-data'!$I:$I,$I184),0)</f>
        <v>0</v>
      </c>
      <c r="AO184" s="104">
        <f>IFERROR('RMI-data'!AO180/SUMIFS('RMI-data'!AO:AO,'RMI-data'!$J:$J,$J184,'RMI-data'!$I:$I,$I184),0)</f>
        <v>0</v>
      </c>
      <c r="AP184" s="104">
        <f>IFERROR('RMI-data'!AP180/SUMIFS('RMI-data'!AP:AP,'RMI-data'!$J:$J,$J184,'RMI-data'!$I:$I,$I184),0)</f>
        <v>0</v>
      </c>
    </row>
    <row r="185" spans="1:42" ht="15.75" customHeight="1" x14ac:dyDescent="0.35">
      <c r="A185" s="51"/>
      <c r="B185" s="51"/>
      <c r="C185" s="51"/>
      <c r="D185" s="51"/>
      <c r="E185" s="51"/>
      <c r="F185" s="52" t="s">
        <v>516</v>
      </c>
      <c r="G185" s="52" t="s">
        <v>530</v>
      </c>
      <c r="H185" s="52" t="str">
        <f t="shared" si="13"/>
        <v>BCEU-commercial-appl</v>
      </c>
      <c r="I185" s="63" t="s">
        <v>540</v>
      </c>
      <c r="J185" s="18" t="s">
        <v>95</v>
      </c>
      <c r="K185" s="104">
        <f>IFERROR('RMI-data'!K181/SUMIFS('RMI-data'!K:K,'RMI-data'!$J:$J,$J185,'RMI-data'!$I:$I,$I185),0)</f>
        <v>0</v>
      </c>
      <c r="L185" s="104">
        <f>IFERROR('RMI-data'!L181/SUMIFS('RMI-data'!L:L,'RMI-data'!$J:$J,$J185,'RMI-data'!$I:$I,$I185),0)</f>
        <v>0</v>
      </c>
      <c r="M185" s="104">
        <f>IFERROR('RMI-data'!M181/SUMIFS('RMI-data'!M:M,'RMI-data'!$J:$J,$J185,'RMI-data'!$I:$I,$I185),0)</f>
        <v>0</v>
      </c>
      <c r="N185" s="104">
        <f>IFERROR('RMI-data'!N181/SUMIFS('RMI-data'!N:N,'RMI-data'!$J:$J,$J185,'RMI-data'!$I:$I,$I185),0)</f>
        <v>0</v>
      </c>
      <c r="O185" s="104">
        <f>IFERROR('RMI-data'!O181/SUMIFS('RMI-data'!O:O,'RMI-data'!$J:$J,$J185,'RMI-data'!$I:$I,$I185),0)</f>
        <v>0</v>
      </c>
      <c r="P185" s="104">
        <f>IFERROR('RMI-data'!P181/SUMIFS('RMI-data'!P:P,'RMI-data'!$J:$J,$J185,'RMI-data'!$I:$I,$I185),0)</f>
        <v>0</v>
      </c>
      <c r="Q185" s="104">
        <f>IFERROR('RMI-data'!Q181/SUMIFS('RMI-data'!Q:Q,'RMI-data'!$J:$J,$J185,'RMI-data'!$I:$I,$I185),0)</f>
        <v>0</v>
      </c>
      <c r="R185" s="104">
        <f>IFERROR('RMI-data'!R181/SUMIFS('RMI-data'!R:R,'RMI-data'!$J:$J,$J185,'RMI-data'!$I:$I,$I185),0)</f>
        <v>0</v>
      </c>
      <c r="S185" s="104">
        <f>IFERROR('RMI-data'!S181/SUMIFS('RMI-data'!S:S,'RMI-data'!$J:$J,$J185,'RMI-data'!$I:$I,$I185),0)</f>
        <v>0</v>
      </c>
      <c r="T185" s="104">
        <f>IFERROR('RMI-data'!T181/SUMIFS('RMI-data'!T:T,'RMI-data'!$J:$J,$J185,'RMI-data'!$I:$I,$I185),0)</f>
        <v>0</v>
      </c>
      <c r="U185" s="104">
        <f>IFERROR('RMI-data'!U181/SUMIFS('RMI-data'!U:U,'RMI-data'!$J:$J,$J185,'RMI-data'!$I:$I,$I185),0)</f>
        <v>0</v>
      </c>
      <c r="V185" s="104">
        <f>IFERROR('RMI-data'!V181/SUMIFS('RMI-data'!V:V,'RMI-data'!$J:$J,$J185,'RMI-data'!$I:$I,$I185),0)</f>
        <v>0</v>
      </c>
      <c r="W185" s="104">
        <f>IFERROR('RMI-data'!W181/SUMIFS('RMI-data'!W:W,'RMI-data'!$J:$J,$J185,'RMI-data'!$I:$I,$I185),0)</f>
        <v>0</v>
      </c>
      <c r="X185" s="104">
        <f>IFERROR('RMI-data'!X181/SUMIFS('RMI-data'!X:X,'RMI-data'!$J:$J,$J185,'RMI-data'!$I:$I,$I185),0)</f>
        <v>0</v>
      </c>
      <c r="Y185" s="104">
        <f>IFERROR('RMI-data'!Y181/SUMIFS('RMI-data'!Y:Y,'RMI-data'!$J:$J,$J185,'RMI-data'!$I:$I,$I185),0)</f>
        <v>0</v>
      </c>
      <c r="Z185" s="104">
        <f>IFERROR('RMI-data'!Z181/SUMIFS('RMI-data'!Z:Z,'RMI-data'!$J:$J,$J185,'RMI-data'!$I:$I,$I185),0)</f>
        <v>0</v>
      </c>
      <c r="AA185" s="104">
        <f>IFERROR('RMI-data'!AA181/SUMIFS('RMI-data'!AA:AA,'RMI-data'!$J:$J,$J185,'RMI-data'!$I:$I,$I185),0)</f>
        <v>0</v>
      </c>
      <c r="AB185" s="104">
        <f>IFERROR('RMI-data'!AB181/SUMIFS('RMI-data'!AB:AB,'RMI-data'!$J:$J,$J185,'RMI-data'!$I:$I,$I185),0)</f>
        <v>0</v>
      </c>
      <c r="AC185" s="104">
        <f>IFERROR('RMI-data'!AC181/SUMIFS('RMI-data'!AC:AC,'RMI-data'!$J:$J,$J185,'RMI-data'!$I:$I,$I185),0)</f>
        <v>0</v>
      </c>
      <c r="AD185" s="104">
        <f>IFERROR('RMI-data'!AD181/SUMIFS('RMI-data'!AD:AD,'RMI-data'!$J:$J,$J185,'RMI-data'!$I:$I,$I185),0)</f>
        <v>0</v>
      </c>
      <c r="AE185" s="104">
        <f>IFERROR('RMI-data'!AE181/SUMIFS('RMI-data'!AE:AE,'RMI-data'!$J:$J,$J185,'RMI-data'!$I:$I,$I185),0)</f>
        <v>0</v>
      </c>
      <c r="AF185" s="104">
        <f>IFERROR('RMI-data'!AF181/SUMIFS('RMI-data'!AF:AF,'RMI-data'!$J:$J,$J185,'RMI-data'!$I:$I,$I185),0)</f>
        <v>0</v>
      </c>
      <c r="AG185" s="104">
        <f>IFERROR('RMI-data'!AG181/SUMIFS('RMI-data'!AG:AG,'RMI-data'!$J:$J,$J185,'RMI-data'!$I:$I,$I185),0)</f>
        <v>0</v>
      </c>
      <c r="AH185" s="104">
        <f>IFERROR('RMI-data'!AH181/SUMIFS('RMI-data'!AH:AH,'RMI-data'!$J:$J,$J185,'RMI-data'!$I:$I,$I185),0)</f>
        <v>0</v>
      </c>
      <c r="AI185" s="104">
        <f>IFERROR('RMI-data'!AI181/SUMIFS('RMI-data'!AI:AI,'RMI-data'!$J:$J,$J185,'RMI-data'!$I:$I,$I185),0)</f>
        <v>0</v>
      </c>
      <c r="AJ185" s="104">
        <f>IFERROR('RMI-data'!AJ181/SUMIFS('RMI-data'!AJ:AJ,'RMI-data'!$J:$J,$J185,'RMI-data'!$I:$I,$I185),0)</f>
        <v>0</v>
      </c>
      <c r="AK185" s="104">
        <f>IFERROR('RMI-data'!AK181/SUMIFS('RMI-data'!AK:AK,'RMI-data'!$J:$J,$J185,'RMI-data'!$I:$I,$I185),0)</f>
        <v>0</v>
      </c>
      <c r="AL185" s="104">
        <f>IFERROR('RMI-data'!AL181/SUMIFS('RMI-data'!AL:AL,'RMI-data'!$J:$J,$J185,'RMI-data'!$I:$I,$I185),0)</f>
        <v>0</v>
      </c>
      <c r="AM185" s="104">
        <f>IFERROR('RMI-data'!AM181/SUMIFS('RMI-data'!AM:AM,'RMI-data'!$J:$J,$J185,'RMI-data'!$I:$I,$I185),0)</f>
        <v>0</v>
      </c>
      <c r="AN185" s="104">
        <f>IFERROR('RMI-data'!AN181/SUMIFS('RMI-data'!AN:AN,'RMI-data'!$J:$J,$J185,'RMI-data'!$I:$I,$I185),0)</f>
        <v>0</v>
      </c>
      <c r="AO185" s="104">
        <f>IFERROR('RMI-data'!AO181/SUMIFS('RMI-data'!AO:AO,'RMI-data'!$J:$J,$J185,'RMI-data'!$I:$I,$I185),0)</f>
        <v>0</v>
      </c>
      <c r="AP185" s="104">
        <f>IFERROR('RMI-data'!AP181/SUMIFS('RMI-data'!AP:AP,'RMI-data'!$J:$J,$J185,'RMI-data'!$I:$I,$I185),0)</f>
        <v>0</v>
      </c>
    </row>
    <row r="186" spans="1:42" ht="15.75" customHeight="1" x14ac:dyDescent="0.35">
      <c r="A186" s="51"/>
      <c r="B186" s="51"/>
      <c r="C186" s="51"/>
      <c r="D186" s="51"/>
      <c r="E186" s="51"/>
      <c r="F186" s="51"/>
      <c r="G186" s="51"/>
      <c r="H186" s="52" t="str">
        <f t="shared" si="13"/>
        <v>BCEU-commercial-appl</v>
      </c>
      <c r="I186" s="63" t="s">
        <v>540</v>
      </c>
      <c r="J186" s="18" t="s">
        <v>96</v>
      </c>
      <c r="K186" s="104">
        <f>IFERROR('RMI-data'!K182/SUMIFS('RMI-data'!K:K,'RMI-data'!$J:$J,$J186,'RMI-data'!$I:$I,$I186),0)</f>
        <v>0</v>
      </c>
      <c r="L186" s="104">
        <f>IFERROR('RMI-data'!L182/SUMIFS('RMI-data'!L:L,'RMI-data'!$J:$J,$J186,'RMI-data'!$I:$I,$I186),0)</f>
        <v>0</v>
      </c>
      <c r="M186" s="104">
        <f>IFERROR('RMI-data'!M182/SUMIFS('RMI-data'!M:M,'RMI-data'!$J:$J,$J186,'RMI-data'!$I:$I,$I186),0)</f>
        <v>0</v>
      </c>
      <c r="N186" s="104">
        <f>IFERROR('RMI-data'!N182/SUMIFS('RMI-data'!N:N,'RMI-data'!$J:$J,$J186,'RMI-data'!$I:$I,$I186),0)</f>
        <v>0</v>
      </c>
      <c r="O186" s="104">
        <f>IFERROR('RMI-data'!O182/SUMIFS('RMI-data'!O:O,'RMI-data'!$J:$J,$J186,'RMI-data'!$I:$I,$I186),0)</f>
        <v>0</v>
      </c>
      <c r="P186" s="104">
        <f>IFERROR('RMI-data'!P182/SUMIFS('RMI-data'!P:P,'RMI-data'!$J:$J,$J186,'RMI-data'!$I:$I,$I186),0)</f>
        <v>0</v>
      </c>
      <c r="Q186" s="104">
        <f>IFERROR('RMI-data'!Q182/SUMIFS('RMI-data'!Q:Q,'RMI-data'!$J:$J,$J186,'RMI-data'!$I:$I,$I186),0)</f>
        <v>0</v>
      </c>
      <c r="R186" s="104">
        <f>IFERROR('RMI-data'!R182/SUMIFS('RMI-data'!R:R,'RMI-data'!$J:$J,$J186,'RMI-data'!$I:$I,$I186),0)</f>
        <v>0</v>
      </c>
      <c r="S186" s="104">
        <f>IFERROR('RMI-data'!S182/SUMIFS('RMI-data'!S:S,'RMI-data'!$J:$J,$J186,'RMI-data'!$I:$I,$I186),0)</f>
        <v>0</v>
      </c>
      <c r="T186" s="104">
        <f>IFERROR('RMI-data'!T182/SUMIFS('RMI-data'!T:T,'RMI-data'!$J:$J,$J186,'RMI-data'!$I:$I,$I186),0)</f>
        <v>0</v>
      </c>
      <c r="U186" s="104">
        <f>IFERROR('RMI-data'!U182/SUMIFS('RMI-data'!U:U,'RMI-data'!$J:$J,$J186,'RMI-data'!$I:$I,$I186),0)</f>
        <v>0</v>
      </c>
      <c r="V186" s="104">
        <f>IFERROR('RMI-data'!V182/SUMIFS('RMI-data'!V:V,'RMI-data'!$J:$J,$J186,'RMI-data'!$I:$I,$I186),0)</f>
        <v>0</v>
      </c>
      <c r="W186" s="104">
        <f>IFERROR('RMI-data'!W182/SUMIFS('RMI-data'!W:W,'RMI-data'!$J:$J,$J186,'RMI-data'!$I:$I,$I186),0)</f>
        <v>0</v>
      </c>
      <c r="X186" s="104">
        <f>IFERROR('RMI-data'!X182/SUMIFS('RMI-data'!X:X,'RMI-data'!$J:$J,$J186,'RMI-data'!$I:$I,$I186),0)</f>
        <v>0</v>
      </c>
      <c r="Y186" s="104">
        <f>IFERROR('RMI-data'!Y182/SUMIFS('RMI-data'!Y:Y,'RMI-data'!$J:$J,$J186,'RMI-data'!$I:$I,$I186),0)</f>
        <v>0</v>
      </c>
      <c r="Z186" s="104">
        <f>IFERROR('RMI-data'!Z182/SUMIFS('RMI-data'!Z:Z,'RMI-data'!$J:$J,$J186,'RMI-data'!$I:$I,$I186),0)</f>
        <v>0</v>
      </c>
      <c r="AA186" s="104">
        <f>IFERROR('RMI-data'!AA182/SUMIFS('RMI-data'!AA:AA,'RMI-data'!$J:$J,$J186,'RMI-data'!$I:$I,$I186),0)</f>
        <v>0</v>
      </c>
      <c r="AB186" s="104">
        <f>IFERROR('RMI-data'!AB182/SUMIFS('RMI-data'!AB:AB,'RMI-data'!$J:$J,$J186,'RMI-data'!$I:$I,$I186),0)</f>
        <v>0</v>
      </c>
      <c r="AC186" s="104">
        <f>IFERROR('RMI-data'!AC182/SUMIFS('RMI-data'!AC:AC,'RMI-data'!$J:$J,$J186,'RMI-data'!$I:$I,$I186),0)</f>
        <v>0</v>
      </c>
      <c r="AD186" s="104">
        <f>IFERROR('RMI-data'!AD182/SUMIFS('RMI-data'!AD:AD,'RMI-data'!$J:$J,$J186,'RMI-data'!$I:$I,$I186),0)</f>
        <v>0</v>
      </c>
      <c r="AE186" s="104">
        <f>IFERROR('RMI-data'!AE182/SUMIFS('RMI-data'!AE:AE,'RMI-data'!$J:$J,$J186,'RMI-data'!$I:$I,$I186),0)</f>
        <v>0</v>
      </c>
      <c r="AF186" s="104">
        <f>IFERROR('RMI-data'!AF182/SUMIFS('RMI-data'!AF:AF,'RMI-data'!$J:$J,$J186,'RMI-data'!$I:$I,$I186),0)</f>
        <v>0</v>
      </c>
      <c r="AG186" s="104">
        <f>IFERROR('RMI-data'!AG182/SUMIFS('RMI-data'!AG:AG,'RMI-data'!$J:$J,$J186,'RMI-data'!$I:$I,$I186),0)</f>
        <v>0</v>
      </c>
      <c r="AH186" s="104">
        <f>IFERROR('RMI-data'!AH182/SUMIFS('RMI-data'!AH:AH,'RMI-data'!$J:$J,$J186,'RMI-data'!$I:$I,$I186),0)</f>
        <v>0</v>
      </c>
      <c r="AI186" s="104">
        <f>IFERROR('RMI-data'!AI182/SUMIFS('RMI-data'!AI:AI,'RMI-data'!$J:$J,$J186,'RMI-data'!$I:$I,$I186),0)</f>
        <v>0</v>
      </c>
      <c r="AJ186" s="104">
        <f>IFERROR('RMI-data'!AJ182/SUMIFS('RMI-data'!AJ:AJ,'RMI-data'!$J:$J,$J186,'RMI-data'!$I:$I,$I186),0)</f>
        <v>0</v>
      </c>
      <c r="AK186" s="104">
        <f>IFERROR('RMI-data'!AK182/SUMIFS('RMI-data'!AK:AK,'RMI-data'!$J:$J,$J186,'RMI-data'!$I:$I,$I186),0)</f>
        <v>0</v>
      </c>
      <c r="AL186" s="104">
        <f>IFERROR('RMI-data'!AL182/SUMIFS('RMI-data'!AL:AL,'RMI-data'!$J:$J,$J186,'RMI-data'!$I:$I,$I186),0)</f>
        <v>0</v>
      </c>
      <c r="AM186" s="104">
        <f>IFERROR('RMI-data'!AM182/SUMIFS('RMI-data'!AM:AM,'RMI-data'!$J:$J,$J186,'RMI-data'!$I:$I,$I186),0)</f>
        <v>0</v>
      </c>
      <c r="AN186" s="104">
        <f>IFERROR('RMI-data'!AN182/SUMIFS('RMI-data'!AN:AN,'RMI-data'!$J:$J,$J186,'RMI-data'!$I:$I,$I186),0)</f>
        <v>0</v>
      </c>
      <c r="AO186" s="104">
        <f>IFERROR('RMI-data'!AO182/SUMIFS('RMI-data'!AO:AO,'RMI-data'!$J:$J,$J186,'RMI-data'!$I:$I,$I186),0)</f>
        <v>0</v>
      </c>
      <c r="AP186" s="104">
        <f>IFERROR('RMI-data'!AP182/SUMIFS('RMI-data'!AP:AP,'RMI-data'!$J:$J,$J186,'RMI-data'!$I:$I,$I186),0)</f>
        <v>0</v>
      </c>
    </row>
    <row r="187" spans="1:42" ht="15.75" customHeight="1" x14ac:dyDescent="0.35">
      <c r="A187" s="51"/>
      <c r="B187" s="51"/>
      <c r="C187" s="51"/>
      <c r="D187" s="51"/>
      <c r="E187" s="51"/>
      <c r="F187" s="51"/>
      <c r="G187" s="51"/>
      <c r="H187" s="51"/>
      <c r="I187" s="63" t="s">
        <v>540</v>
      </c>
      <c r="J187" s="51"/>
      <c r="K187" s="51"/>
      <c r="L187" s="51"/>
      <c r="M187" s="51"/>
      <c r="N187" s="51"/>
      <c r="AO187" s="51"/>
      <c r="AP187" s="51"/>
    </row>
    <row r="188" spans="1:42" ht="15.75" customHeight="1" x14ac:dyDescent="0.35">
      <c r="A188" s="51"/>
      <c r="B188" s="51"/>
      <c r="C188" s="51"/>
      <c r="D188" s="51"/>
      <c r="E188" s="51"/>
      <c r="F188" s="51"/>
      <c r="G188" s="51"/>
      <c r="H188" s="18" t="s">
        <v>531</v>
      </c>
      <c r="I188" s="63" t="s">
        <v>540</v>
      </c>
      <c r="J188" s="51"/>
      <c r="K188" s="51"/>
      <c r="L188" s="51"/>
      <c r="M188" s="51"/>
      <c r="N188" s="51"/>
      <c r="AO188" s="51"/>
      <c r="AP188" s="51"/>
    </row>
    <row r="189" spans="1:42" ht="15.75" customHeight="1" x14ac:dyDescent="0.35">
      <c r="A189" s="51"/>
      <c r="B189" s="51"/>
      <c r="C189" s="51"/>
      <c r="D189" s="51"/>
      <c r="E189" s="51"/>
      <c r="F189" s="51"/>
      <c r="G189" s="51"/>
      <c r="H189" s="52" t="str">
        <f t="shared" ref="H189:H199" si="14">H188</f>
        <v>BCEU-commercial-other</v>
      </c>
      <c r="I189" s="63" t="s">
        <v>540</v>
      </c>
      <c r="J189" s="18" t="s">
        <v>1</v>
      </c>
      <c r="K189" s="18">
        <v>2019</v>
      </c>
      <c r="L189" s="18">
        <v>2020</v>
      </c>
      <c r="M189" s="18">
        <v>2021</v>
      </c>
      <c r="N189" s="18">
        <v>2022</v>
      </c>
      <c r="O189" s="18">
        <v>2023</v>
      </c>
      <c r="P189" s="18">
        <v>2024</v>
      </c>
      <c r="Q189" s="18">
        <v>2025</v>
      </c>
      <c r="R189" s="18">
        <v>2026</v>
      </c>
      <c r="S189" s="18">
        <v>2027</v>
      </c>
      <c r="T189" s="18">
        <v>2028</v>
      </c>
      <c r="U189" s="18">
        <v>2029</v>
      </c>
      <c r="V189" s="18">
        <v>2030</v>
      </c>
      <c r="W189" s="18">
        <v>2031</v>
      </c>
      <c r="X189" s="18">
        <v>2032</v>
      </c>
      <c r="Y189" s="18">
        <v>2033</v>
      </c>
      <c r="Z189" s="18">
        <v>2034</v>
      </c>
      <c r="AA189" s="18">
        <v>2035</v>
      </c>
      <c r="AB189" s="18">
        <v>2036</v>
      </c>
      <c r="AC189" s="18">
        <v>2037</v>
      </c>
      <c r="AD189" s="18">
        <v>2038</v>
      </c>
      <c r="AE189" s="18">
        <v>2039</v>
      </c>
      <c r="AF189" s="18">
        <v>2040</v>
      </c>
      <c r="AG189" s="18">
        <v>2041</v>
      </c>
      <c r="AH189" s="18">
        <v>2042</v>
      </c>
      <c r="AI189" s="18">
        <v>2043</v>
      </c>
      <c r="AJ189" s="18">
        <v>2044</v>
      </c>
      <c r="AK189" s="18">
        <v>2045</v>
      </c>
      <c r="AL189" s="18">
        <v>2046</v>
      </c>
      <c r="AM189" s="18">
        <v>2047</v>
      </c>
      <c r="AN189" s="18">
        <v>2048</v>
      </c>
      <c r="AO189" s="18">
        <v>2049</v>
      </c>
      <c r="AP189" s="18">
        <v>2050</v>
      </c>
    </row>
    <row r="190" spans="1:42" ht="15.75" customHeight="1" x14ac:dyDescent="0.35">
      <c r="A190" s="51"/>
      <c r="B190" s="51"/>
      <c r="C190" s="51"/>
      <c r="D190" s="51"/>
      <c r="E190" s="51"/>
      <c r="F190" s="52" t="s">
        <v>532</v>
      </c>
      <c r="G190" s="52" t="s">
        <v>533</v>
      </c>
      <c r="H190" s="52" t="str">
        <f t="shared" si="14"/>
        <v>BCEU-commercial-other</v>
      </c>
      <c r="I190" s="63" t="s">
        <v>540</v>
      </c>
      <c r="J190" s="18" t="s">
        <v>2</v>
      </c>
      <c r="K190" s="104">
        <f>IFERROR('RMI-data'!K186/SUMIFS('RMI-data'!K:K,'RMI-data'!$J:$J,$J190,'RMI-data'!$I:$I,$I190),0)</f>
        <v>0.50756724330973779</v>
      </c>
      <c r="L190" s="104">
        <f>IFERROR('RMI-data'!L186/SUMIFS('RMI-data'!L:L,'RMI-data'!$J:$J,$J190,'RMI-data'!$I:$I,$I190),0)</f>
        <v>0.50731473185971498</v>
      </c>
      <c r="M190" s="104">
        <f>IFERROR('RMI-data'!M186/SUMIFS('RMI-data'!M:M,'RMI-data'!$J:$J,$J190,'RMI-data'!$I:$I,$I190),0)</f>
        <v>0.50853290943500884</v>
      </c>
      <c r="N190" s="104">
        <f>IFERROR('RMI-data'!N186/SUMIFS('RMI-data'!N:N,'RMI-data'!$J:$J,$J190,'RMI-data'!$I:$I,$I190),0)</f>
        <v>0.51208391109656004</v>
      </c>
      <c r="O190" s="104">
        <f>IFERROR('RMI-data'!O186/SUMIFS('RMI-data'!O:O,'RMI-data'!$J:$J,$J190,'RMI-data'!$I:$I,$I190),0)</f>
        <v>0.51758367221461876</v>
      </c>
      <c r="P190" s="104">
        <f>IFERROR('RMI-data'!P186/SUMIFS('RMI-data'!P:P,'RMI-data'!$J:$J,$J190,'RMI-data'!$I:$I,$I190),0)</f>
        <v>0.52470108823341521</v>
      </c>
      <c r="Q190" s="104">
        <f>IFERROR('RMI-data'!Q186/SUMIFS('RMI-data'!Q:Q,'RMI-data'!$J:$J,$J190,'RMI-data'!$I:$I,$I190),0)</f>
        <v>0.53251163669350476</v>
      </c>
      <c r="R190" s="104">
        <f>IFERROR('RMI-data'!R186/SUMIFS('RMI-data'!R:R,'RMI-data'!$J:$J,$J190,'RMI-data'!$I:$I,$I190),0)</f>
        <v>0.541430067983665</v>
      </c>
      <c r="S190" s="104">
        <f>IFERROR('RMI-data'!S186/SUMIFS('RMI-data'!S:S,'RMI-data'!$J:$J,$J190,'RMI-data'!$I:$I,$I190),0)</f>
        <v>0.55112551901237627</v>
      </c>
      <c r="T190" s="104">
        <f>IFERROR('RMI-data'!T186/SUMIFS('RMI-data'!T:T,'RMI-data'!$J:$J,$J190,'RMI-data'!$I:$I,$I190),0)</f>
        <v>0.56119759418440485</v>
      </c>
      <c r="U190" s="104">
        <f>IFERROR('RMI-data'!U186/SUMIFS('RMI-data'!U:U,'RMI-data'!$J:$J,$J190,'RMI-data'!$I:$I,$I190),0)</f>
        <v>0.57151285445582078</v>
      </c>
      <c r="V190" s="104">
        <f>IFERROR('RMI-data'!V186/SUMIFS('RMI-data'!V:V,'RMI-data'!$J:$J,$J190,'RMI-data'!$I:$I,$I190),0)</f>
        <v>0.58179696341030807</v>
      </c>
      <c r="W190" s="104">
        <f>IFERROR('RMI-data'!W186/SUMIFS('RMI-data'!W:W,'RMI-data'!$J:$J,$J190,'RMI-data'!$I:$I,$I190),0)</f>
        <v>0.59157476713052992</v>
      </c>
      <c r="X190" s="104">
        <f>IFERROR('RMI-data'!X186/SUMIFS('RMI-data'!X:X,'RMI-data'!$J:$J,$J190,'RMI-data'!$I:$I,$I190),0)</f>
        <v>0.60106840990576227</v>
      </c>
      <c r="Y190" s="104">
        <f>IFERROR('RMI-data'!Y186/SUMIFS('RMI-data'!Y:Y,'RMI-data'!$J:$J,$J190,'RMI-data'!$I:$I,$I190),0)</f>
        <v>0.61009597144363836</v>
      </c>
      <c r="Z190" s="104">
        <f>IFERROR('RMI-data'!Z186/SUMIFS('RMI-data'!Z:Z,'RMI-data'!$J:$J,$J190,'RMI-data'!$I:$I,$I190),0)</f>
        <v>0.61880015640406705</v>
      </c>
      <c r="AA190" s="104">
        <f>IFERROR('RMI-data'!AA186/SUMIFS('RMI-data'!AA:AA,'RMI-data'!$J:$J,$J190,'RMI-data'!$I:$I,$I190),0)</f>
        <v>0.62721580127655918</v>
      </c>
      <c r="AB190" s="104">
        <f>IFERROR('RMI-data'!AB186/SUMIFS('RMI-data'!AB:AB,'RMI-data'!$J:$J,$J190,'RMI-data'!$I:$I,$I190),0)</f>
        <v>0.63525338681142329</v>
      </c>
      <c r="AC190" s="104">
        <f>IFERROR('RMI-data'!AC186/SUMIFS('RMI-data'!AC:AC,'RMI-data'!$J:$J,$J190,'RMI-data'!$I:$I,$I190),0)</f>
        <v>0.64317011221616782</v>
      </c>
      <c r="AD190" s="104">
        <f>IFERROR('RMI-data'!AD186/SUMIFS('RMI-data'!AD:AD,'RMI-data'!$J:$J,$J190,'RMI-data'!$I:$I,$I190),0)</f>
        <v>0.65063757398935829</v>
      </c>
      <c r="AE190" s="104">
        <f>IFERROR('RMI-data'!AE186/SUMIFS('RMI-data'!AE:AE,'RMI-data'!$J:$J,$J190,'RMI-data'!$I:$I,$I190),0)</f>
        <v>0.65788852676679732</v>
      </c>
      <c r="AF190" s="104">
        <f>IFERROR('RMI-data'!AF186/SUMIFS('RMI-data'!AF:AF,'RMI-data'!$J:$J,$J190,'RMI-data'!$I:$I,$I190),0)</f>
        <v>0.6649493571061551</v>
      </c>
      <c r="AG190" s="104">
        <f>IFERROR('RMI-data'!AG186/SUMIFS('RMI-data'!AG:AG,'RMI-data'!$J:$J,$J190,'RMI-data'!$I:$I,$I190),0)</f>
        <v>0.67178202828111877</v>
      </c>
      <c r="AH190" s="104">
        <f>IFERROR('RMI-data'!AH186/SUMIFS('RMI-data'!AH:AH,'RMI-data'!$J:$J,$J190,'RMI-data'!$I:$I,$I190),0)</f>
        <v>0.6782846529934009</v>
      </c>
      <c r="AI190" s="104">
        <f>IFERROR('RMI-data'!AI186/SUMIFS('RMI-data'!AI:AI,'RMI-data'!$J:$J,$J190,'RMI-data'!$I:$I,$I190),0)</f>
        <v>0.68452271280565913</v>
      </c>
      <c r="AJ190" s="104">
        <f>IFERROR('RMI-data'!AJ186/SUMIFS('RMI-data'!AJ:AJ,'RMI-data'!$J:$J,$J190,'RMI-data'!$I:$I,$I190),0)</f>
        <v>0.69041926583654256</v>
      </c>
      <c r="AK190" s="104">
        <f>IFERROR('RMI-data'!AK186/SUMIFS('RMI-data'!AK:AK,'RMI-data'!$J:$J,$J190,'RMI-data'!$I:$I,$I190),0)</f>
        <v>0.69596491808930816</v>
      </c>
      <c r="AL190" s="104">
        <f>IFERROR('RMI-data'!AL186/SUMIFS('RMI-data'!AL:AL,'RMI-data'!$J:$J,$J190,'RMI-data'!$I:$I,$I190),0)</f>
        <v>0.70132682936225477</v>
      </c>
      <c r="AM190" s="104">
        <f>IFERROR('RMI-data'!AM186/SUMIFS('RMI-data'!AM:AM,'RMI-data'!$J:$J,$J190,'RMI-data'!$I:$I,$I190),0)</f>
        <v>0.70629529851307626</v>
      </c>
      <c r="AN190" s="104">
        <f>IFERROR('RMI-data'!AN186/SUMIFS('RMI-data'!AN:AN,'RMI-data'!$J:$J,$J190,'RMI-data'!$I:$I,$I190),0)</f>
        <v>0.71106919095732291</v>
      </c>
      <c r="AO190" s="104">
        <f>IFERROR('RMI-data'!AO186/SUMIFS('RMI-data'!AO:AO,'RMI-data'!$J:$J,$J190,'RMI-data'!$I:$I,$I190),0)</f>
        <v>0.71567142897711666</v>
      </c>
      <c r="AP190" s="104">
        <f>IFERROR('RMI-data'!AP186/SUMIFS('RMI-data'!AP:AP,'RMI-data'!$J:$J,$J190,'RMI-data'!$I:$I,$I190),0)</f>
        <v>0.7201156169217513</v>
      </c>
    </row>
    <row r="191" spans="1:42" ht="15.75" customHeight="1" x14ac:dyDescent="0.35">
      <c r="A191" s="51"/>
      <c r="B191" s="51"/>
      <c r="C191" s="51"/>
      <c r="D191" s="51"/>
      <c r="E191" s="51"/>
      <c r="F191" s="51"/>
      <c r="G191" s="51"/>
      <c r="H191" s="52" t="str">
        <f t="shared" si="14"/>
        <v>BCEU-commercial-other</v>
      </c>
      <c r="I191" s="63" t="s">
        <v>540</v>
      </c>
      <c r="J191" s="18" t="s">
        <v>3</v>
      </c>
      <c r="K191" s="104">
        <f>IFERROR('RMI-data'!K187/SUMIFS('RMI-data'!K:K,'RMI-data'!$J:$J,$J191,'RMI-data'!$I:$I,$I191),0)</f>
        <v>0</v>
      </c>
      <c r="L191" s="104">
        <f>IFERROR('RMI-data'!L187/SUMIFS('RMI-data'!L:L,'RMI-data'!$J:$J,$J191,'RMI-data'!$I:$I,$I191),0)</f>
        <v>0</v>
      </c>
      <c r="M191" s="104">
        <f>IFERROR('RMI-data'!M187/SUMIFS('RMI-data'!M:M,'RMI-data'!$J:$J,$J191,'RMI-data'!$I:$I,$I191),0)</f>
        <v>0</v>
      </c>
      <c r="N191" s="104">
        <f>IFERROR('RMI-data'!N187/SUMIFS('RMI-data'!N:N,'RMI-data'!$J:$J,$J191,'RMI-data'!$I:$I,$I191),0)</f>
        <v>0</v>
      </c>
      <c r="O191" s="104">
        <f>IFERROR('RMI-data'!O187/SUMIFS('RMI-data'!O:O,'RMI-data'!$J:$J,$J191,'RMI-data'!$I:$I,$I191),0)</f>
        <v>0</v>
      </c>
      <c r="P191" s="104">
        <f>IFERROR('RMI-data'!P187/SUMIFS('RMI-data'!P:P,'RMI-data'!$J:$J,$J191,'RMI-data'!$I:$I,$I191),0)</f>
        <v>0</v>
      </c>
      <c r="Q191" s="104">
        <f>IFERROR('RMI-data'!Q187/SUMIFS('RMI-data'!Q:Q,'RMI-data'!$J:$J,$J191,'RMI-data'!$I:$I,$I191),0)</f>
        <v>0</v>
      </c>
      <c r="R191" s="104">
        <f>IFERROR('RMI-data'!R187/SUMIFS('RMI-data'!R:R,'RMI-data'!$J:$J,$J191,'RMI-data'!$I:$I,$I191),0)</f>
        <v>0</v>
      </c>
      <c r="S191" s="104">
        <f>IFERROR('RMI-data'!S187/SUMIFS('RMI-data'!S:S,'RMI-data'!$J:$J,$J191,'RMI-data'!$I:$I,$I191),0)</f>
        <v>0</v>
      </c>
      <c r="T191" s="104">
        <f>IFERROR('RMI-data'!T187/SUMIFS('RMI-data'!T:T,'RMI-data'!$J:$J,$J191,'RMI-data'!$I:$I,$I191),0)</f>
        <v>0</v>
      </c>
      <c r="U191" s="104">
        <f>IFERROR('RMI-data'!U187/SUMIFS('RMI-data'!U:U,'RMI-data'!$J:$J,$J191,'RMI-data'!$I:$I,$I191),0)</f>
        <v>0</v>
      </c>
      <c r="V191" s="104">
        <f>IFERROR('RMI-data'!V187/SUMIFS('RMI-data'!V:V,'RMI-data'!$J:$J,$J191,'RMI-data'!$I:$I,$I191),0)</f>
        <v>0</v>
      </c>
      <c r="W191" s="104">
        <f>IFERROR('RMI-data'!W187/SUMIFS('RMI-data'!W:W,'RMI-data'!$J:$J,$J191,'RMI-data'!$I:$I,$I191),0)</f>
        <v>0</v>
      </c>
      <c r="X191" s="104">
        <f>IFERROR('RMI-data'!X187/SUMIFS('RMI-data'!X:X,'RMI-data'!$J:$J,$J191,'RMI-data'!$I:$I,$I191),0)</f>
        <v>0</v>
      </c>
      <c r="Y191" s="104">
        <f>IFERROR('RMI-data'!Y187/SUMIFS('RMI-data'!Y:Y,'RMI-data'!$J:$J,$J191,'RMI-data'!$I:$I,$I191),0)</f>
        <v>0</v>
      </c>
      <c r="Z191" s="104">
        <f>IFERROR('RMI-data'!Z187/SUMIFS('RMI-data'!Z:Z,'RMI-data'!$J:$J,$J191,'RMI-data'!$I:$I,$I191),0)</f>
        <v>0</v>
      </c>
      <c r="AA191" s="104">
        <f>IFERROR('RMI-data'!AA187/SUMIFS('RMI-data'!AA:AA,'RMI-data'!$J:$J,$J191,'RMI-data'!$I:$I,$I191),0)</f>
        <v>0</v>
      </c>
      <c r="AB191" s="104">
        <f>IFERROR('RMI-data'!AB187/SUMIFS('RMI-data'!AB:AB,'RMI-data'!$J:$J,$J191,'RMI-data'!$I:$I,$I191),0)</f>
        <v>0</v>
      </c>
      <c r="AC191" s="104">
        <f>IFERROR('RMI-data'!AC187/SUMIFS('RMI-data'!AC:AC,'RMI-data'!$J:$J,$J191,'RMI-data'!$I:$I,$I191),0)</f>
        <v>0</v>
      </c>
      <c r="AD191" s="104">
        <f>IFERROR('RMI-data'!AD187/SUMIFS('RMI-data'!AD:AD,'RMI-data'!$J:$J,$J191,'RMI-data'!$I:$I,$I191),0)</f>
        <v>0</v>
      </c>
      <c r="AE191" s="104">
        <f>IFERROR('RMI-data'!AE187/SUMIFS('RMI-data'!AE:AE,'RMI-data'!$J:$J,$J191,'RMI-data'!$I:$I,$I191),0)</f>
        <v>0</v>
      </c>
      <c r="AF191" s="104">
        <f>IFERROR('RMI-data'!AF187/SUMIFS('RMI-data'!AF:AF,'RMI-data'!$J:$J,$J191,'RMI-data'!$I:$I,$I191),0)</f>
        <v>0</v>
      </c>
      <c r="AG191" s="104">
        <f>IFERROR('RMI-data'!AG187/SUMIFS('RMI-data'!AG:AG,'RMI-data'!$J:$J,$J191,'RMI-data'!$I:$I,$I191),0)</f>
        <v>0</v>
      </c>
      <c r="AH191" s="104">
        <f>IFERROR('RMI-data'!AH187/SUMIFS('RMI-data'!AH:AH,'RMI-data'!$J:$J,$J191,'RMI-data'!$I:$I,$I191),0)</f>
        <v>0</v>
      </c>
      <c r="AI191" s="104">
        <f>IFERROR('RMI-data'!AI187/SUMIFS('RMI-data'!AI:AI,'RMI-data'!$J:$J,$J191,'RMI-data'!$I:$I,$I191),0)</f>
        <v>0</v>
      </c>
      <c r="AJ191" s="104">
        <f>IFERROR('RMI-data'!AJ187/SUMIFS('RMI-data'!AJ:AJ,'RMI-data'!$J:$J,$J191,'RMI-data'!$I:$I,$I191),0)</f>
        <v>0</v>
      </c>
      <c r="AK191" s="104">
        <f>IFERROR('RMI-data'!AK187/SUMIFS('RMI-data'!AK:AK,'RMI-data'!$J:$J,$J191,'RMI-data'!$I:$I,$I191),0)</f>
        <v>0</v>
      </c>
      <c r="AL191" s="104">
        <f>IFERROR('RMI-data'!AL187/SUMIFS('RMI-data'!AL:AL,'RMI-data'!$J:$J,$J191,'RMI-data'!$I:$I,$I191),0)</f>
        <v>0</v>
      </c>
      <c r="AM191" s="104">
        <f>IFERROR('RMI-data'!AM187/SUMIFS('RMI-data'!AM:AM,'RMI-data'!$J:$J,$J191,'RMI-data'!$I:$I,$I191),0)</f>
        <v>0</v>
      </c>
      <c r="AN191" s="104">
        <f>IFERROR('RMI-data'!AN187/SUMIFS('RMI-data'!AN:AN,'RMI-data'!$J:$J,$J191,'RMI-data'!$I:$I,$I191),0)</f>
        <v>0</v>
      </c>
      <c r="AO191" s="104">
        <f>IFERROR('RMI-data'!AO187/SUMIFS('RMI-data'!AO:AO,'RMI-data'!$J:$J,$J191,'RMI-data'!$I:$I,$I191),0)</f>
        <v>0</v>
      </c>
      <c r="AP191" s="104">
        <f>IFERROR('RMI-data'!AP187/SUMIFS('RMI-data'!AP:AP,'RMI-data'!$J:$J,$J191,'RMI-data'!$I:$I,$I191),0)</f>
        <v>0</v>
      </c>
    </row>
    <row r="192" spans="1:42" ht="15.75" customHeight="1" x14ac:dyDescent="0.35">
      <c r="A192" s="51"/>
      <c r="B192" s="51"/>
      <c r="C192" s="51"/>
      <c r="D192" s="51"/>
      <c r="E192" s="51"/>
      <c r="F192" s="51"/>
      <c r="G192" s="51"/>
      <c r="H192" s="52" t="str">
        <f t="shared" si="14"/>
        <v>BCEU-commercial-other</v>
      </c>
      <c r="I192" s="63" t="s">
        <v>540</v>
      </c>
      <c r="J192" s="18" t="s">
        <v>4</v>
      </c>
      <c r="K192" s="104">
        <f>IFERROR('RMI-data'!K188/SUMIFS('RMI-data'!K:K,'RMI-data'!$J:$J,$J192,'RMI-data'!$I:$I,$I192),0)</f>
        <v>0.30382453297775086</v>
      </c>
      <c r="L192" s="104">
        <f>IFERROR('RMI-data'!L188/SUMIFS('RMI-data'!L:L,'RMI-data'!$J:$J,$J192,'RMI-data'!$I:$I,$I192),0)</f>
        <v>0.29318287887884781</v>
      </c>
      <c r="M192" s="104">
        <f>IFERROR('RMI-data'!M188/SUMIFS('RMI-data'!M:M,'RMI-data'!$J:$J,$J192,'RMI-data'!$I:$I,$I192),0)</f>
        <v>0.28553283834979271</v>
      </c>
      <c r="N192" s="104">
        <f>IFERROR('RMI-data'!N188/SUMIFS('RMI-data'!N:N,'RMI-data'!$J:$J,$J192,'RMI-data'!$I:$I,$I192),0)</f>
        <v>0.2833628244863669</v>
      </c>
      <c r="O192" s="104">
        <f>IFERROR('RMI-data'!O188/SUMIFS('RMI-data'!O:O,'RMI-data'!$J:$J,$J192,'RMI-data'!$I:$I,$I192),0)</f>
        <v>0.28218988958450109</v>
      </c>
      <c r="P192" s="104">
        <f>IFERROR('RMI-data'!P188/SUMIFS('RMI-data'!P:P,'RMI-data'!$J:$J,$J192,'RMI-data'!$I:$I,$I192),0)</f>
        <v>0.28088761545084451</v>
      </c>
      <c r="Q192" s="104">
        <f>IFERROR('RMI-data'!Q188/SUMIFS('RMI-data'!Q:Q,'RMI-data'!$J:$J,$J192,'RMI-data'!$I:$I,$I192),0)</f>
        <v>0.27933066622449104</v>
      </c>
      <c r="R192" s="104">
        <f>IFERROR('RMI-data'!R188/SUMIFS('RMI-data'!R:R,'RMI-data'!$J:$J,$J192,'RMI-data'!$I:$I,$I192),0)</f>
        <v>0.27766000943309571</v>
      </c>
      <c r="S192" s="104">
        <f>IFERROR('RMI-data'!S188/SUMIFS('RMI-data'!S:S,'RMI-data'!$J:$J,$J192,'RMI-data'!$I:$I,$I192),0)</f>
        <v>0.27476204203477866</v>
      </c>
      <c r="T192" s="104">
        <f>IFERROR('RMI-data'!T188/SUMIFS('RMI-data'!T:T,'RMI-data'!$J:$J,$J192,'RMI-data'!$I:$I,$I192),0)</f>
        <v>0.2719449018434123</v>
      </c>
      <c r="U192" s="104">
        <f>IFERROR('RMI-data'!U188/SUMIFS('RMI-data'!U:U,'RMI-data'!$J:$J,$J192,'RMI-data'!$I:$I,$I192),0)</f>
        <v>0.26934431926848829</v>
      </c>
      <c r="V192" s="104">
        <f>IFERROR('RMI-data'!V188/SUMIFS('RMI-data'!V:V,'RMI-data'!$J:$J,$J192,'RMI-data'!$I:$I,$I192),0)</f>
        <v>0.26720020600815114</v>
      </c>
      <c r="W192" s="104">
        <f>IFERROR('RMI-data'!W188/SUMIFS('RMI-data'!W:W,'RMI-data'!$J:$J,$J192,'RMI-data'!$I:$I,$I192),0)</f>
        <v>0.26508847439169708</v>
      </c>
      <c r="X192" s="104">
        <f>IFERROR('RMI-data'!X188/SUMIFS('RMI-data'!X:X,'RMI-data'!$J:$J,$J192,'RMI-data'!$I:$I,$I192),0)</f>
        <v>0.26310180634701952</v>
      </c>
      <c r="Y192" s="104">
        <f>IFERROR('RMI-data'!Y188/SUMIFS('RMI-data'!Y:Y,'RMI-data'!$J:$J,$J192,'RMI-data'!$I:$I,$I192),0)</f>
        <v>0.26126477141258558</v>
      </c>
      <c r="Z192" s="104">
        <f>IFERROR('RMI-data'!Z188/SUMIFS('RMI-data'!Z:Z,'RMI-data'!$J:$J,$J192,'RMI-data'!$I:$I,$I192),0)</f>
        <v>0.25918766146086747</v>
      </c>
      <c r="AA192" s="104">
        <f>IFERROR('RMI-data'!AA188/SUMIFS('RMI-data'!AA:AA,'RMI-data'!$J:$J,$J192,'RMI-data'!$I:$I,$I192),0)</f>
        <v>0.25642928497455897</v>
      </c>
      <c r="AB192" s="104">
        <f>IFERROR('RMI-data'!AB188/SUMIFS('RMI-data'!AB:AB,'RMI-data'!$J:$J,$J192,'RMI-data'!$I:$I,$I192),0)</f>
        <v>0.25377693761816567</v>
      </c>
      <c r="AC192" s="104">
        <f>IFERROR('RMI-data'!AC188/SUMIFS('RMI-data'!AC:AC,'RMI-data'!$J:$J,$J192,'RMI-data'!$I:$I,$I192),0)</f>
        <v>0.25129525607651521</v>
      </c>
      <c r="AD192" s="104">
        <f>IFERROR('RMI-data'!AD188/SUMIFS('RMI-data'!AD:AD,'RMI-data'!$J:$J,$J192,'RMI-data'!$I:$I,$I192),0)</f>
        <v>0.24907058331767551</v>
      </c>
      <c r="AE192" s="104">
        <f>IFERROR('RMI-data'!AE188/SUMIFS('RMI-data'!AE:AE,'RMI-data'!$J:$J,$J192,'RMI-data'!$I:$I,$I192),0)</f>
        <v>0.24685706865662727</v>
      </c>
      <c r="AF192" s="104">
        <f>IFERROR('RMI-data'!AF188/SUMIFS('RMI-data'!AF:AF,'RMI-data'!$J:$J,$J192,'RMI-data'!$I:$I,$I192),0)</f>
        <v>0.24495402448379613</v>
      </c>
      <c r="AG192" s="104">
        <f>IFERROR('RMI-data'!AG188/SUMIFS('RMI-data'!AG:AG,'RMI-data'!$J:$J,$J192,'RMI-data'!$I:$I,$I192),0)</f>
        <v>0.24302150193981242</v>
      </c>
      <c r="AH192" s="104">
        <f>IFERROR('RMI-data'!AH188/SUMIFS('RMI-data'!AH:AH,'RMI-data'!$J:$J,$J192,'RMI-data'!$I:$I,$I192),0)</f>
        <v>0.24083382200358186</v>
      </c>
      <c r="AI192" s="104">
        <f>IFERROR('RMI-data'!AI188/SUMIFS('RMI-data'!AI:AI,'RMI-data'!$J:$J,$J192,'RMI-data'!$I:$I,$I192),0)</f>
        <v>0.23834484396406388</v>
      </c>
      <c r="AJ192" s="104">
        <f>IFERROR('RMI-data'!AJ188/SUMIFS('RMI-data'!AJ:AJ,'RMI-data'!$J:$J,$J192,'RMI-data'!$I:$I,$I192),0)</f>
        <v>0.2358030736398441</v>
      </c>
      <c r="AK192" s="104">
        <f>IFERROR('RMI-data'!AK188/SUMIFS('RMI-data'!AK:AK,'RMI-data'!$J:$J,$J192,'RMI-data'!$I:$I,$I192),0)</f>
        <v>0.23314784184004739</v>
      </c>
      <c r="AL192" s="104">
        <f>IFERROR('RMI-data'!AL188/SUMIFS('RMI-data'!AL:AL,'RMI-data'!$J:$J,$J192,'RMI-data'!$I:$I,$I192),0)</f>
        <v>0.23061404280551503</v>
      </c>
      <c r="AM192" s="104">
        <f>IFERROR('RMI-data'!AM188/SUMIFS('RMI-data'!AM:AM,'RMI-data'!$J:$J,$J192,'RMI-data'!$I:$I,$I192),0)</f>
        <v>0.2281439450661856</v>
      </c>
      <c r="AN192" s="104">
        <f>IFERROR('RMI-data'!AN188/SUMIFS('RMI-data'!AN:AN,'RMI-data'!$J:$J,$J192,'RMI-data'!$I:$I,$I192),0)</f>
        <v>0.22559359055225414</v>
      </c>
      <c r="AO192" s="104">
        <f>IFERROR('RMI-data'!AO188/SUMIFS('RMI-data'!AO:AO,'RMI-data'!$J:$J,$J192,'RMI-data'!$I:$I,$I192),0)</f>
        <v>0.22318916256857244</v>
      </c>
      <c r="AP192" s="104">
        <f>IFERROR('RMI-data'!AP188/SUMIFS('RMI-data'!AP:AP,'RMI-data'!$J:$J,$J192,'RMI-data'!$I:$I,$I192),0)</f>
        <v>0.22075963172736657</v>
      </c>
    </row>
    <row r="193" spans="1:42" ht="15.75" customHeight="1" x14ac:dyDescent="0.35">
      <c r="A193" s="51"/>
      <c r="B193" s="51"/>
      <c r="C193" s="51"/>
      <c r="D193" s="51"/>
      <c r="E193" s="51"/>
      <c r="F193" s="51"/>
      <c r="G193" s="51"/>
      <c r="H193" s="52" t="str">
        <f t="shared" si="14"/>
        <v>BCEU-commercial-other</v>
      </c>
      <c r="I193" s="63" t="s">
        <v>540</v>
      </c>
      <c r="J193" s="18" t="s">
        <v>5</v>
      </c>
      <c r="K193" s="104">
        <f>IFERROR('RMI-data'!K189/SUMIFS('RMI-data'!K:K,'RMI-data'!$J:$J,$J193,'RMI-data'!$I:$I,$I193),0)</f>
        <v>0.9998796681265617</v>
      </c>
      <c r="L193" s="104">
        <f>IFERROR('RMI-data'!L189/SUMIFS('RMI-data'!L:L,'RMI-data'!$J:$J,$J193,'RMI-data'!$I:$I,$I193),0)</f>
        <v>0.99988866552884337</v>
      </c>
      <c r="M193" s="104">
        <f>IFERROR('RMI-data'!M189/SUMIFS('RMI-data'!M:M,'RMI-data'!$J:$J,$J193,'RMI-data'!$I:$I,$I193),0)</f>
        <v>0.99989868373020341</v>
      </c>
      <c r="N193" s="104">
        <f>IFERROR('RMI-data'!N189/SUMIFS('RMI-data'!N:N,'RMI-data'!$J:$J,$J193,'RMI-data'!$I:$I,$I193),0)</f>
        <v>0.99990862805476555</v>
      </c>
      <c r="O193" s="104">
        <f>IFERROR('RMI-data'!O189/SUMIFS('RMI-data'!O:O,'RMI-data'!$J:$J,$J193,'RMI-data'!$I:$I,$I193),0)</f>
        <v>0.99991775995398757</v>
      </c>
      <c r="P193" s="104">
        <f>IFERROR('RMI-data'!P189/SUMIFS('RMI-data'!P:P,'RMI-data'!$J:$J,$J193,'RMI-data'!$I:$I,$I193),0)</f>
        <v>0.99992613643060857</v>
      </c>
      <c r="Q193" s="104">
        <f>IFERROR('RMI-data'!Q189/SUMIFS('RMI-data'!Q:Q,'RMI-data'!$J:$J,$J193,'RMI-data'!$I:$I,$I193),0)</f>
        <v>0.9999334966913106</v>
      </c>
      <c r="R193" s="104">
        <f>IFERROR('RMI-data'!R189/SUMIFS('RMI-data'!R:R,'RMI-data'!$J:$J,$J193,'RMI-data'!$I:$I,$I193),0)</f>
        <v>0.9999400554357718</v>
      </c>
      <c r="S193" s="104">
        <f>IFERROR('RMI-data'!S189/SUMIFS('RMI-data'!S:S,'RMI-data'!$J:$J,$J193,'RMI-data'!$I:$I,$I193),0)</f>
        <v>0.99994582461531722</v>
      </c>
      <c r="T193" s="104">
        <f>IFERROR('RMI-data'!T189/SUMIFS('RMI-data'!T:T,'RMI-data'!$J:$J,$J193,'RMI-data'!$I:$I,$I193),0)</f>
        <v>0.99995079323195823</v>
      </c>
      <c r="U193" s="104">
        <f>IFERROR('RMI-data'!U189/SUMIFS('RMI-data'!U:U,'RMI-data'!$J:$J,$J193,'RMI-data'!$I:$I,$I193),0)</f>
        <v>0.99995472565613241</v>
      </c>
      <c r="V193" s="104">
        <f>IFERROR('RMI-data'!V189/SUMIFS('RMI-data'!V:V,'RMI-data'!$J:$J,$J193,'RMI-data'!$I:$I,$I193),0)</f>
        <v>0.99995757115186179</v>
      </c>
      <c r="W193" s="104">
        <f>IFERROR('RMI-data'!W189/SUMIFS('RMI-data'!W:W,'RMI-data'!$J:$J,$J193,'RMI-data'!$I:$I,$I193),0)</f>
        <v>0.99995956717935253</v>
      </c>
      <c r="X193" s="104">
        <f>IFERROR('RMI-data'!X189/SUMIFS('RMI-data'!X:X,'RMI-data'!$J:$J,$J193,'RMI-data'!$I:$I,$I193),0)</f>
        <v>0.99996088494046087</v>
      </c>
      <c r="Y193" s="104">
        <f>IFERROR('RMI-data'!Y189/SUMIFS('RMI-data'!Y:Y,'RMI-data'!$J:$J,$J193,'RMI-data'!$I:$I,$I193),0)</f>
        <v>0.99996192129817907</v>
      </c>
      <c r="Z193" s="104">
        <f>IFERROR('RMI-data'!Z189/SUMIFS('RMI-data'!Z:Z,'RMI-data'!$J:$J,$J193,'RMI-data'!$I:$I,$I193),0)</f>
        <v>0.99996263500237959</v>
      </c>
      <c r="AA193" s="104">
        <f>IFERROR('RMI-data'!AA189/SUMIFS('RMI-data'!AA:AA,'RMI-data'!$J:$J,$J193,'RMI-data'!$I:$I,$I193),0)</f>
        <v>0.99996319997316607</v>
      </c>
      <c r="AB193" s="104">
        <f>IFERROR('RMI-data'!AB189/SUMIFS('RMI-data'!AB:AB,'RMI-data'!$J:$J,$J193,'RMI-data'!$I:$I,$I193),0)</f>
        <v>0.99996355169614004</v>
      </c>
      <c r="AC193" s="104">
        <f>IFERROR('RMI-data'!AC189/SUMIFS('RMI-data'!AC:AC,'RMI-data'!$J:$J,$J193,'RMI-data'!$I:$I,$I193),0)</f>
        <v>0.9999639791286461</v>
      </c>
      <c r="AD193" s="104">
        <f>IFERROR('RMI-data'!AD189/SUMIFS('RMI-data'!AD:AD,'RMI-data'!$J:$J,$J193,'RMI-data'!$I:$I,$I193),0)</f>
        <v>0.99996445563570935</v>
      </c>
      <c r="AE193" s="104">
        <f>IFERROR('RMI-data'!AE189/SUMIFS('RMI-data'!AE:AE,'RMI-data'!$J:$J,$J193,'RMI-data'!$I:$I,$I193),0)</f>
        <v>0.99996490339260946</v>
      </c>
      <c r="AF193" s="104">
        <f>IFERROR('RMI-data'!AF189/SUMIFS('RMI-data'!AF:AF,'RMI-data'!$J:$J,$J193,'RMI-data'!$I:$I,$I193),0)</f>
        <v>0.9999653683420221</v>
      </c>
      <c r="AG193" s="104">
        <f>IFERROR('RMI-data'!AG189/SUMIFS('RMI-data'!AG:AG,'RMI-data'!$J:$J,$J193,'RMI-data'!$I:$I,$I193),0)</f>
        <v>0.99996589625528431</v>
      </c>
      <c r="AH193" s="104">
        <f>IFERROR('RMI-data'!AH189/SUMIFS('RMI-data'!AH:AH,'RMI-data'!$J:$J,$J193,'RMI-data'!$I:$I,$I193),0)</f>
        <v>0.99996649136015692</v>
      </c>
      <c r="AI193" s="104">
        <f>IFERROR('RMI-data'!AI189/SUMIFS('RMI-data'!AI:AI,'RMI-data'!$J:$J,$J193,'RMI-data'!$I:$I,$I193),0)</f>
        <v>0.9999671054699999</v>
      </c>
      <c r="AJ193" s="104">
        <f>IFERROR('RMI-data'!AJ189/SUMIFS('RMI-data'!AJ:AJ,'RMI-data'!$J:$J,$J193,'RMI-data'!$I:$I,$I193),0)</f>
        <v>0.99996772269822576</v>
      </c>
      <c r="AK193" s="104">
        <f>IFERROR('RMI-data'!AK189/SUMIFS('RMI-data'!AK:AK,'RMI-data'!$J:$J,$J193,'RMI-data'!$I:$I,$I193),0)</f>
        <v>0.99996830896047439</v>
      </c>
      <c r="AL193" s="104">
        <f>IFERROR('RMI-data'!AL189/SUMIFS('RMI-data'!AL:AL,'RMI-data'!$J:$J,$J193,'RMI-data'!$I:$I,$I193),0)</f>
        <v>0.9999688713693845</v>
      </c>
      <c r="AM193" s="104">
        <f>IFERROR('RMI-data'!AM189/SUMIFS('RMI-data'!AM:AM,'RMI-data'!$J:$J,$J193,'RMI-data'!$I:$I,$I193),0)</f>
        <v>0.9999693882161409</v>
      </c>
      <c r="AN193" s="104">
        <f>IFERROR('RMI-data'!AN189/SUMIFS('RMI-data'!AN:AN,'RMI-data'!$J:$J,$J193,'RMI-data'!$I:$I,$I193),0)</f>
        <v>0.99996994277094564</v>
      </c>
      <c r="AO193" s="104">
        <f>IFERROR('RMI-data'!AO189/SUMIFS('RMI-data'!AO:AO,'RMI-data'!$J:$J,$J193,'RMI-data'!$I:$I,$I193),0)</f>
        <v>0.99997051017508143</v>
      </c>
      <c r="AP193" s="104">
        <f>IFERROR('RMI-data'!AP189/SUMIFS('RMI-data'!AP:AP,'RMI-data'!$J:$J,$J193,'RMI-data'!$I:$I,$I193),0)</f>
        <v>0.9999710542017185</v>
      </c>
    </row>
    <row r="194" spans="1:42" ht="15.75" customHeight="1" x14ac:dyDescent="0.35">
      <c r="A194" s="51"/>
      <c r="B194" s="51"/>
      <c r="C194" s="51"/>
      <c r="D194" s="51"/>
      <c r="E194" s="51"/>
      <c r="F194" s="51"/>
      <c r="G194" s="51"/>
      <c r="H194" s="52" t="str">
        <f t="shared" si="14"/>
        <v>BCEU-commercial-other</v>
      </c>
      <c r="I194" s="63" t="s">
        <v>540</v>
      </c>
      <c r="J194" s="18" t="s">
        <v>7</v>
      </c>
      <c r="K194" s="104">
        <f>IFERROR('RMI-data'!K190/SUMIFS('RMI-data'!K:K,'RMI-data'!$J:$J,$J194,'RMI-data'!$I:$I,$I194),0)</f>
        <v>0</v>
      </c>
      <c r="L194" s="104">
        <f>IFERROR('RMI-data'!L190/SUMIFS('RMI-data'!L:L,'RMI-data'!$J:$J,$J194,'RMI-data'!$I:$I,$I194),0)</f>
        <v>0</v>
      </c>
      <c r="M194" s="104">
        <f>IFERROR('RMI-data'!M190/SUMIFS('RMI-data'!M:M,'RMI-data'!$J:$J,$J194,'RMI-data'!$I:$I,$I194),0)</f>
        <v>0</v>
      </c>
      <c r="N194" s="104">
        <f>IFERROR('RMI-data'!N190/SUMIFS('RMI-data'!N:N,'RMI-data'!$J:$J,$J194,'RMI-data'!$I:$I,$I194),0)</f>
        <v>0</v>
      </c>
      <c r="O194" s="104">
        <f>IFERROR('RMI-data'!O190/SUMIFS('RMI-data'!O:O,'RMI-data'!$J:$J,$J194,'RMI-data'!$I:$I,$I194),0)</f>
        <v>0</v>
      </c>
      <c r="P194" s="104">
        <f>IFERROR('RMI-data'!P190/SUMIFS('RMI-data'!P:P,'RMI-data'!$J:$J,$J194,'RMI-data'!$I:$I,$I194),0)</f>
        <v>0</v>
      </c>
      <c r="Q194" s="104">
        <f>IFERROR('RMI-data'!Q190/SUMIFS('RMI-data'!Q:Q,'RMI-data'!$J:$J,$J194,'RMI-data'!$I:$I,$I194),0)</f>
        <v>0</v>
      </c>
      <c r="R194" s="104">
        <f>IFERROR('RMI-data'!R190/SUMIFS('RMI-data'!R:R,'RMI-data'!$J:$J,$J194,'RMI-data'!$I:$I,$I194),0)</f>
        <v>0</v>
      </c>
      <c r="S194" s="104">
        <f>IFERROR('RMI-data'!S190/SUMIFS('RMI-data'!S:S,'RMI-data'!$J:$J,$J194,'RMI-data'!$I:$I,$I194),0)</f>
        <v>0</v>
      </c>
      <c r="T194" s="104">
        <f>IFERROR('RMI-data'!T190/SUMIFS('RMI-data'!T:T,'RMI-data'!$J:$J,$J194,'RMI-data'!$I:$I,$I194),0)</f>
        <v>0</v>
      </c>
      <c r="U194" s="104">
        <f>IFERROR('RMI-data'!U190/SUMIFS('RMI-data'!U:U,'RMI-data'!$J:$J,$J194,'RMI-data'!$I:$I,$I194),0)</f>
        <v>0</v>
      </c>
      <c r="V194" s="104">
        <f>IFERROR('RMI-data'!V190/SUMIFS('RMI-data'!V:V,'RMI-data'!$J:$J,$J194,'RMI-data'!$I:$I,$I194),0)</f>
        <v>0</v>
      </c>
      <c r="W194" s="104">
        <f>IFERROR('RMI-data'!W190/SUMIFS('RMI-data'!W:W,'RMI-data'!$J:$J,$J194,'RMI-data'!$I:$I,$I194),0)</f>
        <v>0</v>
      </c>
      <c r="X194" s="104">
        <f>IFERROR('RMI-data'!X190/SUMIFS('RMI-data'!X:X,'RMI-data'!$J:$J,$J194,'RMI-data'!$I:$I,$I194),0)</f>
        <v>0</v>
      </c>
      <c r="Y194" s="104">
        <f>IFERROR('RMI-data'!Y190/SUMIFS('RMI-data'!Y:Y,'RMI-data'!$J:$J,$J194,'RMI-data'!$I:$I,$I194),0)</f>
        <v>0</v>
      </c>
      <c r="Z194" s="104">
        <f>IFERROR('RMI-data'!Z190/SUMIFS('RMI-data'!Z:Z,'RMI-data'!$J:$J,$J194,'RMI-data'!$I:$I,$I194),0)</f>
        <v>0</v>
      </c>
      <c r="AA194" s="104">
        <f>IFERROR('RMI-data'!AA190/SUMIFS('RMI-data'!AA:AA,'RMI-data'!$J:$J,$J194,'RMI-data'!$I:$I,$I194),0)</f>
        <v>0</v>
      </c>
      <c r="AB194" s="104">
        <f>IFERROR('RMI-data'!AB190/SUMIFS('RMI-data'!AB:AB,'RMI-data'!$J:$J,$J194,'RMI-data'!$I:$I,$I194),0)</f>
        <v>0</v>
      </c>
      <c r="AC194" s="104">
        <f>IFERROR('RMI-data'!AC190/SUMIFS('RMI-data'!AC:AC,'RMI-data'!$J:$J,$J194,'RMI-data'!$I:$I,$I194),0)</f>
        <v>0</v>
      </c>
      <c r="AD194" s="104">
        <f>IFERROR('RMI-data'!AD190/SUMIFS('RMI-data'!AD:AD,'RMI-data'!$J:$J,$J194,'RMI-data'!$I:$I,$I194),0)</f>
        <v>0</v>
      </c>
      <c r="AE194" s="104">
        <f>IFERROR('RMI-data'!AE190/SUMIFS('RMI-data'!AE:AE,'RMI-data'!$J:$J,$J194,'RMI-data'!$I:$I,$I194),0)</f>
        <v>0</v>
      </c>
      <c r="AF194" s="104">
        <f>IFERROR('RMI-data'!AF190/SUMIFS('RMI-data'!AF:AF,'RMI-data'!$J:$J,$J194,'RMI-data'!$I:$I,$I194),0)</f>
        <v>0</v>
      </c>
      <c r="AG194" s="104">
        <f>IFERROR('RMI-data'!AG190/SUMIFS('RMI-data'!AG:AG,'RMI-data'!$J:$J,$J194,'RMI-data'!$I:$I,$I194),0)</f>
        <v>0</v>
      </c>
      <c r="AH194" s="104">
        <f>IFERROR('RMI-data'!AH190/SUMIFS('RMI-data'!AH:AH,'RMI-data'!$J:$J,$J194,'RMI-data'!$I:$I,$I194),0)</f>
        <v>0</v>
      </c>
      <c r="AI194" s="104">
        <f>IFERROR('RMI-data'!AI190/SUMIFS('RMI-data'!AI:AI,'RMI-data'!$J:$J,$J194,'RMI-data'!$I:$I,$I194),0)</f>
        <v>0</v>
      </c>
      <c r="AJ194" s="104">
        <f>IFERROR('RMI-data'!AJ190/SUMIFS('RMI-data'!AJ:AJ,'RMI-data'!$J:$J,$J194,'RMI-data'!$I:$I,$I194),0)</f>
        <v>0</v>
      </c>
      <c r="AK194" s="104">
        <f>IFERROR('RMI-data'!AK190/SUMIFS('RMI-data'!AK:AK,'RMI-data'!$J:$J,$J194,'RMI-data'!$I:$I,$I194),0)</f>
        <v>0</v>
      </c>
      <c r="AL194" s="104">
        <f>IFERROR('RMI-data'!AL190/SUMIFS('RMI-data'!AL:AL,'RMI-data'!$J:$J,$J194,'RMI-data'!$I:$I,$I194),0)</f>
        <v>0</v>
      </c>
      <c r="AM194" s="104">
        <f>IFERROR('RMI-data'!AM190/SUMIFS('RMI-data'!AM:AM,'RMI-data'!$J:$J,$J194,'RMI-data'!$I:$I,$I194),0)</f>
        <v>0</v>
      </c>
      <c r="AN194" s="104">
        <f>IFERROR('RMI-data'!AN190/SUMIFS('RMI-data'!AN:AN,'RMI-data'!$J:$J,$J194,'RMI-data'!$I:$I,$I194),0)</f>
        <v>0</v>
      </c>
      <c r="AO194" s="104">
        <f>IFERROR('RMI-data'!AO190/SUMIFS('RMI-data'!AO:AO,'RMI-data'!$J:$J,$J194,'RMI-data'!$I:$I,$I194),0)</f>
        <v>0</v>
      </c>
      <c r="AP194" s="104">
        <f>IFERROR('RMI-data'!AP190/SUMIFS('RMI-data'!AP:AP,'RMI-data'!$J:$J,$J194,'RMI-data'!$I:$I,$I194),0)</f>
        <v>0</v>
      </c>
    </row>
    <row r="195" spans="1:42" ht="15.75" customHeight="1" x14ac:dyDescent="0.35">
      <c r="A195" s="51"/>
      <c r="B195" s="51"/>
      <c r="C195" s="51"/>
      <c r="D195" s="51"/>
      <c r="E195" s="51"/>
      <c r="F195" s="51"/>
      <c r="G195" s="51"/>
      <c r="H195" s="52" t="str">
        <f t="shared" si="14"/>
        <v>BCEU-commercial-other</v>
      </c>
      <c r="I195" s="63" t="s">
        <v>540</v>
      </c>
      <c r="J195" s="18" t="s">
        <v>8</v>
      </c>
      <c r="K195" s="104">
        <f>IFERROR('RMI-data'!K191/SUMIFS('RMI-data'!K:K,'RMI-data'!$J:$J,$J195,'RMI-data'!$I:$I,$I195),0)</f>
        <v>0</v>
      </c>
      <c r="L195" s="104">
        <f>IFERROR('RMI-data'!L191/SUMIFS('RMI-data'!L:L,'RMI-data'!$J:$J,$J195,'RMI-data'!$I:$I,$I195),0)</f>
        <v>0</v>
      </c>
      <c r="M195" s="104">
        <f>IFERROR('RMI-data'!M191/SUMIFS('RMI-data'!M:M,'RMI-data'!$J:$J,$J195,'RMI-data'!$I:$I,$I195),0)</f>
        <v>0</v>
      </c>
      <c r="N195" s="104">
        <f>IFERROR('RMI-data'!N191/SUMIFS('RMI-data'!N:N,'RMI-data'!$J:$J,$J195,'RMI-data'!$I:$I,$I195),0)</f>
        <v>0</v>
      </c>
      <c r="O195" s="104">
        <f>IFERROR('RMI-data'!O191/SUMIFS('RMI-data'!O:O,'RMI-data'!$J:$J,$J195,'RMI-data'!$I:$I,$I195),0)</f>
        <v>0</v>
      </c>
      <c r="P195" s="104">
        <f>IFERROR('RMI-data'!P191/SUMIFS('RMI-data'!P:P,'RMI-data'!$J:$J,$J195,'RMI-data'!$I:$I,$I195),0)</f>
        <v>0</v>
      </c>
      <c r="Q195" s="104">
        <f>IFERROR('RMI-data'!Q191/SUMIFS('RMI-data'!Q:Q,'RMI-data'!$J:$J,$J195,'RMI-data'!$I:$I,$I195),0)</f>
        <v>0</v>
      </c>
      <c r="R195" s="104">
        <f>IFERROR('RMI-data'!R191/SUMIFS('RMI-data'!R:R,'RMI-data'!$J:$J,$J195,'RMI-data'!$I:$I,$I195),0)</f>
        <v>0</v>
      </c>
      <c r="S195" s="104">
        <f>IFERROR('RMI-data'!S191/SUMIFS('RMI-data'!S:S,'RMI-data'!$J:$J,$J195,'RMI-data'!$I:$I,$I195),0)</f>
        <v>0</v>
      </c>
      <c r="T195" s="104">
        <f>IFERROR('RMI-data'!T191/SUMIFS('RMI-data'!T:T,'RMI-data'!$J:$J,$J195,'RMI-data'!$I:$I,$I195),0)</f>
        <v>0</v>
      </c>
      <c r="U195" s="104">
        <f>IFERROR('RMI-data'!U191/SUMIFS('RMI-data'!U:U,'RMI-data'!$J:$J,$J195,'RMI-data'!$I:$I,$I195),0)</f>
        <v>0</v>
      </c>
      <c r="V195" s="104">
        <f>IFERROR('RMI-data'!V191/SUMIFS('RMI-data'!V:V,'RMI-data'!$J:$J,$J195,'RMI-data'!$I:$I,$I195),0)</f>
        <v>0</v>
      </c>
      <c r="W195" s="104">
        <f>IFERROR('RMI-data'!W191/SUMIFS('RMI-data'!W:W,'RMI-data'!$J:$J,$J195,'RMI-data'!$I:$I,$I195),0)</f>
        <v>0</v>
      </c>
      <c r="X195" s="104">
        <f>IFERROR('RMI-data'!X191/SUMIFS('RMI-data'!X:X,'RMI-data'!$J:$J,$J195,'RMI-data'!$I:$I,$I195),0)</f>
        <v>0</v>
      </c>
      <c r="Y195" s="104">
        <f>IFERROR('RMI-data'!Y191/SUMIFS('RMI-data'!Y:Y,'RMI-data'!$J:$J,$J195,'RMI-data'!$I:$I,$I195),0)</f>
        <v>0</v>
      </c>
      <c r="Z195" s="104">
        <f>IFERROR('RMI-data'!Z191/SUMIFS('RMI-data'!Z:Z,'RMI-data'!$J:$J,$J195,'RMI-data'!$I:$I,$I195),0)</f>
        <v>0</v>
      </c>
      <c r="AA195" s="104">
        <f>IFERROR('RMI-data'!AA191/SUMIFS('RMI-data'!AA:AA,'RMI-data'!$J:$J,$J195,'RMI-data'!$I:$I,$I195),0)</f>
        <v>0</v>
      </c>
      <c r="AB195" s="104">
        <f>IFERROR('RMI-data'!AB191/SUMIFS('RMI-data'!AB:AB,'RMI-data'!$J:$J,$J195,'RMI-data'!$I:$I,$I195),0)</f>
        <v>0</v>
      </c>
      <c r="AC195" s="104">
        <f>IFERROR('RMI-data'!AC191/SUMIFS('RMI-data'!AC:AC,'RMI-data'!$J:$J,$J195,'RMI-data'!$I:$I,$I195),0)</f>
        <v>0</v>
      </c>
      <c r="AD195" s="104">
        <f>IFERROR('RMI-data'!AD191/SUMIFS('RMI-data'!AD:AD,'RMI-data'!$J:$J,$J195,'RMI-data'!$I:$I,$I195),0)</f>
        <v>0</v>
      </c>
      <c r="AE195" s="104">
        <f>IFERROR('RMI-data'!AE191/SUMIFS('RMI-data'!AE:AE,'RMI-data'!$J:$J,$J195,'RMI-data'!$I:$I,$I195),0)</f>
        <v>0</v>
      </c>
      <c r="AF195" s="104">
        <f>IFERROR('RMI-data'!AF191/SUMIFS('RMI-data'!AF:AF,'RMI-data'!$J:$J,$J195,'RMI-data'!$I:$I,$I195),0)</f>
        <v>0</v>
      </c>
      <c r="AG195" s="104">
        <f>IFERROR('RMI-data'!AG191/SUMIFS('RMI-data'!AG:AG,'RMI-data'!$J:$J,$J195,'RMI-data'!$I:$I,$I195),0)</f>
        <v>0</v>
      </c>
      <c r="AH195" s="104">
        <f>IFERROR('RMI-data'!AH191/SUMIFS('RMI-data'!AH:AH,'RMI-data'!$J:$J,$J195,'RMI-data'!$I:$I,$I195),0)</f>
        <v>0</v>
      </c>
      <c r="AI195" s="104">
        <f>IFERROR('RMI-data'!AI191/SUMIFS('RMI-data'!AI:AI,'RMI-data'!$J:$J,$J195,'RMI-data'!$I:$I,$I195),0)</f>
        <v>0</v>
      </c>
      <c r="AJ195" s="104">
        <f>IFERROR('RMI-data'!AJ191/SUMIFS('RMI-data'!AJ:AJ,'RMI-data'!$J:$J,$J195,'RMI-data'!$I:$I,$I195),0)</f>
        <v>0</v>
      </c>
      <c r="AK195" s="104">
        <f>IFERROR('RMI-data'!AK191/SUMIFS('RMI-data'!AK:AK,'RMI-data'!$J:$J,$J195,'RMI-data'!$I:$I,$I195),0)</f>
        <v>0</v>
      </c>
      <c r="AL195" s="104">
        <f>IFERROR('RMI-data'!AL191/SUMIFS('RMI-data'!AL:AL,'RMI-data'!$J:$J,$J195,'RMI-data'!$I:$I,$I195),0)</f>
        <v>0</v>
      </c>
      <c r="AM195" s="104">
        <f>IFERROR('RMI-data'!AM191/SUMIFS('RMI-data'!AM:AM,'RMI-data'!$J:$J,$J195,'RMI-data'!$I:$I,$I195),0)</f>
        <v>0</v>
      </c>
      <c r="AN195" s="104">
        <f>IFERROR('RMI-data'!AN191/SUMIFS('RMI-data'!AN:AN,'RMI-data'!$J:$J,$J195,'RMI-data'!$I:$I,$I195),0)</f>
        <v>0</v>
      </c>
      <c r="AO195" s="104">
        <f>IFERROR('RMI-data'!AO191/SUMIFS('RMI-data'!AO:AO,'RMI-data'!$J:$J,$J195,'RMI-data'!$I:$I,$I195),0)</f>
        <v>0</v>
      </c>
      <c r="AP195" s="104">
        <f>IFERROR('RMI-data'!AP191/SUMIFS('RMI-data'!AP:AP,'RMI-data'!$J:$J,$J195,'RMI-data'!$I:$I,$I195),0)</f>
        <v>0</v>
      </c>
    </row>
    <row r="196" spans="1:42" ht="15.75" customHeight="1" x14ac:dyDescent="0.35">
      <c r="A196" s="51"/>
      <c r="B196" s="51"/>
      <c r="C196" s="51"/>
      <c r="D196" s="51"/>
      <c r="E196" s="51"/>
      <c r="F196" s="51"/>
      <c r="G196" s="51"/>
      <c r="H196" s="52" t="str">
        <f t="shared" si="14"/>
        <v>BCEU-commercial-other</v>
      </c>
      <c r="I196" s="63" t="s">
        <v>540</v>
      </c>
      <c r="J196" s="18" t="s">
        <v>93</v>
      </c>
      <c r="K196" s="104">
        <f>IFERROR('RMI-data'!K192/SUMIFS('RMI-data'!K:K,'RMI-data'!$J:$J,$J196,'RMI-data'!$I:$I,$I196),0)</f>
        <v>0</v>
      </c>
      <c r="L196" s="104">
        <f>IFERROR('RMI-data'!L192/SUMIFS('RMI-data'!L:L,'RMI-data'!$J:$J,$J196,'RMI-data'!$I:$I,$I196),0)</f>
        <v>0</v>
      </c>
      <c r="M196" s="104">
        <f>IFERROR('RMI-data'!M192/SUMIFS('RMI-data'!M:M,'RMI-data'!$J:$J,$J196,'RMI-data'!$I:$I,$I196),0)</f>
        <v>0</v>
      </c>
      <c r="N196" s="104">
        <f>IFERROR('RMI-data'!N192/SUMIFS('RMI-data'!N:N,'RMI-data'!$J:$J,$J196,'RMI-data'!$I:$I,$I196),0)</f>
        <v>0</v>
      </c>
      <c r="O196" s="104">
        <f>IFERROR('RMI-data'!O192/SUMIFS('RMI-data'!O:O,'RMI-data'!$J:$J,$J196,'RMI-data'!$I:$I,$I196),0)</f>
        <v>0</v>
      </c>
      <c r="P196" s="104">
        <f>IFERROR('RMI-data'!P192/SUMIFS('RMI-data'!P:P,'RMI-data'!$J:$J,$J196,'RMI-data'!$I:$I,$I196),0)</f>
        <v>0</v>
      </c>
      <c r="Q196" s="104">
        <f>IFERROR('RMI-data'!Q192/SUMIFS('RMI-data'!Q:Q,'RMI-data'!$J:$J,$J196,'RMI-data'!$I:$I,$I196),0)</f>
        <v>0</v>
      </c>
      <c r="R196" s="104">
        <f>IFERROR('RMI-data'!R192/SUMIFS('RMI-data'!R:R,'RMI-data'!$J:$J,$J196,'RMI-data'!$I:$I,$I196),0)</f>
        <v>0</v>
      </c>
      <c r="S196" s="104">
        <f>IFERROR('RMI-data'!S192/SUMIFS('RMI-data'!S:S,'RMI-data'!$J:$J,$J196,'RMI-data'!$I:$I,$I196),0)</f>
        <v>0</v>
      </c>
      <c r="T196" s="104">
        <f>IFERROR('RMI-data'!T192/SUMIFS('RMI-data'!T:T,'RMI-data'!$J:$J,$J196,'RMI-data'!$I:$I,$I196),0)</f>
        <v>0</v>
      </c>
      <c r="U196" s="104">
        <f>IFERROR('RMI-data'!U192/SUMIFS('RMI-data'!U:U,'RMI-data'!$J:$J,$J196,'RMI-data'!$I:$I,$I196),0)</f>
        <v>0</v>
      </c>
      <c r="V196" s="104">
        <f>IFERROR('RMI-data'!V192/SUMIFS('RMI-data'!V:V,'RMI-data'!$J:$J,$J196,'RMI-data'!$I:$I,$I196),0)</f>
        <v>0</v>
      </c>
      <c r="W196" s="104">
        <f>IFERROR('RMI-data'!W192/SUMIFS('RMI-data'!W:W,'RMI-data'!$J:$J,$J196,'RMI-data'!$I:$I,$I196),0)</f>
        <v>0</v>
      </c>
      <c r="X196" s="104">
        <f>IFERROR('RMI-data'!X192/SUMIFS('RMI-data'!X:X,'RMI-data'!$J:$J,$J196,'RMI-data'!$I:$I,$I196),0)</f>
        <v>0</v>
      </c>
      <c r="Y196" s="104">
        <f>IFERROR('RMI-data'!Y192/SUMIFS('RMI-data'!Y:Y,'RMI-data'!$J:$J,$J196,'RMI-data'!$I:$I,$I196),0)</f>
        <v>0</v>
      </c>
      <c r="Z196" s="104">
        <f>IFERROR('RMI-data'!Z192/SUMIFS('RMI-data'!Z:Z,'RMI-data'!$J:$J,$J196,'RMI-data'!$I:$I,$I196),0)</f>
        <v>0</v>
      </c>
      <c r="AA196" s="104">
        <f>IFERROR('RMI-data'!AA192/SUMIFS('RMI-data'!AA:AA,'RMI-data'!$J:$J,$J196,'RMI-data'!$I:$I,$I196),0)</f>
        <v>0</v>
      </c>
      <c r="AB196" s="104">
        <f>IFERROR('RMI-data'!AB192/SUMIFS('RMI-data'!AB:AB,'RMI-data'!$J:$J,$J196,'RMI-data'!$I:$I,$I196),0)</f>
        <v>0</v>
      </c>
      <c r="AC196" s="104">
        <f>IFERROR('RMI-data'!AC192/SUMIFS('RMI-data'!AC:AC,'RMI-data'!$J:$J,$J196,'RMI-data'!$I:$I,$I196),0)</f>
        <v>0</v>
      </c>
      <c r="AD196" s="104">
        <f>IFERROR('RMI-data'!AD192/SUMIFS('RMI-data'!AD:AD,'RMI-data'!$J:$J,$J196,'RMI-data'!$I:$I,$I196),0)</f>
        <v>0</v>
      </c>
      <c r="AE196" s="104">
        <f>IFERROR('RMI-data'!AE192/SUMIFS('RMI-data'!AE:AE,'RMI-data'!$J:$J,$J196,'RMI-data'!$I:$I,$I196),0)</f>
        <v>0</v>
      </c>
      <c r="AF196" s="104">
        <f>IFERROR('RMI-data'!AF192/SUMIFS('RMI-data'!AF:AF,'RMI-data'!$J:$J,$J196,'RMI-data'!$I:$I,$I196),0)</f>
        <v>0</v>
      </c>
      <c r="AG196" s="104">
        <f>IFERROR('RMI-data'!AG192/SUMIFS('RMI-data'!AG:AG,'RMI-data'!$J:$J,$J196,'RMI-data'!$I:$I,$I196),0)</f>
        <v>0</v>
      </c>
      <c r="AH196" s="104">
        <f>IFERROR('RMI-data'!AH192/SUMIFS('RMI-data'!AH:AH,'RMI-data'!$J:$J,$J196,'RMI-data'!$I:$I,$I196),0)</f>
        <v>0</v>
      </c>
      <c r="AI196" s="104">
        <f>IFERROR('RMI-data'!AI192/SUMIFS('RMI-data'!AI:AI,'RMI-data'!$J:$J,$J196,'RMI-data'!$I:$I,$I196),0)</f>
        <v>0</v>
      </c>
      <c r="AJ196" s="104">
        <f>IFERROR('RMI-data'!AJ192/SUMIFS('RMI-data'!AJ:AJ,'RMI-data'!$J:$J,$J196,'RMI-data'!$I:$I,$I196),0)</f>
        <v>0</v>
      </c>
      <c r="AK196" s="104">
        <f>IFERROR('RMI-data'!AK192/SUMIFS('RMI-data'!AK:AK,'RMI-data'!$J:$J,$J196,'RMI-data'!$I:$I,$I196),0)</f>
        <v>0</v>
      </c>
      <c r="AL196" s="104">
        <f>IFERROR('RMI-data'!AL192/SUMIFS('RMI-data'!AL:AL,'RMI-data'!$J:$J,$J196,'RMI-data'!$I:$I,$I196),0)</f>
        <v>0</v>
      </c>
      <c r="AM196" s="104">
        <f>IFERROR('RMI-data'!AM192/SUMIFS('RMI-data'!AM:AM,'RMI-data'!$J:$J,$J196,'RMI-data'!$I:$I,$I196),0)</f>
        <v>0</v>
      </c>
      <c r="AN196" s="104">
        <f>IFERROR('RMI-data'!AN192/SUMIFS('RMI-data'!AN:AN,'RMI-data'!$J:$J,$J196,'RMI-data'!$I:$I,$I196),0)</f>
        <v>0</v>
      </c>
      <c r="AO196" s="104">
        <f>IFERROR('RMI-data'!AO192/SUMIFS('RMI-data'!AO:AO,'RMI-data'!$J:$J,$J196,'RMI-data'!$I:$I,$I196),0)</f>
        <v>0</v>
      </c>
      <c r="AP196" s="104">
        <f>IFERROR('RMI-data'!AP192/SUMIFS('RMI-data'!AP:AP,'RMI-data'!$J:$J,$J196,'RMI-data'!$I:$I,$I196),0)</f>
        <v>0</v>
      </c>
    </row>
    <row r="197" spans="1:42" ht="15.75" customHeight="1" x14ac:dyDescent="0.35">
      <c r="A197" s="51"/>
      <c r="B197" s="51"/>
      <c r="C197" s="51"/>
      <c r="D197" s="51"/>
      <c r="E197" s="51"/>
      <c r="F197" s="51"/>
      <c r="G197" s="51"/>
      <c r="H197" s="52" t="str">
        <f t="shared" si="14"/>
        <v>BCEU-commercial-other</v>
      </c>
      <c r="I197" s="63" t="s">
        <v>540</v>
      </c>
      <c r="J197" s="18" t="s">
        <v>94</v>
      </c>
      <c r="K197" s="104">
        <f>IFERROR('RMI-data'!K193/SUMIFS('RMI-data'!K:K,'RMI-data'!$J:$J,$J197,'RMI-data'!$I:$I,$I197),0)</f>
        <v>0</v>
      </c>
      <c r="L197" s="104">
        <f>IFERROR('RMI-data'!L193/SUMIFS('RMI-data'!L:L,'RMI-data'!$J:$J,$J197,'RMI-data'!$I:$I,$I197),0)</f>
        <v>0</v>
      </c>
      <c r="M197" s="104">
        <f>IFERROR('RMI-data'!M193/SUMIFS('RMI-data'!M:M,'RMI-data'!$J:$J,$J197,'RMI-data'!$I:$I,$I197),0)</f>
        <v>0</v>
      </c>
      <c r="N197" s="104">
        <f>IFERROR('RMI-data'!N193/SUMIFS('RMI-data'!N:N,'RMI-data'!$J:$J,$J197,'RMI-data'!$I:$I,$I197),0)</f>
        <v>0</v>
      </c>
      <c r="O197" s="104">
        <f>IFERROR('RMI-data'!O193/SUMIFS('RMI-data'!O:O,'RMI-data'!$J:$J,$J197,'RMI-data'!$I:$I,$I197),0)</f>
        <v>0</v>
      </c>
      <c r="P197" s="104">
        <f>IFERROR('RMI-data'!P193/SUMIFS('RMI-data'!P:P,'RMI-data'!$J:$J,$J197,'RMI-data'!$I:$I,$I197),0)</f>
        <v>0</v>
      </c>
      <c r="Q197" s="104">
        <f>IFERROR('RMI-data'!Q193/SUMIFS('RMI-data'!Q:Q,'RMI-data'!$J:$J,$J197,'RMI-data'!$I:$I,$I197),0)</f>
        <v>0</v>
      </c>
      <c r="R197" s="104">
        <f>IFERROR('RMI-data'!R193/SUMIFS('RMI-data'!R:R,'RMI-data'!$J:$J,$J197,'RMI-data'!$I:$I,$I197),0)</f>
        <v>0</v>
      </c>
      <c r="S197" s="104">
        <f>IFERROR('RMI-data'!S193/SUMIFS('RMI-data'!S:S,'RMI-data'!$J:$J,$J197,'RMI-data'!$I:$I,$I197),0)</f>
        <v>0</v>
      </c>
      <c r="T197" s="104">
        <f>IFERROR('RMI-data'!T193/SUMIFS('RMI-data'!T:T,'RMI-data'!$J:$J,$J197,'RMI-data'!$I:$I,$I197),0)</f>
        <v>0</v>
      </c>
      <c r="U197" s="104">
        <f>IFERROR('RMI-data'!U193/SUMIFS('RMI-data'!U:U,'RMI-data'!$J:$J,$J197,'RMI-data'!$I:$I,$I197),0)</f>
        <v>0</v>
      </c>
      <c r="V197" s="104">
        <f>IFERROR('RMI-data'!V193/SUMIFS('RMI-data'!V:V,'RMI-data'!$J:$J,$J197,'RMI-data'!$I:$I,$I197),0)</f>
        <v>0</v>
      </c>
      <c r="W197" s="104">
        <f>IFERROR('RMI-data'!W193/SUMIFS('RMI-data'!W:W,'RMI-data'!$J:$J,$J197,'RMI-data'!$I:$I,$I197),0)</f>
        <v>0</v>
      </c>
      <c r="X197" s="104">
        <f>IFERROR('RMI-data'!X193/SUMIFS('RMI-data'!X:X,'RMI-data'!$J:$J,$J197,'RMI-data'!$I:$I,$I197),0)</f>
        <v>0</v>
      </c>
      <c r="Y197" s="104">
        <f>IFERROR('RMI-data'!Y193/SUMIFS('RMI-data'!Y:Y,'RMI-data'!$J:$J,$J197,'RMI-data'!$I:$I,$I197),0)</f>
        <v>0</v>
      </c>
      <c r="Z197" s="104">
        <f>IFERROR('RMI-data'!Z193/SUMIFS('RMI-data'!Z:Z,'RMI-data'!$J:$J,$J197,'RMI-data'!$I:$I,$I197),0)</f>
        <v>0</v>
      </c>
      <c r="AA197" s="104">
        <f>IFERROR('RMI-data'!AA193/SUMIFS('RMI-data'!AA:AA,'RMI-data'!$J:$J,$J197,'RMI-data'!$I:$I,$I197),0)</f>
        <v>0</v>
      </c>
      <c r="AB197" s="104">
        <f>IFERROR('RMI-data'!AB193/SUMIFS('RMI-data'!AB:AB,'RMI-data'!$J:$J,$J197,'RMI-data'!$I:$I,$I197),0)</f>
        <v>0</v>
      </c>
      <c r="AC197" s="104">
        <f>IFERROR('RMI-data'!AC193/SUMIFS('RMI-data'!AC:AC,'RMI-data'!$J:$J,$J197,'RMI-data'!$I:$I,$I197),0)</f>
        <v>0</v>
      </c>
      <c r="AD197" s="104">
        <f>IFERROR('RMI-data'!AD193/SUMIFS('RMI-data'!AD:AD,'RMI-data'!$J:$J,$J197,'RMI-data'!$I:$I,$I197),0)</f>
        <v>0</v>
      </c>
      <c r="AE197" s="104">
        <f>IFERROR('RMI-data'!AE193/SUMIFS('RMI-data'!AE:AE,'RMI-data'!$J:$J,$J197,'RMI-data'!$I:$I,$I197),0)</f>
        <v>0</v>
      </c>
      <c r="AF197" s="104">
        <f>IFERROR('RMI-data'!AF193/SUMIFS('RMI-data'!AF:AF,'RMI-data'!$J:$J,$J197,'RMI-data'!$I:$I,$I197),0)</f>
        <v>0</v>
      </c>
      <c r="AG197" s="104">
        <f>IFERROR('RMI-data'!AG193/SUMIFS('RMI-data'!AG:AG,'RMI-data'!$J:$J,$J197,'RMI-data'!$I:$I,$I197),0)</f>
        <v>0</v>
      </c>
      <c r="AH197" s="104">
        <f>IFERROR('RMI-data'!AH193/SUMIFS('RMI-data'!AH:AH,'RMI-data'!$J:$J,$J197,'RMI-data'!$I:$I,$I197),0)</f>
        <v>0</v>
      </c>
      <c r="AI197" s="104">
        <f>IFERROR('RMI-data'!AI193/SUMIFS('RMI-data'!AI:AI,'RMI-data'!$J:$J,$J197,'RMI-data'!$I:$I,$I197),0)</f>
        <v>0</v>
      </c>
      <c r="AJ197" s="104">
        <f>IFERROR('RMI-data'!AJ193/SUMIFS('RMI-data'!AJ:AJ,'RMI-data'!$J:$J,$J197,'RMI-data'!$I:$I,$I197),0)</f>
        <v>0</v>
      </c>
      <c r="AK197" s="104">
        <f>IFERROR('RMI-data'!AK193/SUMIFS('RMI-data'!AK:AK,'RMI-data'!$J:$J,$J197,'RMI-data'!$I:$I,$I197),0)</f>
        <v>0</v>
      </c>
      <c r="AL197" s="104">
        <f>IFERROR('RMI-data'!AL193/SUMIFS('RMI-data'!AL:AL,'RMI-data'!$J:$J,$J197,'RMI-data'!$I:$I,$I197),0)</f>
        <v>0</v>
      </c>
      <c r="AM197" s="104">
        <f>IFERROR('RMI-data'!AM193/SUMIFS('RMI-data'!AM:AM,'RMI-data'!$J:$J,$J197,'RMI-data'!$I:$I,$I197),0)</f>
        <v>0</v>
      </c>
      <c r="AN197" s="104">
        <f>IFERROR('RMI-data'!AN193/SUMIFS('RMI-data'!AN:AN,'RMI-data'!$J:$J,$J197,'RMI-data'!$I:$I,$I197),0)</f>
        <v>0</v>
      </c>
      <c r="AO197" s="104">
        <f>IFERROR('RMI-data'!AO193/SUMIFS('RMI-data'!AO:AO,'RMI-data'!$J:$J,$J197,'RMI-data'!$I:$I,$I197),0)</f>
        <v>0</v>
      </c>
      <c r="AP197" s="104">
        <f>IFERROR('RMI-data'!AP193/SUMIFS('RMI-data'!AP:AP,'RMI-data'!$J:$J,$J197,'RMI-data'!$I:$I,$I197),0)</f>
        <v>0</v>
      </c>
    </row>
    <row r="198" spans="1:42" ht="15.75" customHeight="1" x14ac:dyDescent="0.35">
      <c r="A198" s="51"/>
      <c r="B198" s="51"/>
      <c r="C198" s="51"/>
      <c r="D198" s="51"/>
      <c r="E198" s="51"/>
      <c r="F198" s="51"/>
      <c r="G198" s="51"/>
      <c r="H198" s="52" t="str">
        <f t="shared" si="14"/>
        <v>BCEU-commercial-other</v>
      </c>
      <c r="I198" s="63" t="s">
        <v>540</v>
      </c>
      <c r="J198" s="18" t="s">
        <v>95</v>
      </c>
      <c r="K198" s="104">
        <f>IFERROR('RMI-data'!K194/SUMIFS('RMI-data'!K:K,'RMI-data'!$J:$J,$J198,'RMI-data'!$I:$I,$I198),0)</f>
        <v>0</v>
      </c>
      <c r="L198" s="104">
        <f>IFERROR('RMI-data'!L194/SUMIFS('RMI-data'!L:L,'RMI-data'!$J:$J,$J198,'RMI-data'!$I:$I,$I198),0)</f>
        <v>0</v>
      </c>
      <c r="M198" s="104">
        <f>IFERROR('RMI-data'!M194/SUMIFS('RMI-data'!M:M,'RMI-data'!$J:$J,$J198,'RMI-data'!$I:$I,$I198),0)</f>
        <v>0</v>
      </c>
      <c r="N198" s="104">
        <f>IFERROR('RMI-data'!N194/SUMIFS('RMI-data'!N:N,'RMI-data'!$J:$J,$J198,'RMI-data'!$I:$I,$I198),0)</f>
        <v>0</v>
      </c>
      <c r="O198" s="104">
        <f>IFERROR('RMI-data'!O194/SUMIFS('RMI-data'!O:O,'RMI-data'!$J:$J,$J198,'RMI-data'!$I:$I,$I198),0)</f>
        <v>0</v>
      </c>
      <c r="P198" s="104">
        <f>IFERROR('RMI-data'!P194/SUMIFS('RMI-data'!P:P,'RMI-data'!$J:$J,$J198,'RMI-data'!$I:$I,$I198),0)</f>
        <v>0</v>
      </c>
      <c r="Q198" s="104">
        <f>IFERROR('RMI-data'!Q194/SUMIFS('RMI-data'!Q:Q,'RMI-data'!$J:$J,$J198,'RMI-data'!$I:$I,$I198),0)</f>
        <v>0</v>
      </c>
      <c r="R198" s="104">
        <f>IFERROR('RMI-data'!R194/SUMIFS('RMI-data'!R:R,'RMI-data'!$J:$J,$J198,'RMI-data'!$I:$I,$I198),0)</f>
        <v>0</v>
      </c>
      <c r="S198" s="104">
        <f>IFERROR('RMI-data'!S194/SUMIFS('RMI-data'!S:S,'RMI-data'!$J:$J,$J198,'RMI-data'!$I:$I,$I198),0)</f>
        <v>0</v>
      </c>
      <c r="T198" s="104">
        <f>IFERROR('RMI-data'!T194/SUMIFS('RMI-data'!T:T,'RMI-data'!$J:$J,$J198,'RMI-data'!$I:$I,$I198),0)</f>
        <v>0</v>
      </c>
      <c r="U198" s="104">
        <f>IFERROR('RMI-data'!U194/SUMIFS('RMI-data'!U:U,'RMI-data'!$J:$J,$J198,'RMI-data'!$I:$I,$I198),0)</f>
        <v>0</v>
      </c>
      <c r="V198" s="104">
        <f>IFERROR('RMI-data'!V194/SUMIFS('RMI-data'!V:V,'RMI-data'!$J:$J,$J198,'RMI-data'!$I:$I,$I198),0)</f>
        <v>0</v>
      </c>
      <c r="W198" s="104">
        <f>IFERROR('RMI-data'!W194/SUMIFS('RMI-data'!W:W,'RMI-data'!$J:$J,$J198,'RMI-data'!$I:$I,$I198),0)</f>
        <v>0</v>
      </c>
      <c r="X198" s="104">
        <f>IFERROR('RMI-data'!X194/SUMIFS('RMI-data'!X:X,'RMI-data'!$J:$J,$J198,'RMI-data'!$I:$I,$I198),0)</f>
        <v>0</v>
      </c>
      <c r="Y198" s="104">
        <f>IFERROR('RMI-data'!Y194/SUMIFS('RMI-data'!Y:Y,'RMI-data'!$J:$J,$J198,'RMI-data'!$I:$I,$I198),0)</f>
        <v>0</v>
      </c>
      <c r="Z198" s="104">
        <f>IFERROR('RMI-data'!Z194/SUMIFS('RMI-data'!Z:Z,'RMI-data'!$J:$J,$J198,'RMI-data'!$I:$I,$I198),0)</f>
        <v>0</v>
      </c>
      <c r="AA198" s="104">
        <f>IFERROR('RMI-data'!AA194/SUMIFS('RMI-data'!AA:AA,'RMI-data'!$J:$J,$J198,'RMI-data'!$I:$I,$I198),0)</f>
        <v>0</v>
      </c>
      <c r="AB198" s="104">
        <f>IFERROR('RMI-data'!AB194/SUMIFS('RMI-data'!AB:AB,'RMI-data'!$J:$J,$J198,'RMI-data'!$I:$I,$I198),0)</f>
        <v>0</v>
      </c>
      <c r="AC198" s="104">
        <f>IFERROR('RMI-data'!AC194/SUMIFS('RMI-data'!AC:AC,'RMI-data'!$J:$J,$J198,'RMI-data'!$I:$I,$I198),0)</f>
        <v>0</v>
      </c>
      <c r="AD198" s="104">
        <f>IFERROR('RMI-data'!AD194/SUMIFS('RMI-data'!AD:AD,'RMI-data'!$J:$J,$J198,'RMI-data'!$I:$I,$I198),0)</f>
        <v>0</v>
      </c>
      <c r="AE198" s="104">
        <f>IFERROR('RMI-data'!AE194/SUMIFS('RMI-data'!AE:AE,'RMI-data'!$J:$J,$J198,'RMI-data'!$I:$I,$I198),0)</f>
        <v>0</v>
      </c>
      <c r="AF198" s="104">
        <f>IFERROR('RMI-data'!AF194/SUMIFS('RMI-data'!AF:AF,'RMI-data'!$J:$J,$J198,'RMI-data'!$I:$I,$I198),0)</f>
        <v>0</v>
      </c>
      <c r="AG198" s="104">
        <f>IFERROR('RMI-data'!AG194/SUMIFS('RMI-data'!AG:AG,'RMI-data'!$J:$J,$J198,'RMI-data'!$I:$I,$I198),0)</f>
        <v>0</v>
      </c>
      <c r="AH198" s="104">
        <f>IFERROR('RMI-data'!AH194/SUMIFS('RMI-data'!AH:AH,'RMI-data'!$J:$J,$J198,'RMI-data'!$I:$I,$I198),0)</f>
        <v>0</v>
      </c>
      <c r="AI198" s="104">
        <f>IFERROR('RMI-data'!AI194/SUMIFS('RMI-data'!AI:AI,'RMI-data'!$J:$J,$J198,'RMI-data'!$I:$I,$I198),0)</f>
        <v>0</v>
      </c>
      <c r="AJ198" s="104">
        <f>IFERROR('RMI-data'!AJ194/SUMIFS('RMI-data'!AJ:AJ,'RMI-data'!$J:$J,$J198,'RMI-data'!$I:$I,$I198),0)</f>
        <v>0</v>
      </c>
      <c r="AK198" s="104">
        <f>IFERROR('RMI-data'!AK194/SUMIFS('RMI-data'!AK:AK,'RMI-data'!$J:$J,$J198,'RMI-data'!$I:$I,$I198),0)</f>
        <v>0</v>
      </c>
      <c r="AL198" s="104">
        <f>IFERROR('RMI-data'!AL194/SUMIFS('RMI-data'!AL:AL,'RMI-data'!$J:$J,$J198,'RMI-data'!$I:$I,$I198),0)</f>
        <v>0</v>
      </c>
      <c r="AM198" s="104">
        <f>IFERROR('RMI-data'!AM194/SUMIFS('RMI-data'!AM:AM,'RMI-data'!$J:$J,$J198,'RMI-data'!$I:$I,$I198),0)</f>
        <v>0</v>
      </c>
      <c r="AN198" s="104">
        <f>IFERROR('RMI-data'!AN194/SUMIFS('RMI-data'!AN:AN,'RMI-data'!$J:$J,$J198,'RMI-data'!$I:$I,$I198),0)</f>
        <v>0</v>
      </c>
      <c r="AO198" s="104">
        <f>IFERROR('RMI-data'!AO194/SUMIFS('RMI-data'!AO:AO,'RMI-data'!$J:$J,$J198,'RMI-data'!$I:$I,$I198),0)</f>
        <v>0</v>
      </c>
      <c r="AP198" s="104">
        <f>IFERROR('RMI-data'!AP194/SUMIFS('RMI-data'!AP:AP,'RMI-data'!$J:$J,$J198,'RMI-data'!$I:$I,$I198),0)</f>
        <v>0</v>
      </c>
    </row>
    <row r="199" spans="1:42" ht="15.75" customHeight="1" x14ac:dyDescent="0.35">
      <c r="A199" s="51"/>
      <c r="B199" s="51"/>
      <c r="C199" s="51"/>
      <c r="D199" s="51"/>
      <c r="E199" s="51"/>
      <c r="F199" s="51"/>
      <c r="G199" s="51"/>
      <c r="H199" s="52" t="str">
        <f t="shared" si="14"/>
        <v>BCEU-commercial-other</v>
      </c>
      <c r="I199" s="63" t="s">
        <v>540</v>
      </c>
      <c r="J199" s="18" t="s">
        <v>96</v>
      </c>
      <c r="K199" s="104">
        <f>IFERROR('RMI-data'!K195/SUMIFS('RMI-data'!K:K,'RMI-data'!$J:$J,$J199,'RMI-data'!$I:$I,$I199),0)</f>
        <v>0</v>
      </c>
      <c r="L199" s="104">
        <f>IFERROR('RMI-data'!L195/SUMIFS('RMI-data'!L:L,'RMI-data'!$J:$J,$J199,'RMI-data'!$I:$I,$I199),0)</f>
        <v>0</v>
      </c>
      <c r="M199" s="104">
        <f>IFERROR('RMI-data'!M195/SUMIFS('RMI-data'!M:M,'RMI-data'!$J:$J,$J199,'RMI-data'!$I:$I,$I199),0)</f>
        <v>0</v>
      </c>
      <c r="N199" s="104">
        <f>IFERROR('RMI-data'!N195/SUMIFS('RMI-data'!N:N,'RMI-data'!$J:$J,$J199,'RMI-data'!$I:$I,$I199),0)</f>
        <v>0</v>
      </c>
      <c r="O199" s="104">
        <f>IFERROR('RMI-data'!O195/SUMIFS('RMI-data'!O:O,'RMI-data'!$J:$J,$J199,'RMI-data'!$I:$I,$I199),0)</f>
        <v>0</v>
      </c>
      <c r="P199" s="104">
        <f>IFERROR('RMI-data'!P195/SUMIFS('RMI-data'!P:P,'RMI-data'!$J:$J,$J199,'RMI-data'!$I:$I,$I199),0)</f>
        <v>0</v>
      </c>
      <c r="Q199" s="104">
        <f>IFERROR('RMI-data'!Q195/SUMIFS('RMI-data'!Q:Q,'RMI-data'!$J:$J,$J199,'RMI-data'!$I:$I,$I199),0)</f>
        <v>0</v>
      </c>
      <c r="R199" s="104">
        <f>IFERROR('RMI-data'!R195/SUMIFS('RMI-data'!R:R,'RMI-data'!$J:$J,$J199,'RMI-data'!$I:$I,$I199),0)</f>
        <v>0</v>
      </c>
      <c r="S199" s="104">
        <f>IFERROR('RMI-data'!S195/SUMIFS('RMI-data'!S:S,'RMI-data'!$J:$J,$J199,'RMI-data'!$I:$I,$I199),0)</f>
        <v>0</v>
      </c>
      <c r="T199" s="104">
        <f>IFERROR('RMI-data'!T195/SUMIFS('RMI-data'!T:T,'RMI-data'!$J:$J,$J199,'RMI-data'!$I:$I,$I199),0)</f>
        <v>0</v>
      </c>
      <c r="U199" s="104">
        <f>IFERROR('RMI-data'!U195/SUMIFS('RMI-data'!U:U,'RMI-data'!$J:$J,$J199,'RMI-data'!$I:$I,$I199),0)</f>
        <v>0</v>
      </c>
      <c r="V199" s="104">
        <f>IFERROR('RMI-data'!V195/SUMIFS('RMI-data'!V:V,'RMI-data'!$J:$J,$J199,'RMI-data'!$I:$I,$I199),0)</f>
        <v>0</v>
      </c>
      <c r="W199" s="104">
        <f>IFERROR('RMI-data'!W195/SUMIFS('RMI-data'!W:W,'RMI-data'!$J:$J,$J199,'RMI-data'!$I:$I,$I199),0)</f>
        <v>0</v>
      </c>
      <c r="X199" s="104">
        <f>IFERROR('RMI-data'!X195/SUMIFS('RMI-data'!X:X,'RMI-data'!$J:$J,$J199,'RMI-data'!$I:$I,$I199),0)</f>
        <v>0</v>
      </c>
      <c r="Y199" s="104">
        <f>IFERROR('RMI-data'!Y195/SUMIFS('RMI-data'!Y:Y,'RMI-data'!$J:$J,$J199,'RMI-data'!$I:$I,$I199),0)</f>
        <v>0</v>
      </c>
      <c r="Z199" s="104">
        <f>IFERROR('RMI-data'!Z195/SUMIFS('RMI-data'!Z:Z,'RMI-data'!$J:$J,$J199,'RMI-data'!$I:$I,$I199),0)</f>
        <v>0</v>
      </c>
      <c r="AA199" s="104">
        <f>IFERROR('RMI-data'!AA195/SUMIFS('RMI-data'!AA:AA,'RMI-data'!$J:$J,$J199,'RMI-data'!$I:$I,$I199),0)</f>
        <v>0</v>
      </c>
      <c r="AB199" s="104">
        <f>IFERROR('RMI-data'!AB195/SUMIFS('RMI-data'!AB:AB,'RMI-data'!$J:$J,$J199,'RMI-data'!$I:$I,$I199),0)</f>
        <v>0</v>
      </c>
      <c r="AC199" s="104">
        <f>IFERROR('RMI-data'!AC195/SUMIFS('RMI-data'!AC:AC,'RMI-data'!$J:$J,$J199,'RMI-data'!$I:$I,$I199),0)</f>
        <v>0</v>
      </c>
      <c r="AD199" s="104">
        <f>IFERROR('RMI-data'!AD195/SUMIFS('RMI-data'!AD:AD,'RMI-data'!$J:$J,$J199,'RMI-data'!$I:$I,$I199),0)</f>
        <v>0</v>
      </c>
      <c r="AE199" s="104">
        <f>IFERROR('RMI-data'!AE195/SUMIFS('RMI-data'!AE:AE,'RMI-data'!$J:$J,$J199,'RMI-data'!$I:$I,$I199),0)</f>
        <v>0</v>
      </c>
      <c r="AF199" s="104">
        <f>IFERROR('RMI-data'!AF195/SUMIFS('RMI-data'!AF:AF,'RMI-data'!$J:$J,$J199,'RMI-data'!$I:$I,$I199),0)</f>
        <v>0</v>
      </c>
      <c r="AG199" s="104">
        <f>IFERROR('RMI-data'!AG195/SUMIFS('RMI-data'!AG:AG,'RMI-data'!$J:$J,$J199,'RMI-data'!$I:$I,$I199),0)</f>
        <v>0</v>
      </c>
      <c r="AH199" s="104">
        <f>IFERROR('RMI-data'!AH195/SUMIFS('RMI-data'!AH:AH,'RMI-data'!$J:$J,$J199,'RMI-data'!$I:$I,$I199),0)</f>
        <v>0</v>
      </c>
      <c r="AI199" s="104">
        <f>IFERROR('RMI-data'!AI195/SUMIFS('RMI-data'!AI:AI,'RMI-data'!$J:$J,$J199,'RMI-data'!$I:$I,$I199),0)</f>
        <v>0</v>
      </c>
      <c r="AJ199" s="104">
        <f>IFERROR('RMI-data'!AJ195/SUMIFS('RMI-data'!AJ:AJ,'RMI-data'!$J:$J,$J199,'RMI-data'!$I:$I,$I199),0)</f>
        <v>0</v>
      </c>
      <c r="AK199" s="104">
        <f>IFERROR('RMI-data'!AK195/SUMIFS('RMI-data'!AK:AK,'RMI-data'!$J:$J,$J199,'RMI-data'!$I:$I,$I199),0)</f>
        <v>0</v>
      </c>
      <c r="AL199" s="104">
        <f>IFERROR('RMI-data'!AL195/SUMIFS('RMI-data'!AL:AL,'RMI-data'!$J:$J,$J199,'RMI-data'!$I:$I,$I199),0)</f>
        <v>0</v>
      </c>
      <c r="AM199" s="104">
        <f>IFERROR('RMI-data'!AM195/SUMIFS('RMI-data'!AM:AM,'RMI-data'!$J:$J,$J199,'RMI-data'!$I:$I,$I199),0)</f>
        <v>0</v>
      </c>
      <c r="AN199" s="104">
        <f>IFERROR('RMI-data'!AN195/SUMIFS('RMI-data'!AN:AN,'RMI-data'!$J:$J,$J199,'RMI-data'!$I:$I,$I199),0)</f>
        <v>0</v>
      </c>
      <c r="AO199" s="104">
        <f>IFERROR('RMI-data'!AO195/SUMIFS('RMI-data'!AO:AO,'RMI-data'!$J:$J,$J199,'RMI-data'!$I:$I,$I199),0)</f>
        <v>0</v>
      </c>
      <c r="AP199" s="104">
        <f>IFERROR('RMI-data'!AP195/SUMIFS('RMI-data'!AP:AP,'RMI-data'!$J:$J,$J199,'RMI-data'!$I:$I,$I199),0)</f>
        <v>0</v>
      </c>
    </row>
    <row r="200" spans="1:42" ht="15.75" customHeight="1" x14ac:dyDescent="0.35">
      <c r="A200" s="51"/>
      <c r="B200" s="51"/>
      <c r="C200" s="51"/>
      <c r="D200" s="51"/>
      <c r="E200" s="51"/>
      <c r="F200" s="51"/>
      <c r="G200" s="51"/>
      <c r="H200" s="51"/>
      <c r="I200" s="61"/>
      <c r="J200" s="51"/>
      <c r="K200" s="51"/>
      <c r="L200" s="51"/>
      <c r="M200" s="51"/>
      <c r="N200" s="51"/>
      <c r="AO200" s="51"/>
      <c r="AP200" s="51"/>
    </row>
    <row r="201" spans="1:42" ht="15.75" customHeight="1" x14ac:dyDescent="0.35">
      <c r="A201" s="51"/>
      <c r="B201" s="51"/>
      <c r="C201" s="51"/>
      <c r="D201" s="51"/>
      <c r="E201" s="51"/>
      <c r="F201" s="51"/>
      <c r="G201" s="51"/>
      <c r="H201" s="51"/>
      <c r="I201" s="61"/>
      <c r="J201" s="51"/>
      <c r="K201" s="51"/>
      <c r="L201" s="51"/>
      <c r="M201" s="51"/>
      <c r="N201" s="51"/>
      <c r="AO201" s="51"/>
      <c r="AP201" s="51"/>
    </row>
    <row r="202" spans="1:42" ht="15.75" customHeight="1" x14ac:dyDescent="0.35">
      <c r="A202" s="51"/>
      <c r="B202" s="51"/>
      <c r="C202" s="51"/>
      <c r="D202" s="51"/>
      <c r="E202" s="51"/>
      <c r="F202" s="51"/>
      <c r="G202" s="51"/>
      <c r="H202" s="51"/>
      <c r="I202" s="61"/>
      <c r="J202" s="51"/>
      <c r="K202" s="51"/>
      <c r="L202" s="51"/>
      <c r="M202" s="51"/>
      <c r="N202" s="51"/>
      <c r="AO202" s="51"/>
      <c r="AP202" s="51"/>
    </row>
    <row r="203" spans="1:42" ht="15.75" customHeight="1" x14ac:dyDescent="0.35">
      <c r="A203" s="51"/>
      <c r="B203" s="51"/>
      <c r="C203" s="51"/>
      <c r="D203" s="51"/>
      <c r="E203" s="51"/>
      <c r="F203" s="51"/>
      <c r="G203" s="51"/>
      <c r="H203" s="51"/>
      <c r="I203" s="61"/>
      <c r="J203" s="51"/>
      <c r="K203" s="51"/>
      <c r="L203" s="51"/>
      <c r="M203" s="51"/>
      <c r="N203" s="51"/>
      <c r="AO203" s="51"/>
      <c r="AP203" s="51"/>
    </row>
    <row r="204" spans="1:42" ht="15.75" customHeight="1" x14ac:dyDescent="0.35">
      <c r="A204" s="51"/>
      <c r="B204" s="51"/>
      <c r="C204" s="51"/>
      <c r="D204" s="51"/>
      <c r="E204" s="51"/>
      <c r="F204" s="51"/>
      <c r="G204" s="51"/>
      <c r="H204" s="51"/>
      <c r="I204" s="61"/>
      <c r="J204" s="51"/>
      <c r="K204" s="51"/>
      <c r="L204" s="51"/>
      <c r="M204" s="51"/>
      <c r="N204" s="51"/>
      <c r="AO204" s="51"/>
      <c r="AP204" s="51"/>
    </row>
    <row r="205" spans="1:42" ht="15.75" customHeight="1" x14ac:dyDescent="0.35">
      <c r="A205" s="51"/>
      <c r="B205" s="51"/>
      <c r="C205" s="51"/>
      <c r="D205" s="51"/>
      <c r="E205" s="51"/>
      <c r="F205" s="51"/>
      <c r="G205" s="51"/>
      <c r="H205" s="51"/>
      <c r="I205" s="61"/>
      <c r="J205" s="51"/>
      <c r="K205" s="51"/>
      <c r="L205" s="51"/>
      <c r="M205" s="51"/>
      <c r="N205" s="51"/>
      <c r="AO205" s="51"/>
      <c r="AP205" s="51"/>
    </row>
    <row r="206" spans="1:42" ht="15.75" customHeight="1" x14ac:dyDescent="0.35">
      <c r="A206" s="51"/>
      <c r="B206" s="51"/>
      <c r="C206" s="51"/>
      <c r="D206" s="51"/>
      <c r="E206" s="51"/>
      <c r="F206" s="51"/>
      <c r="G206" s="51"/>
      <c r="H206" s="51"/>
      <c r="I206" s="61"/>
      <c r="J206" s="51"/>
      <c r="K206" s="51"/>
      <c r="L206" s="51"/>
      <c r="M206" s="51"/>
      <c r="N206" s="51"/>
      <c r="AO206" s="51"/>
      <c r="AP206" s="51"/>
    </row>
    <row r="207" spans="1:42" ht="15.75" customHeight="1" x14ac:dyDescent="0.35">
      <c r="A207" s="51"/>
      <c r="B207" s="51"/>
      <c r="C207" s="51"/>
      <c r="D207" s="51"/>
      <c r="E207" s="51"/>
      <c r="F207" s="51"/>
      <c r="G207" s="51"/>
      <c r="H207" s="51"/>
      <c r="I207" s="61"/>
      <c r="J207" s="51"/>
      <c r="K207" s="51"/>
      <c r="L207" s="51"/>
      <c r="M207" s="51"/>
      <c r="N207" s="51"/>
      <c r="AO207" s="51"/>
      <c r="AP207" s="51"/>
    </row>
    <row r="208" spans="1:42" ht="15.75" customHeight="1" x14ac:dyDescent="0.35">
      <c r="A208" s="51"/>
      <c r="B208" s="51"/>
      <c r="C208" s="51"/>
      <c r="D208" s="51"/>
      <c r="E208" s="51"/>
      <c r="F208" s="51"/>
      <c r="G208" s="51"/>
      <c r="H208" s="51"/>
      <c r="I208" s="61"/>
      <c r="J208" s="51"/>
      <c r="K208" s="51"/>
      <c r="L208" s="51"/>
      <c r="M208" s="51"/>
      <c r="N208" s="51"/>
      <c r="AO208" s="51"/>
      <c r="AP208" s="51"/>
    </row>
    <row r="209" spans="1:42" ht="15.75" customHeight="1" x14ac:dyDescent="0.35">
      <c r="A209" s="51"/>
      <c r="B209" s="51"/>
      <c r="C209" s="51"/>
      <c r="D209" s="51"/>
      <c r="E209" s="51"/>
      <c r="F209" s="51"/>
      <c r="G209" s="51"/>
      <c r="H209" s="51"/>
      <c r="I209" s="61"/>
      <c r="J209" s="51"/>
      <c r="K209" s="51"/>
      <c r="L209" s="51"/>
      <c r="M209" s="51"/>
      <c r="N209" s="51"/>
      <c r="AO209" s="51"/>
      <c r="AP209" s="51"/>
    </row>
    <row r="210" spans="1:42" ht="15.75" customHeight="1" x14ac:dyDescent="0.35">
      <c r="A210" s="51"/>
      <c r="B210" s="51"/>
      <c r="C210" s="51"/>
      <c r="D210" s="51"/>
      <c r="E210" s="51"/>
      <c r="F210" s="51"/>
      <c r="G210" s="51"/>
      <c r="H210" s="51"/>
      <c r="I210" s="61"/>
      <c r="J210" s="51"/>
      <c r="K210" s="51"/>
      <c r="L210" s="51"/>
      <c r="M210" s="51"/>
      <c r="N210" s="51"/>
      <c r="AO210" s="51"/>
      <c r="AP210" s="51"/>
    </row>
    <row r="211" spans="1:42" ht="15.75" customHeight="1" x14ac:dyDescent="0.35">
      <c r="A211" s="51"/>
      <c r="B211" s="51"/>
      <c r="C211" s="51"/>
      <c r="D211" s="51"/>
      <c r="E211" s="51"/>
      <c r="F211" s="51"/>
      <c r="G211" s="51"/>
      <c r="H211" s="51"/>
      <c r="I211" s="61"/>
      <c r="J211" s="51"/>
      <c r="K211" s="51"/>
      <c r="L211" s="51"/>
      <c r="M211" s="51"/>
      <c r="N211" s="51"/>
      <c r="AO211" s="51"/>
      <c r="AP211" s="51"/>
    </row>
    <row r="212" spans="1:42" ht="15.75" customHeight="1" x14ac:dyDescent="0.35">
      <c r="A212" s="51"/>
      <c r="B212" s="51"/>
      <c r="C212" s="51"/>
      <c r="D212" s="51"/>
      <c r="E212" s="51"/>
      <c r="F212" s="51"/>
      <c r="G212" s="51"/>
      <c r="H212" s="51"/>
      <c r="I212" s="61"/>
      <c r="J212" s="51"/>
      <c r="K212" s="51"/>
      <c r="L212" s="51"/>
      <c r="M212" s="51"/>
      <c r="N212" s="51"/>
      <c r="AO212" s="51"/>
      <c r="AP212" s="51"/>
    </row>
    <row r="213" spans="1:42" ht="15.75" customHeight="1" x14ac:dyDescent="0.35">
      <c r="A213" s="51"/>
      <c r="B213" s="51"/>
      <c r="C213" s="51"/>
      <c r="D213" s="51"/>
      <c r="E213" s="51"/>
      <c r="F213" s="51"/>
      <c r="G213" s="51"/>
      <c r="H213" s="51"/>
      <c r="I213" s="61"/>
      <c r="J213" s="51"/>
      <c r="K213" s="51"/>
      <c r="L213" s="51"/>
      <c r="M213" s="51"/>
      <c r="N213" s="51"/>
      <c r="AO213" s="51"/>
      <c r="AP213" s="51"/>
    </row>
    <row r="214" spans="1:42" ht="15.75" customHeight="1" x14ac:dyDescent="0.35">
      <c r="A214" s="51"/>
      <c r="B214" s="51"/>
      <c r="C214" s="51"/>
      <c r="D214" s="51"/>
      <c r="E214" s="51"/>
      <c r="F214" s="51"/>
      <c r="G214" s="51"/>
      <c r="H214" s="51"/>
      <c r="I214" s="61"/>
      <c r="J214" s="51"/>
      <c r="K214" s="51"/>
      <c r="L214" s="51"/>
      <c r="M214" s="51"/>
      <c r="N214" s="51"/>
      <c r="AO214" s="51"/>
      <c r="AP214" s="51"/>
    </row>
    <row r="215" spans="1:42" ht="15.75" customHeight="1" x14ac:dyDescent="0.35">
      <c r="A215" s="51"/>
      <c r="B215" s="51"/>
      <c r="C215" s="51"/>
      <c r="D215" s="51"/>
      <c r="E215" s="51"/>
      <c r="F215" s="51"/>
      <c r="G215" s="51"/>
      <c r="H215" s="51"/>
      <c r="I215" s="61"/>
      <c r="J215" s="51"/>
      <c r="K215" s="51"/>
      <c r="L215" s="51"/>
      <c r="M215" s="51"/>
      <c r="N215" s="51"/>
      <c r="AO215" s="51"/>
      <c r="AP215" s="51"/>
    </row>
    <row r="216" spans="1:42" ht="15.75" customHeight="1" x14ac:dyDescent="0.35">
      <c r="A216" s="51"/>
      <c r="B216" s="51"/>
      <c r="C216" s="51"/>
      <c r="D216" s="51"/>
      <c r="E216" s="51"/>
      <c r="F216" s="51"/>
      <c r="G216" s="51"/>
      <c r="H216" s="51"/>
      <c r="I216" s="61"/>
      <c r="J216" s="51"/>
      <c r="K216" s="51"/>
      <c r="L216" s="51"/>
      <c r="M216" s="51"/>
      <c r="N216" s="51"/>
      <c r="AO216" s="51"/>
      <c r="AP216" s="51"/>
    </row>
    <row r="217" spans="1:42" ht="15.75" customHeight="1" x14ac:dyDescent="0.35">
      <c r="A217" s="51"/>
      <c r="B217" s="51"/>
      <c r="C217" s="51"/>
      <c r="D217" s="51"/>
      <c r="E217" s="51"/>
      <c r="F217" s="51"/>
      <c r="G217" s="51"/>
      <c r="H217" s="51"/>
      <c r="I217" s="61"/>
      <c r="J217" s="51"/>
      <c r="K217" s="51"/>
      <c r="L217" s="51"/>
      <c r="M217" s="51"/>
      <c r="N217" s="51"/>
      <c r="AO217" s="51"/>
      <c r="AP217" s="51"/>
    </row>
    <row r="218" spans="1:42" ht="15.75" customHeight="1" x14ac:dyDescent="0.35">
      <c r="A218" s="51"/>
      <c r="B218" s="51"/>
      <c r="C218" s="51"/>
      <c r="D218" s="51"/>
      <c r="E218" s="51"/>
      <c r="F218" s="51"/>
      <c r="G218" s="51"/>
      <c r="H218" s="51"/>
      <c r="I218" s="61"/>
      <c r="J218" s="51"/>
      <c r="K218" s="51"/>
      <c r="L218" s="51"/>
      <c r="M218" s="51"/>
      <c r="N218" s="51"/>
      <c r="AO218" s="51"/>
      <c r="AP218" s="51"/>
    </row>
    <row r="219" spans="1:42" ht="15.75" customHeight="1" x14ac:dyDescent="0.35">
      <c r="A219" s="51"/>
      <c r="B219" s="51"/>
      <c r="C219" s="51"/>
      <c r="D219" s="51"/>
      <c r="E219" s="51"/>
      <c r="F219" s="51"/>
      <c r="G219" s="51"/>
      <c r="H219" s="51"/>
      <c r="I219" s="61"/>
      <c r="J219" s="51"/>
      <c r="K219" s="51"/>
      <c r="L219" s="51"/>
      <c r="M219" s="51"/>
      <c r="N219" s="51"/>
      <c r="AO219" s="51"/>
      <c r="AP219" s="51"/>
    </row>
    <row r="220" spans="1:42" ht="15.75" customHeight="1" x14ac:dyDescent="0.35">
      <c r="A220" s="51"/>
      <c r="B220" s="51"/>
      <c r="C220" s="51"/>
      <c r="D220" s="51"/>
      <c r="E220" s="51"/>
      <c r="F220" s="51"/>
      <c r="G220" s="51"/>
      <c r="H220" s="51"/>
      <c r="I220" s="61"/>
      <c r="J220" s="51"/>
      <c r="K220" s="51"/>
      <c r="L220" s="51"/>
      <c r="M220" s="51"/>
      <c r="N220" s="51"/>
      <c r="AO220" s="51"/>
      <c r="AP220" s="51"/>
    </row>
    <row r="221" spans="1:42" ht="15.75" customHeight="1" x14ac:dyDescent="0.35">
      <c r="A221" s="51"/>
      <c r="B221" s="51"/>
      <c r="C221" s="51"/>
      <c r="D221" s="51"/>
      <c r="E221" s="51"/>
      <c r="F221" s="51"/>
      <c r="G221" s="51"/>
      <c r="H221" s="51"/>
      <c r="I221" s="61"/>
      <c r="J221" s="51"/>
      <c r="K221" s="51"/>
      <c r="L221" s="51"/>
      <c r="M221" s="51"/>
      <c r="N221" s="51"/>
      <c r="AO221" s="51"/>
      <c r="AP221" s="51"/>
    </row>
    <row r="222" spans="1:42" ht="15.75" customHeight="1" x14ac:dyDescent="0.35">
      <c r="A222" s="51"/>
      <c r="B222" s="51"/>
      <c r="C222" s="51"/>
      <c r="D222" s="51"/>
      <c r="E222" s="51"/>
      <c r="F222" s="51"/>
      <c r="G222" s="51"/>
      <c r="H222" s="51"/>
      <c r="I222" s="61"/>
      <c r="J222" s="51"/>
      <c r="K222" s="51"/>
      <c r="L222" s="51"/>
      <c r="M222" s="51"/>
      <c r="N222" s="51"/>
      <c r="AO222" s="51"/>
      <c r="AP222" s="51"/>
    </row>
    <row r="223" spans="1:42" ht="15.75" customHeight="1" x14ac:dyDescent="0.35">
      <c r="A223" s="51"/>
      <c r="B223" s="51"/>
      <c r="C223" s="51"/>
      <c r="D223" s="51"/>
      <c r="E223" s="51"/>
      <c r="F223" s="51"/>
      <c r="G223" s="51"/>
      <c r="H223" s="51"/>
      <c r="I223" s="61"/>
      <c r="J223" s="51"/>
      <c r="K223" s="51"/>
      <c r="L223" s="51"/>
      <c r="M223" s="51"/>
      <c r="N223" s="51"/>
      <c r="AO223" s="51"/>
      <c r="AP223" s="51"/>
    </row>
    <row r="224" spans="1:42" ht="15.75" customHeight="1" x14ac:dyDescent="0.35">
      <c r="A224" s="51"/>
      <c r="B224" s="51"/>
      <c r="C224" s="51"/>
      <c r="D224" s="51"/>
      <c r="E224" s="51"/>
      <c r="F224" s="51"/>
      <c r="G224" s="51"/>
      <c r="H224" s="51"/>
      <c r="I224" s="61"/>
      <c r="J224" s="51"/>
      <c r="K224" s="51"/>
      <c r="L224" s="51"/>
      <c r="M224" s="51"/>
      <c r="N224" s="51"/>
      <c r="AO224" s="51"/>
      <c r="AP224" s="51"/>
    </row>
    <row r="225" spans="1:42" ht="15.75" customHeight="1" x14ac:dyDescent="0.35">
      <c r="A225" s="51"/>
      <c r="B225" s="51"/>
      <c r="C225" s="51"/>
      <c r="D225" s="51"/>
      <c r="E225" s="51"/>
      <c r="F225" s="51"/>
      <c r="G225" s="51"/>
      <c r="H225" s="51"/>
      <c r="I225" s="61"/>
      <c r="J225" s="51"/>
      <c r="K225" s="51"/>
      <c r="L225" s="51"/>
      <c r="M225" s="51"/>
      <c r="N225" s="51"/>
      <c r="AO225" s="51"/>
      <c r="AP225" s="51"/>
    </row>
    <row r="226" spans="1:42" ht="15.75" customHeight="1" x14ac:dyDescent="0.35">
      <c r="A226" s="51"/>
      <c r="B226" s="51"/>
      <c r="C226" s="51"/>
      <c r="D226" s="51"/>
      <c r="E226" s="51"/>
      <c r="F226" s="51"/>
      <c r="G226" s="51"/>
      <c r="H226" s="51"/>
      <c r="I226" s="61"/>
      <c r="J226" s="51"/>
      <c r="K226" s="51"/>
      <c r="L226" s="51"/>
      <c r="M226" s="51"/>
      <c r="N226" s="51"/>
      <c r="AO226" s="51"/>
      <c r="AP226" s="51"/>
    </row>
    <row r="227" spans="1:42" ht="15.75" customHeight="1" x14ac:dyDescent="0.35">
      <c r="A227" s="51"/>
      <c r="B227" s="51"/>
      <c r="C227" s="51"/>
      <c r="D227" s="51"/>
      <c r="E227" s="51"/>
      <c r="F227" s="51"/>
      <c r="G227" s="51"/>
      <c r="H227" s="51"/>
      <c r="I227" s="61"/>
      <c r="J227" s="51"/>
      <c r="K227" s="51"/>
      <c r="L227" s="51"/>
      <c r="M227" s="51"/>
      <c r="N227" s="51"/>
      <c r="AO227" s="51"/>
      <c r="AP227" s="51"/>
    </row>
    <row r="228" spans="1:42" ht="15.75" customHeight="1" x14ac:dyDescent="0.35">
      <c r="A228" s="51"/>
      <c r="B228" s="51"/>
      <c r="C228" s="51"/>
      <c r="D228" s="51"/>
      <c r="E228" s="51"/>
      <c r="F228" s="51"/>
      <c r="G228" s="51"/>
      <c r="H228" s="51"/>
      <c r="I228" s="61"/>
      <c r="J228" s="51"/>
      <c r="K228" s="51"/>
      <c r="L228" s="51"/>
      <c r="M228" s="51"/>
      <c r="N228" s="51"/>
      <c r="AO228" s="51"/>
      <c r="AP228" s="51"/>
    </row>
    <row r="229" spans="1:42" ht="15.75" customHeight="1" x14ac:dyDescent="0.35">
      <c r="A229" s="51"/>
      <c r="B229" s="51"/>
      <c r="C229" s="51"/>
      <c r="D229" s="51"/>
      <c r="E229" s="51"/>
      <c r="F229" s="51"/>
      <c r="G229" s="51"/>
      <c r="H229" s="51"/>
      <c r="I229" s="61"/>
      <c r="J229" s="51"/>
      <c r="K229" s="51"/>
      <c r="L229" s="51"/>
      <c r="M229" s="51"/>
      <c r="N229" s="51"/>
      <c r="AO229" s="51"/>
      <c r="AP229" s="51"/>
    </row>
    <row r="230" spans="1:42" ht="15.75" customHeight="1" x14ac:dyDescent="0.35">
      <c r="A230" s="51"/>
      <c r="B230" s="51"/>
      <c r="C230" s="51"/>
      <c r="D230" s="51"/>
      <c r="E230" s="51"/>
      <c r="F230" s="51"/>
      <c r="G230" s="51"/>
      <c r="H230" s="51"/>
      <c r="I230" s="61"/>
      <c r="J230" s="51"/>
      <c r="K230" s="51"/>
      <c r="L230" s="51"/>
      <c r="M230" s="51"/>
      <c r="N230" s="51"/>
      <c r="AO230" s="51"/>
      <c r="AP230" s="51"/>
    </row>
    <row r="231" spans="1:42" ht="15.75" customHeight="1" x14ac:dyDescent="0.35">
      <c r="A231" s="51"/>
      <c r="B231" s="51"/>
      <c r="C231" s="51"/>
      <c r="D231" s="51"/>
      <c r="E231" s="51"/>
      <c r="F231" s="51"/>
      <c r="G231" s="51"/>
      <c r="H231" s="51"/>
      <c r="I231" s="61"/>
      <c r="J231" s="51"/>
      <c r="K231" s="51"/>
      <c r="L231" s="51"/>
      <c r="M231" s="51"/>
      <c r="N231" s="51"/>
      <c r="AO231" s="51"/>
      <c r="AP231" s="51"/>
    </row>
    <row r="232" spans="1:42" ht="15.75" customHeight="1" x14ac:dyDescent="0.35">
      <c r="A232" s="51"/>
      <c r="B232" s="51"/>
      <c r="C232" s="51"/>
      <c r="D232" s="51"/>
      <c r="E232" s="51"/>
      <c r="F232" s="51"/>
      <c r="G232" s="51"/>
      <c r="H232" s="51"/>
      <c r="I232" s="61"/>
      <c r="J232" s="51"/>
      <c r="K232" s="51"/>
      <c r="L232" s="51"/>
      <c r="M232" s="51"/>
      <c r="N232" s="51"/>
      <c r="AO232" s="51"/>
      <c r="AP232" s="51"/>
    </row>
    <row r="233" spans="1:42" ht="15.75" customHeight="1" x14ac:dyDescent="0.35">
      <c r="A233" s="51"/>
      <c r="B233" s="51"/>
      <c r="C233" s="51"/>
      <c r="D233" s="51"/>
      <c r="E233" s="51"/>
      <c r="F233" s="51"/>
      <c r="G233" s="51"/>
      <c r="H233" s="51"/>
      <c r="I233" s="61"/>
      <c r="J233" s="51"/>
      <c r="K233" s="51"/>
      <c r="L233" s="51"/>
      <c r="M233" s="51"/>
      <c r="N233" s="51"/>
      <c r="AO233" s="51"/>
      <c r="AP233" s="51"/>
    </row>
    <row r="234" spans="1:42" ht="15.75" customHeight="1" x14ac:dyDescent="0.35">
      <c r="A234" s="51"/>
      <c r="B234" s="51"/>
      <c r="C234" s="51"/>
      <c r="D234" s="51"/>
      <c r="E234" s="51"/>
      <c r="F234" s="51"/>
      <c r="G234" s="51"/>
      <c r="H234" s="51"/>
      <c r="I234" s="61"/>
      <c r="J234" s="51"/>
      <c r="K234" s="51"/>
      <c r="L234" s="51"/>
      <c r="M234" s="51"/>
      <c r="N234" s="51"/>
      <c r="AO234" s="51"/>
      <c r="AP234" s="51"/>
    </row>
    <row r="235" spans="1:42" ht="15.75" customHeight="1" x14ac:dyDescent="0.35">
      <c r="A235" s="51"/>
      <c r="B235" s="51"/>
      <c r="C235" s="51"/>
      <c r="D235" s="51"/>
      <c r="E235" s="51"/>
      <c r="F235" s="51"/>
      <c r="G235" s="51"/>
      <c r="H235" s="51"/>
      <c r="I235" s="61"/>
      <c r="J235" s="51"/>
      <c r="K235" s="51"/>
      <c r="L235" s="51"/>
      <c r="M235" s="51"/>
      <c r="N235" s="51"/>
      <c r="AO235" s="51"/>
      <c r="AP235" s="51"/>
    </row>
    <row r="236" spans="1:42" ht="15.75" customHeight="1" x14ac:dyDescent="0.35">
      <c r="A236" s="51"/>
      <c r="B236" s="51"/>
      <c r="C236" s="51"/>
      <c r="D236" s="51"/>
      <c r="E236" s="51"/>
      <c r="F236" s="51"/>
      <c r="G236" s="51"/>
      <c r="H236" s="51"/>
      <c r="I236" s="61"/>
      <c r="J236" s="51"/>
      <c r="K236" s="51"/>
      <c r="L236" s="51"/>
      <c r="M236" s="51"/>
      <c r="N236" s="51"/>
      <c r="AO236" s="51"/>
      <c r="AP236" s="51"/>
    </row>
    <row r="237" spans="1:42" ht="15.75" customHeight="1" x14ac:dyDescent="0.35">
      <c r="A237" s="51"/>
      <c r="B237" s="51"/>
      <c r="C237" s="51"/>
      <c r="D237" s="51"/>
      <c r="E237" s="51"/>
      <c r="F237" s="51"/>
      <c r="G237" s="51"/>
      <c r="H237" s="51"/>
      <c r="I237" s="61"/>
      <c r="J237" s="51"/>
      <c r="K237" s="51"/>
      <c r="L237" s="51"/>
      <c r="M237" s="51"/>
      <c r="N237" s="51"/>
      <c r="AO237" s="51"/>
      <c r="AP237" s="51"/>
    </row>
    <row r="238" spans="1:42" ht="15.75" customHeight="1" x14ac:dyDescent="0.35">
      <c r="A238" s="51"/>
      <c r="B238" s="51"/>
      <c r="C238" s="51"/>
      <c r="D238" s="51"/>
      <c r="E238" s="51"/>
      <c r="F238" s="51"/>
      <c r="G238" s="51"/>
      <c r="H238" s="51"/>
      <c r="I238" s="61"/>
      <c r="J238" s="51"/>
      <c r="K238" s="51"/>
      <c r="L238" s="51"/>
      <c r="M238" s="51"/>
      <c r="N238" s="51"/>
      <c r="AO238" s="51"/>
      <c r="AP238" s="51"/>
    </row>
    <row r="239" spans="1:42" ht="15.75" customHeight="1" x14ac:dyDescent="0.35">
      <c r="A239" s="51"/>
      <c r="B239" s="51"/>
      <c r="C239" s="51"/>
      <c r="D239" s="51"/>
      <c r="E239" s="51"/>
      <c r="F239" s="51"/>
      <c r="G239" s="51"/>
      <c r="H239" s="51"/>
      <c r="I239" s="61"/>
      <c r="J239" s="51"/>
      <c r="K239" s="51"/>
      <c r="L239" s="51"/>
      <c r="M239" s="51"/>
      <c r="N239" s="51"/>
      <c r="AO239" s="51"/>
      <c r="AP239" s="51"/>
    </row>
    <row r="240" spans="1:42" ht="15.75" customHeight="1" x14ac:dyDescent="0.35">
      <c r="A240" s="51"/>
      <c r="B240" s="51"/>
      <c r="C240" s="51"/>
      <c r="D240" s="51"/>
      <c r="E240" s="51"/>
      <c r="F240" s="51"/>
      <c r="G240" s="51"/>
      <c r="H240" s="51"/>
      <c r="I240" s="61"/>
      <c r="J240" s="51"/>
      <c r="K240" s="51"/>
      <c r="L240" s="51"/>
      <c r="M240" s="51"/>
      <c r="N240" s="51"/>
      <c r="AO240" s="51"/>
      <c r="AP240" s="51"/>
    </row>
    <row r="241" spans="1:42" ht="15.75" customHeight="1" x14ac:dyDescent="0.35">
      <c r="A241" s="51"/>
      <c r="B241" s="51"/>
      <c r="C241" s="51"/>
      <c r="D241" s="51"/>
      <c r="E241" s="51"/>
      <c r="F241" s="51"/>
      <c r="G241" s="51"/>
      <c r="H241" s="51"/>
      <c r="I241" s="61"/>
      <c r="J241" s="51"/>
      <c r="K241" s="51"/>
      <c r="L241" s="51"/>
      <c r="M241" s="51"/>
      <c r="N241" s="51"/>
      <c r="AO241" s="51"/>
      <c r="AP241" s="51"/>
    </row>
    <row r="242" spans="1:42" ht="15.75" customHeight="1" x14ac:dyDescent="0.35">
      <c r="A242" s="51"/>
      <c r="B242" s="51"/>
      <c r="C242" s="51"/>
      <c r="D242" s="51"/>
      <c r="E242" s="51"/>
      <c r="F242" s="51"/>
      <c r="G242" s="51"/>
      <c r="H242" s="51"/>
      <c r="I242" s="61"/>
      <c r="J242" s="51"/>
      <c r="K242" s="51"/>
      <c r="L242" s="51"/>
      <c r="M242" s="51"/>
      <c r="N242" s="51"/>
      <c r="AO242" s="51"/>
      <c r="AP242" s="51"/>
    </row>
    <row r="243" spans="1:42" ht="15.75" customHeight="1" x14ac:dyDescent="0.35">
      <c r="A243" s="51"/>
      <c r="B243" s="51"/>
      <c r="C243" s="51"/>
      <c r="D243" s="51"/>
      <c r="E243" s="51"/>
      <c r="F243" s="51"/>
      <c r="G243" s="51"/>
      <c r="H243" s="51"/>
      <c r="I243" s="61"/>
      <c r="J243" s="51"/>
      <c r="K243" s="51"/>
      <c r="L243" s="51"/>
      <c r="M243" s="51"/>
      <c r="N243" s="51"/>
      <c r="AO243" s="51"/>
      <c r="AP243" s="51"/>
    </row>
    <row r="244" spans="1:42" ht="15.75" customHeight="1" x14ac:dyDescent="0.35">
      <c r="A244" s="51"/>
      <c r="B244" s="51"/>
      <c r="C244" s="51"/>
      <c r="D244" s="51"/>
      <c r="E244" s="51"/>
      <c r="F244" s="51"/>
      <c r="G244" s="51"/>
      <c r="H244" s="51"/>
      <c r="I244" s="61"/>
      <c r="J244" s="51"/>
      <c r="K244" s="51"/>
      <c r="L244" s="51"/>
      <c r="M244" s="51"/>
      <c r="N244" s="51"/>
      <c r="AO244" s="51"/>
      <c r="AP244" s="51"/>
    </row>
    <row r="245" spans="1:42" ht="15.75" customHeight="1" x14ac:dyDescent="0.35">
      <c r="A245" s="51"/>
      <c r="B245" s="51"/>
      <c r="C245" s="51"/>
      <c r="D245" s="51"/>
      <c r="E245" s="51"/>
      <c r="F245" s="51"/>
      <c r="G245" s="51"/>
      <c r="H245" s="51"/>
      <c r="I245" s="61"/>
      <c r="J245" s="51"/>
      <c r="K245" s="51"/>
      <c r="L245" s="51"/>
      <c r="M245" s="51"/>
      <c r="N245" s="51"/>
      <c r="AO245" s="51"/>
      <c r="AP245" s="51"/>
    </row>
    <row r="246" spans="1:42" ht="15.75" customHeight="1" x14ac:dyDescent="0.35">
      <c r="A246" s="51"/>
      <c r="B246" s="51"/>
      <c r="C246" s="51"/>
      <c r="D246" s="51"/>
      <c r="E246" s="51"/>
      <c r="F246" s="51"/>
      <c r="G246" s="51"/>
      <c r="H246" s="51"/>
      <c r="I246" s="61"/>
      <c r="J246" s="51"/>
      <c r="K246" s="51"/>
      <c r="L246" s="51"/>
      <c r="M246" s="51"/>
      <c r="N246" s="51"/>
      <c r="AO246" s="51"/>
      <c r="AP246" s="51"/>
    </row>
    <row r="247" spans="1:42" ht="15.75" customHeight="1" x14ac:dyDescent="0.35">
      <c r="A247" s="51"/>
      <c r="B247" s="51"/>
      <c r="C247" s="51"/>
      <c r="D247" s="51"/>
      <c r="E247" s="51"/>
      <c r="F247" s="51"/>
      <c r="G247" s="51"/>
      <c r="H247" s="51"/>
      <c r="I247" s="61"/>
      <c r="J247" s="51"/>
      <c r="K247" s="51"/>
      <c r="L247" s="51"/>
      <c r="M247" s="51"/>
      <c r="N247" s="51"/>
      <c r="AO247" s="51"/>
      <c r="AP247" s="51"/>
    </row>
    <row r="248" spans="1:42" ht="15.75" customHeight="1" x14ac:dyDescent="0.35">
      <c r="A248" s="51"/>
      <c r="B248" s="51"/>
      <c r="C248" s="51"/>
      <c r="D248" s="51"/>
      <c r="E248" s="51"/>
      <c r="F248" s="51"/>
      <c r="G248" s="51"/>
      <c r="H248" s="51"/>
      <c r="I248" s="61"/>
      <c r="J248" s="51"/>
      <c r="K248" s="51"/>
      <c r="L248" s="51"/>
      <c r="M248" s="51"/>
      <c r="N248" s="51"/>
      <c r="AO248" s="51"/>
      <c r="AP248" s="51"/>
    </row>
    <row r="249" spans="1:42" ht="15.75" customHeight="1" x14ac:dyDescent="0.35">
      <c r="A249" s="51"/>
      <c r="B249" s="51"/>
      <c r="C249" s="51"/>
      <c r="D249" s="51"/>
      <c r="E249" s="51"/>
      <c r="F249" s="51"/>
      <c r="G249" s="51"/>
      <c r="H249" s="51"/>
      <c r="I249" s="61"/>
      <c r="J249" s="51"/>
      <c r="K249" s="51"/>
      <c r="L249" s="51"/>
      <c r="M249" s="51"/>
      <c r="N249" s="51"/>
      <c r="AO249" s="51"/>
      <c r="AP249" s="51"/>
    </row>
    <row r="250" spans="1:42" ht="15.75" customHeight="1" x14ac:dyDescent="0.35">
      <c r="A250" s="51"/>
      <c r="B250" s="51"/>
      <c r="C250" s="51"/>
      <c r="D250" s="51"/>
      <c r="E250" s="51"/>
      <c r="F250" s="51"/>
      <c r="G250" s="51"/>
      <c r="H250" s="51"/>
      <c r="I250" s="61"/>
      <c r="J250" s="51"/>
      <c r="K250" s="51"/>
      <c r="L250" s="51"/>
      <c r="M250" s="51"/>
      <c r="N250" s="51"/>
      <c r="AO250" s="51"/>
      <c r="AP250" s="51"/>
    </row>
    <row r="251" spans="1:42" ht="15.75" customHeight="1" x14ac:dyDescent="0.35">
      <c r="A251" s="51"/>
      <c r="B251" s="51"/>
      <c r="C251" s="51"/>
      <c r="D251" s="51"/>
      <c r="E251" s="51"/>
      <c r="F251" s="51"/>
      <c r="G251" s="51"/>
      <c r="H251" s="51"/>
      <c r="I251" s="61"/>
      <c r="J251" s="51"/>
      <c r="K251" s="51"/>
      <c r="L251" s="51"/>
      <c r="M251" s="51"/>
      <c r="N251" s="51"/>
      <c r="AO251" s="51"/>
      <c r="AP251" s="51"/>
    </row>
    <row r="252" spans="1:42" ht="15.75" customHeight="1" x14ac:dyDescent="0.35">
      <c r="A252" s="51"/>
      <c r="B252" s="51"/>
      <c r="C252" s="51"/>
      <c r="D252" s="51"/>
      <c r="E252" s="51"/>
      <c r="F252" s="51"/>
      <c r="G252" s="51"/>
      <c r="H252" s="51"/>
      <c r="I252" s="61"/>
      <c r="J252" s="51"/>
      <c r="K252" s="51"/>
      <c r="L252" s="51"/>
      <c r="M252" s="51"/>
      <c r="N252" s="51"/>
      <c r="AO252" s="51"/>
      <c r="AP252" s="51"/>
    </row>
    <row r="253" spans="1:42" ht="15.75" customHeight="1" x14ac:dyDescent="0.35">
      <c r="A253" s="51"/>
      <c r="B253" s="51"/>
      <c r="C253" s="51"/>
      <c r="D253" s="51"/>
      <c r="E253" s="51"/>
      <c r="F253" s="51"/>
      <c r="G253" s="51"/>
      <c r="H253" s="51"/>
      <c r="I253" s="61"/>
      <c r="J253" s="51"/>
      <c r="K253" s="51"/>
      <c r="L253" s="51"/>
      <c r="M253" s="51"/>
      <c r="N253" s="51"/>
      <c r="AO253" s="51"/>
      <c r="AP253" s="51"/>
    </row>
    <row r="254" spans="1:42" ht="15.75" customHeight="1" x14ac:dyDescent="0.35">
      <c r="A254" s="51"/>
      <c r="B254" s="51"/>
      <c r="C254" s="51"/>
      <c r="D254" s="51"/>
      <c r="E254" s="51"/>
      <c r="F254" s="51"/>
      <c r="G254" s="51"/>
      <c r="H254" s="51"/>
      <c r="I254" s="61"/>
      <c r="J254" s="51"/>
      <c r="K254" s="51"/>
      <c r="L254" s="51"/>
      <c r="M254" s="51"/>
      <c r="N254" s="51"/>
      <c r="AO254" s="51"/>
      <c r="AP254" s="51"/>
    </row>
    <row r="255" spans="1:42" ht="15.75" customHeight="1" x14ac:dyDescent="0.35">
      <c r="A255" s="51"/>
      <c r="B255" s="51"/>
      <c r="C255" s="51"/>
      <c r="D255" s="51"/>
      <c r="E255" s="51"/>
      <c r="F255" s="51"/>
      <c r="G255" s="51"/>
      <c r="H255" s="51"/>
      <c r="I255" s="61"/>
      <c r="J255" s="51"/>
      <c r="K255" s="51"/>
      <c r="L255" s="51"/>
      <c r="M255" s="51"/>
      <c r="N255" s="51"/>
      <c r="AO255" s="51"/>
      <c r="AP255" s="51"/>
    </row>
    <row r="256" spans="1:42" ht="15.75" customHeight="1" x14ac:dyDescent="0.35">
      <c r="A256" s="51"/>
      <c r="B256" s="51"/>
      <c r="C256" s="51"/>
      <c r="D256" s="51"/>
      <c r="E256" s="51"/>
      <c r="F256" s="51"/>
      <c r="G256" s="51"/>
      <c r="H256" s="51"/>
      <c r="I256" s="61"/>
      <c r="J256" s="51"/>
      <c r="K256" s="51"/>
      <c r="L256" s="51"/>
      <c r="M256" s="51"/>
      <c r="N256" s="51"/>
      <c r="AO256" s="51"/>
      <c r="AP256" s="51"/>
    </row>
    <row r="257" spans="1:42" ht="15.75" customHeight="1" x14ac:dyDescent="0.35">
      <c r="A257" s="51"/>
      <c r="B257" s="51"/>
      <c r="C257" s="51"/>
      <c r="D257" s="51"/>
      <c r="E257" s="51"/>
      <c r="F257" s="51"/>
      <c r="G257" s="51"/>
      <c r="H257" s="51"/>
      <c r="I257" s="61"/>
      <c r="J257" s="51"/>
      <c r="K257" s="51"/>
      <c r="L257" s="51"/>
      <c r="M257" s="51"/>
      <c r="N257" s="51"/>
      <c r="AO257" s="51"/>
      <c r="AP257" s="51"/>
    </row>
    <row r="258" spans="1:42" ht="15.75" customHeight="1" x14ac:dyDescent="0.35">
      <c r="A258" s="51"/>
      <c r="B258" s="51"/>
      <c r="C258" s="51"/>
      <c r="D258" s="51"/>
      <c r="E258" s="51"/>
      <c r="F258" s="51"/>
      <c r="G258" s="51"/>
      <c r="H258" s="51"/>
      <c r="I258" s="61"/>
      <c r="J258" s="51"/>
      <c r="K258" s="51"/>
      <c r="L258" s="51"/>
      <c r="M258" s="51"/>
      <c r="N258" s="51"/>
      <c r="AO258" s="51"/>
      <c r="AP258" s="51"/>
    </row>
    <row r="259" spans="1:42" ht="15.75" customHeight="1" x14ac:dyDescent="0.35">
      <c r="A259" s="51"/>
      <c r="B259" s="51"/>
      <c r="C259" s="51"/>
      <c r="D259" s="51"/>
      <c r="E259" s="51"/>
      <c r="F259" s="51"/>
      <c r="G259" s="51"/>
      <c r="H259" s="51"/>
      <c r="I259" s="61"/>
      <c r="J259" s="51"/>
      <c r="K259" s="51"/>
      <c r="L259" s="51"/>
      <c r="M259" s="51"/>
      <c r="N259" s="51"/>
      <c r="AO259" s="51"/>
      <c r="AP259" s="51"/>
    </row>
    <row r="260" spans="1:42" ht="15.75" customHeight="1" x14ac:dyDescent="0.35">
      <c r="A260" s="51"/>
      <c r="B260" s="51"/>
      <c r="C260" s="51"/>
      <c r="D260" s="51"/>
      <c r="E260" s="51"/>
      <c r="F260" s="51"/>
      <c r="G260" s="51"/>
      <c r="H260" s="51"/>
      <c r="I260" s="61"/>
      <c r="J260" s="51"/>
      <c r="K260" s="51"/>
      <c r="L260" s="51"/>
      <c r="M260" s="51"/>
      <c r="N260" s="51"/>
      <c r="AO260" s="51"/>
      <c r="AP260" s="51"/>
    </row>
    <row r="261" spans="1:42" ht="15.75" customHeight="1" x14ac:dyDescent="0.35">
      <c r="A261" s="51"/>
      <c r="B261" s="51"/>
      <c r="C261" s="51"/>
      <c r="D261" s="51"/>
      <c r="E261" s="51"/>
      <c r="F261" s="51"/>
      <c r="G261" s="51"/>
      <c r="H261" s="51"/>
      <c r="I261" s="61"/>
      <c r="J261" s="51"/>
      <c r="K261" s="51"/>
      <c r="L261" s="51"/>
      <c r="M261" s="51"/>
      <c r="N261" s="51"/>
      <c r="AO261" s="51"/>
      <c r="AP261" s="51"/>
    </row>
    <row r="262" spans="1:42" ht="15.75" customHeight="1" x14ac:dyDescent="0.35">
      <c r="A262" s="51"/>
      <c r="B262" s="51"/>
      <c r="C262" s="51"/>
      <c r="D262" s="51"/>
      <c r="E262" s="51"/>
      <c r="F262" s="51"/>
      <c r="G262" s="51"/>
      <c r="H262" s="51"/>
      <c r="I262" s="61"/>
      <c r="J262" s="51"/>
      <c r="K262" s="51"/>
      <c r="L262" s="51"/>
      <c r="M262" s="51"/>
      <c r="N262" s="51"/>
      <c r="AO262" s="51"/>
      <c r="AP262" s="51"/>
    </row>
    <row r="263" spans="1:42" ht="15.75" customHeight="1" x14ac:dyDescent="0.35">
      <c r="A263" s="51"/>
      <c r="B263" s="51"/>
      <c r="C263" s="51"/>
      <c r="D263" s="51"/>
      <c r="E263" s="51"/>
      <c r="F263" s="51"/>
      <c r="G263" s="51"/>
      <c r="H263" s="51"/>
      <c r="I263" s="61"/>
      <c r="J263" s="51"/>
      <c r="K263" s="51"/>
      <c r="L263" s="51"/>
      <c r="M263" s="51"/>
      <c r="N263" s="51"/>
      <c r="AO263" s="51"/>
      <c r="AP263" s="51"/>
    </row>
    <row r="264" spans="1:42" ht="15.75" customHeight="1" x14ac:dyDescent="0.35">
      <c r="A264" s="51"/>
      <c r="B264" s="51"/>
      <c r="C264" s="51"/>
      <c r="D264" s="51"/>
      <c r="E264" s="51"/>
      <c r="F264" s="51"/>
      <c r="G264" s="51"/>
      <c r="H264" s="51"/>
      <c r="I264" s="61"/>
      <c r="J264" s="51"/>
      <c r="K264" s="51"/>
      <c r="L264" s="51"/>
      <c r="M264" s="51"/>
      <c r="N264" s="51"/>
      <c r="AO264" s="51"/>
      <c r="AP264" s="51"/>
    </row>
    <row r="265" spans="1:42" ht="15.75" customHeight="1" x14ac:dyDescent="0.35">
      <c r="A265" s="51"/>
      <c r="B265" s="51"/>
      <c r="C265" s="51"/>
      <c r="D265" s="51"/>
      <c r="E265" s="51"/>
      <c r="F265" s="51"/>
      <c r="G265" s="51"/>
      <c r="H265" s="51"/>
      <c r="I265" s="61"/>
      <c r="J265" s="51"/>
      <c r="K265" s="51"/>
      <c r="L265" s="51"/>
      <c r="M265" s="51"/>
      <c r="N265" s="51"/>
      <c r="AO265" s="51"/>
      <c r="AP265" s="51"/>
    </row>
    <row r="266" spans="1:42" ht="15.75" customHeight="1" x14ac:dyDescent="0.35">
      <c r="A266" s="51"/>
      <c r="B266" s="51"/>
      <c r="C266" s="51"/>
      <c r="D266" s="51"/>
      <c r="E266" s="51"/>
      <c r="F266" s="51"/>
      <c r="G266" s="51"/>
      <c r="H266" s="51"/>
      <c r="I266" s="61"/>
      <c r="J266" s="51"/>
      <c r="K266" s="51"/>
      <c r="L266" s="51"/>
      <c r="M266" s="51"/>
      <c r="N266" s="51"/>
      <c r="AO266" s="51"/>
      <c r="AP266" s="51"/>
    </row>
    <row r="267" spans="1:42" ht="15.75" customHeight="1" x14ac:dyDescent="0.35">
      <c r="A267" s="51"/>
      <c r="B267" s="51"/>
      <c r="C267" s="51"/>
      <c r="D267" s="51"/>
      <c r="E267" s="51"/>
      <c r="F267" s="51"/>
      <c r="G267" s="51"/>
      <c r="H267" s="51"/>
      <c r="I267" s="61"/>
      <c r="J267" s="51"/>
      <c r="K267" s="51"/>
      <c r="L267" s="51"/>
      <c r="M267" s="51"/>
      <c r="N267" s="51"/>
      <c r="AO267" s="51"/>
      <c r="AP267" s="51"/>
    </row>
    <row r="268" spans="1:42" ht="15.75" customHeight="1" x14ac:dyDescent="0.35">
      <c r="A268" s="51"/>
      <c r="B268" s="51"/>
      <c r="C268" s="51"/>
      <c r="D268" s="51"/>
      <c r="E268" s="51"/>
      <c r="F268" s="51"/>
      <c r="G268" s="51"/>
      <c r="H268" s="51"/>
      <c r="I268" s="61"/>
      <c r="J268" s="51"/>
      <c r="K268" s="51"/>
      <c r="L268" s="51"/>
      <c r="M268" s="51"/>
      <c r="N268" s="51"/>
      <c r="AO268" s="51"/>
      <c r="AP268" s="51"/>
    </row>
    <row r="269" spans="1:42" ht="15.75" customHeight="1" x14ac:dyDescent="0.35">
      <c r="A269" s="51"/>
      <c r="B269" s="51"/>
      <c r="C269" s="51"/>
      <c r="D269" s="51"/>
      <c r="E269" s="51"/>
      <c r="F269" s="51"/>
      <c r="G269" s="51"/>
      <c r="H269" s="51"/>
      <c r="I269" s="61"/>
      <c r="J269" s="51"/>
      <c r="K269" s="51"/>
      <c r="L269" s="51"/>
      <c r="M269" s="51"/>
      <c r="N269" s="51"/>
      <c r="AO269" s="51"/>
      <c r="AP269" s="51"/>
    </row>
    <row r="270" spans="1:42" ht="15.75" customHeight="1" x14ac:dyDescent="0.35">
      <c r="A270" s="51"/>
      <c r="B270" s="51"/>
      <c r="C270" s="51"/>
      <c r="D270" s="51"/>
      <c r="E270" s="51"/>
      <c r="F270" s="51"/>
      <c r="G270" s="51"/>
      <c r="H270" s="51"/>
      <c r="I270" s="61"/>
      <c r="J270" s="51"/>
      <c r="K270" s="51"/>
      <c r="L270" s="51"/>
      <c r="M270" s="51"/>
      <c r="N270" s="51"/>
      <c r="AO270" s="51"/>
      <c r="AP270" s="51"/>
    </row>
    <row r="271" spans="1:42" ht="15.75" customHeight="1" x14ac:dyDescent="0.35">
      <c r="A271" s="51"/>
      <c r="B271" s="51"/>
      <c r="C271" s="51"/>
      <c r="D271" s="51"/>
      <c r="E271" s="51"/>
      <c r="F271" s="51"/>
      <c r="G271" s="51"/>
      <c r="H271" s="51"/>
      <c r="I271" s="61"/>
      <c r="J271" s="51"/>
      <c r="K271" s="51"/>
      <c r="L271" s="51"/>
      <c r="M271" s="51"/>
      <c r="N271" s="51"/>
      <c r="AO271" s="51"/>
      <c r="AP271" s="51"/>
    </row>
    <row r="272" spans="1:42" ht="15.75" customHeight="1" x14ac:dyDescent="0.35">
      <c r="A272" s="51"/>
      <c r="B272" s="51"/>
      <c r="C272" s="51"/>
      <c r="D272" s="51"/>
      <c r="E272" s="51"/>
      <c r="F272" s="51"/>
      <c r="G272" s="51"/>
      <c r="H272" s="51"/>
      <c r="I272" s="61"/>
      <c r="J272" s="51"/>
      <c r="K272" s="51"/>
      <c r="L272" s="51"/>
      <c r="M272" s="51"/>
      <c r="N272" s="51"/>
      <c r="AO272" s="51"/>
      <c r="AP272" s="51"/>
    </row>
    <row r="273" spans="1:42" ht="15.75" customHeight="1" x14ac:dyDescent="0.35">
      <c r="A273" s="51"/>
      <c r="B273" s="51"/>
      <c r="C273" s="51"/>
      <c r="D273" s="51"/>
      <c r="E273" s="51"/>
      <c r="F273" s="51"/>
      <c r="G273" s="51"/>
      <c r="H273" s="51"/>
      <c r="I273" s="61"/>
      <c r="J273" s="51"/>
      <c r="K273" s="51"/>
      <c r="L273" s="51"/>
      <c r="M273" s="51"/>
      <c r="N273" s="51"/>
      <c r="AO273" s="51"/>
      <c r="AP273" s="51"/>
    </row>
    <row r="274" spans="1:42" ht="15.75" customHeight="1" x14ac:dyDescent="0.35">
      <c r="A274" s="51"/>
      <c r="B274" s="51"/>
      <c r="C274" s="51"/>
      <c r="D274" s="51"/>
      <c r="E274" s="51"/>
      <c r="F274" s="51"/>
      <c r="G274" s="51"/>
      <c r="H274" s="51"/>
      <c r="I274" s="61"/>
      <c r="J274" s="51"/>
      <c r="K274" s="51"/>
      <c r="L274" s="51"/>
      <c r="M274" s="51"/>
      <c r="N274" s="51"/>
      <c r="AO274" s="51"/>
      <c r="AP274" s="51"/>
    </row>
    <row r="275" spans="1:42" ht="15.75" customHeight="1" x14ac:dyDescent="0.35">
      <c r="A275" s="51"/>
      <c r="B275" s="51"/>
      <c r="C275" s="51"/>
      <c r="D275" s="51"/>
      <c r="E275" s="51"/>
      <c r="F275" s="51"/>
      <c r="G275" s="51"/>
      <c r="H275" s="51"/>
      <c r="I275" s="61"/>
      <c r="J275" s="51"/>
      <c r="K275" s="51"/>
      <c r="L275" s="51"/>
      <c r="M275" s="51"/>
      <c r="N275" s="51"/>
      <c r="AO275" s="51"/>
      <c r="AP275" s="51"/>
    </row>
    <row r="276" spans="1:42" ht="15.75" customHeight="1" x14ac:dyDescent="0.35">
      <c r="A276" s="51"/>
      <c r="B276" s="51"/>
      <c r="C276" s="51"/>
      <c r="D276" s="51"/>
      <c r="E276" s="51"/>
      <c r="F276" s="51"/>
      <c r="G276" s="51"/>
      <c r="H276" s="51"/>
      <c r="I276" s="61"/>
      <c r="J276" s="51"/>
      <c r="K276" s="51"/>
      <c r="L276" s="51"/>
      <c r="M276" s="51"/>
      <c r="N276" s="51"/>
      <c r="AO276" s="51"/>
      <c r="AP276" s="51"/>
    </row>
    <row r="277" spans="1:42" ht="15.75" customHeight="1" x14ac:dyDescent="0.35">
      <c r="A277" s="51"/>
      <c r="B277" s="51"/>
      <c r="C277" s="51"/>
      <c r="D277" s="51"/>
      <c r="E277" s="51"/>
      <c r="F277" s="51"/>
      <c r="G277" s="51"/>
      <c r="H277" s="51"/>
      <c r="I277" s="61"/>
      <c r="J277" s="51"/>
      <c r="K277" s="51"/>
      <c r="L277" s="51"/>
      <c r="M277" s="51"/>
      <c r="N277" s="51"/>
      <c r="AO277" s="51"/>
      <c r="AP277" s="51"/>
    </row>
    <row r="278" spans="1:42" ht="15.75" customHeight="1" x14ac:dyDescent="0.35">
      <c r="A278" s="51"/>
      <c r="B278" s="51"/>
      <c r="C278" s="51"/>
      <c r="D278" s="51"/>
      <c r="E278" s="51"/>
      <c r="F278" s="51"/>
      <c r="G278" s="51"/>
      <c r="H278" s="51"/>
      <c r="I278" s="61"/>
      <c r="J278" s="51"/>
      <c r="K278" s="51"/>
      <c r="L278" s="51"/>
      <c r="M278" s="51"/>
      <c r="N278" s="51"/>
      <c r="AO278" s="51"/>
      <c r="AP278" s="51"/>
    </row>
    <row r="279" spans="1:42" ht="15.75" customHeight="1" x14ac:dyDescent="0.35">
      <c r="A279" s="51"/>
      <c r="B279" s="51"/>
      <c r="C279" s="51"/>
      <c r="D279" s="51"/>
      <c r="E279" s="51"/>
      <c r="F279" s="51"/>
      <c r="G279" s="51"/>
      <c r="H279" s="51"/>
      <c r="I279" s="61"/>
      <c r="J279" s="51"/>
      <c r="K279" s="51"/>
      <c r="L279" s="51"/>
      <c r="M279" s="51"/>
      <c r="N279" s="51"/>
      <c r="AO279" s="51"/>
      <c r="AP279" s="51"/>
    </row>
    <row r="280" spans="1:42" ht="15.75" customHeight="1" x14ac:dyDescent="0.35">
      <c r="A280" s="51"/>
      <c r="B280" s="51"/>
      <c r="C280" s="51"/>
      <c r="D280" s="51"/>
      <c r="E280" s="51"/>
      <c r="F280" s="51"/>
      <c r="G280" s="51"/>
      <c r="H280" s="51"/>
      <c r="I280" s="61"/>
      <c r="J280" s="51"/>
      <c r="K280" s="51"/>
      <c r="L280" s="51"/>
      <c r="M280" s="51"/>
      <c r="N280" s="51"/>
      <c r="AO280" s="51"/>
      <c r="AP280" s="51"/>
    </row>
    <row r="281" spans="1:42" ht="15.75" customHeight="1" x14ac:dyDescent="0.35">
      <c r="A281" s="51"/>
      <c r="B281" s="51"/>
      <c r="C281" s="51"/>
      <c r="D281" s="51"/>
      <c r="E281" s="51"/>
      <c r="F281" s="51"/>
      <c r="G281" s="51"/>
      <c r="H281" s="51"/>
      <c r="I281" s="61"/>
      <c r="J281" s="51"/>
      <c r="K281" s="51"/>
      <c r="L281" s="51"/>
      <c r="M281" s="51"/>
      <c r="N281" s="51"/>
      <c r="AO281" s="51"/>
      <c r="AP281" s="51"/>
    </row>
    <row r="282" spans="1:42" ht="15.75" customHeight="1" x14ac:dyDescent="0.35">
      <c r="A282" s="51"/>
      <c r="B282" s="51"/>
      <c r="C282" s="51"/>
      <c r="D282" s="51"/>
      <c r="E282" s="51"/>
      <c r="F282" s="51"/>
      <c r="G282" s="51"/>
      <c r="H282" s="51"/>
      <c r="I282" s="61"/>
      <c r="J282" s="51"/>
      <c r="K282" s="51"/>
      <c r="L282" s="51"/>
      <c r="M282" s="51"/>
      <c r="N282" s="51"/>
      <c r="AO282" s="51"/>
      <c r="AP282" s="51"/>
    </row>
    <row r="283" spans="1:42" ht="15.75" customHeight="1" x14ac:dyDescent="0.35">
      <c r="A283" s="51"/>
      <c r="B283" s="51"/>
      <c r="C283" s="51"/>
      <c r="D283" s="51"/>
      <c r="E283" s="51"/>
      <c r="F283" s="51"/>
      <c r="G283" s="51"/>
      <c r="H283" s="51"/>
      <c r="I283" s="61"/>
      <c r="J283" s="51"/>
      <c r="K283" s="51"/>
      <c r="L283" s="51"/>
      <c r="M283" s="51"/>
      <c r="N283" s="51"/>
      <c r="AO283" s="51"/>
      <c r="AP283" s="51"/>
    </row>
    <row r="284" spans="1:42" ht="15.75" customHeight="1" x14ac:dyDescent="0.35">
      <c r="A284" s="51"/>
      <c r="B284" s="51"/>
      <c r="C284" s="51"/>
      <c r="D284" s="51"/>
      <c r="E284" s="51"/>
      <c r="F284" s="51"/>
      <c r="G284" s="51"/>
      <c r="H284" s="51"/>
      <c r="I284" s="61"/>
      <c r="J284" s="51"/>
      <c r="K284" s="51"/>
      <c r="L284" s="51"/>
      <c r="M284" s="51"/>
      <c r="N284" s="51"/>
      <c r="AO284" s="51"/>
      <c r="AP284" s="51"/>
    </row>
    <row r="285" spans="1:42" ht="15.75" customHeight="1" x14ac:dyDescent="0.35">
      <c r="A285" s="51"/>
      <c r="B285" s="51"/>
      <c r="C285" s="51"/>
      <c r="D285" s="51"/>
      <c r="E285" s="51"/>
      <c r="F285" s="51"/>
      <c r="G285" s="51"/>
      <c r="H285" s="51"/>
      <c r="I285" s="61"/>
      <c r="J285" s="51"/>
      <c r="K285" s="51"/>
      <c r="L285" s="51"/>
      <c r="M285" s="51"/>
      <c r="N285" s="51"/>
      <c r="AO285" s="51"/>
      <c r="AP285" s="51"/>
    </row>
    <row r="286" spans="1:42" ht="15.75" customHeight="1" x14ac:dyDescent="0.35">
      <c r="A286" s="51"/>
      <c r="B286" s="51"/>
      <c r="C286" s="51"/>
      <c r="D286" s="51"/>
      <c r="E286" s="51"/>
      <c r="F286" s="51"/>
      <c r="G286" s="51"/>
      <c r="H286" s="51"/>
      <c r="I286" s="61"/>
      <c r="J286" s="51"/>
      <c r="K286" s="51"/>
      <c r="L286" s="51"/>
      <c r="M286" s="51"/>
      <c r="N286" s="51"/>
      <c r="AO286" s="51"/>
      <c r="AP286" s="51"/>
    </row>
    <row r="287" spans="1:42" ht="15.75" customHeight="1" x14ac:dyDescent="0.35">
      <c r="A287" s="51"/>
      <c r="B287" s="51"/>
      <c r="C287" s="51"/>
      <c r="D287" s="51"/>
      <c r="E287" s="51"/>
      <c r="F287" s="51"/>
      <c r="G287" s="51"/>
      <c r="H287" s="51"/>
      <c r="I287" s="61"/>
      <c r="J287" s="51"/>
      <c r="K287" s="51"/>
      <c r="L287" s="51"/>
      <c r="M287" s="51"/>
      <c r="N287" s="51"/>
      <c r="AO287" s="51"/>
      <c r="AP287" s="51"/>
    </row>
    <row r="288" spans="1:42" ht="15.75" customHeight="1" x14ac:dyDescent="0.35">
      <c r="A288" s="51"/>
      <c r="B288" s="51"/>
      <c r="C288" s="51"/>
      <c r="D288" s="51"/>
      <c r="E288" s="51"/>
      <c r="F288" s="51"/>
      <c r="G288" s="51"/>
      <c r="H288" s="51"/>
      <c r="I288" s="61"/>
      <c r="J288" s="51"/>
      <c r="K288" s="51"/>
      <c r="L288" s="51"/>
      <c r="M288" s="51"/>
      <c r="N288" s="51"/>
      <c r="AO288" s="51"/>
      <c r="AP288" s="51"/>
    </row>
    <row r="289" spans="1:42" ht="15.75" customHeight="1" x14ac:dyDescent="0.35">
      <c r="A289" s="51"/>
      <c r="B289" s="51"/>
      <c r="C289" s="51"/>
      <c r="D289" s="51"/>
      <c r="E289" s="51"/>
      <c r="F289" s="51"/>
      <c r="G289" s="51"/>
      <c r="H289" s="51"/>
      <c r="I289" s="61"/>
      <c r="J289" s="51"/>
      <c r="K289" s="51"/>
      <c r="L289" s="51"/>
      <c r="M289" s="51"/>
      <c r="N289" s="51"/>
      <c r="AO289" s="51"/>
      <c r="AP289" s="51"/>
    </row>
    <row r="290" spans="1:42" ht="15.75" customHeight="1" x14ac:dyDescent="0.35">
      <c r="A290" s="51"/>
      <c r="B290" s="51"/>
      <c r="C290" s="51"/>
      <c r="D290" s="51"/>
      <c r="E290" s="51"/>
      <c r="F290" s="51"/>
      <c r="G290" s="51"/>
      <c r="H290" s="51"/>
      <c r="I290" s="61"/>
      <c r="J290" s="51"/>
      <c r="K290" s="51"/>
      <c r="L290" s="51"/>
      <c r="M290" s="51"/>
      <c r="N290" s="51"/>
      <c r="AO290" s="51"/>
      <c r="AP290" s="51"/>
    </row>
    <row r="291" spans="1:42" ht="15.75" customHeight="1" x14ac:dyDescent="0.35">
      <c r="A291" s="51"/>
      <c r="B291" s="51"/>
      <c r="C291" s="51"/>
      <c r="D291" s="51"/>
      <c r="E291" s="51"/>
      <c r="F291" s="51"/>
      <c r="G291" s="51"/>
      <c r="H291" s="51"/>
      <c r="I291" s="61"/>
      <c r="J291" s="51"/>
      <c r="K291" s="51"/>
      <c r="L291" s="51"/>
      <c r="M291" s="51"/>
      <c r="N291" s="51"/>
      <c r="AO291" s="51"/>
      <c r="AP291" s="51"/>
    </row>
    <row r="292" spans="1:42" ht="15.75" customHeight="1" x14ac:dyDescent="0.35">
      <c r="A292" s="51"/>
      <c r="B292" s="51"/>
      <c r="C292" s="51"/>
      <c r="D292" s="51"/>
      <c r="E292" s="51"/>
      <c r="F292" s="51"/>
      <c r="G292" s="51"/>
      <c r="H292" s="51"/>
      <c r="I292" s="61"/>
      <c r="J292" s="51"/>
      <c r="K292" s="51"/>
      <c r="L292" s="51"/>
      <c r="M292" s="51"/>
      <c r="N292" s="51"/>
      <c r="AO292" s="51"/>
      <c r="AP292" s="51"/>
    </row>
    <row r="293" spans="1:42" ht="15.75" customHeight="1" x14ac:dyDescent="0.35">
      <c r="A293" s="51"/>
      <c r="B293" s="51"/>
      <c r="C293" s="51"/>
      <c r="D293" s="51"/>
      <c r="E293" s="51"/>
      <c r="F293" s="51"/>
      <c r="G293" s="51"/>
      <c r="H293" s="51"/>
      <c r="I293" s="61"/>
      <c r="J293" s="51"/>
      <c r="K293" s="51"/>
      <c r="L293" s="51"/>
      <c r="M293" s="51"/>
      <c r="N293" s="51"/>
      <c r="AO293" s="51"/>
      <c r="AP293" s="51"/>
    </row>
    <row r="294" spans="1:42" ht="15.75" customHeight="1" x14ac:dyDescent="0.35">
      <c r="A294" s="51"/>
      <c r="B294" s="51"/>
      <c r="C294" s="51"/>
      <c r="D294" s="51"/>
      <c r="E294" s="51"/>
      <c r="F294" s="51"/>
      <c r="G294" s="51"/>
      <c r="H294" s="51"/>
      <c r="I294" s="61"/>
      <c r="J294" s="51"/>
      <c r="K294" s="51"/>
      <c r="L294" s="51"/>
      <c r="M294" s="51"/>
      <c r="N294" s="51"/>
      <c r="AO294" s="51"/>
      <c r="AP294" s="51"/>
    </row>
    <row r="295" spans="1:42" ht="15.75" customHeight="1" x14ac:dyDescent="0.35">
      <c r="A295" s="51"/>
      <c r="B295" s="51"/>
      <c r="C295" s="51"/>
      <c r="D295" s="51"/>
      <c r="E295" s="51"/>
      <c r="F295" s="51"/>
      <c r="G295" s="51"/>
      <c r="H295" s="51"/>
      <c r="I295" s="61"/>
      <c r="J295" s="51"/>
      <c r="K295" s="51"/>
      <c r="L295" s="51"/>
      <c r="M295" s="51"/>
      <c r="N295" s="51"/>
      <c r="AO295" s="51"/>
      <c r="AP295" s="51"/>
    </row>
    <row r="296" spans="1:42" ht="15.75" customHeight="1" x14ac:dyDescent="0.35">
      <c r="A296" s="51"/>
      <c r="B296" s="51"/>
      <c r="C296" s="51"/>
      <c r="D296" s="51"/>
      <c r="E296" s="51"/>
      <c r="F296" s="51"/>
      <c r="G296" s="51"/>
      <c r="H296" s="51"/>
      <c r="I296" s="61"/>
      <c r="J296" s="51"/>
      <c r="K296" s="51"/>
      <c r="L296" s="51"/>
      <c r="M296" s="51"/>
      <c r="N296" s="51"/>
      <c r="AO296" s="51"/>
      <c r="AP296" s="51"/>
    </row>
    <row r="297" spans="1:42" ht="15.75" customHeight="1" x14ac:dyDescent="0.35">
      <c r="A297" s="51"/>
      <c r="B297" s="51"/>
      <c r="C297" s="51"/>
      <c r="D297" s="51"/>
      <c r="E297" s="51"/>
      <c r="F297" s="51"/>
      <c r="G297" s="51"/>
      <c r="H297" s="51"/>
      <c r="I297" s="61"/>
      <c r="J297" s="51"/>
      <c r="K297" s="51"/>
      <c r="L297" s="51"/>
      <c r="M297" s="51"/>
      <c r="N297" s="51"/>
      <c r="AO297" s="51"/>
      <c r="AP297" s="51"/>
    </row>
    <row r="298" spans="1:42" ht="15.75" customHeight="1" x14ac:dyDescent="0.35">
      <c r="A298" s="51"/>
      <c r="B298" s="51"/>
      <c r="C298" s="51"/>
      <c r="D298" s="51"/>
      <c r="E298" s="51"/>
      <c r="F298" s="51"/>
      <c r="G298" s="51"/>
      <c r="H298" s="51"/>
      <c r="I298" s="61"/>
      <c r="J298" s="51"/>
      <c r="K298" s="51"/>
      <c r="L298" s="51"/>
      <c r="M298" s="51"/>
      <c r="N298" s="51"/>
      <c r="AO298" s="51"/>
      <c r="AP298" s="51"/>
    </row>
    <row r="299" spans="1:42" ht="15.75" customHeight="1" x14ac:dyDescent="0.35">
      <c r="A299" s="51"/>
      <c r="B299" s="51"/>
      <c r="C299" s="51"/>
      <c r="D299" s="51"/>
      <c r="E299" s="51"/>
      <c r="F299" s="51"/>
      <c r="G299" s="51"/>
      <c r="H299" s="51"/>
      <c r="I299" s="61"/>
      <c r="J299" s="51"/>
      <c r="K299" s="51"/>
      <c r="L299" s="51"/>
      <c r="M299" s="51"/>
      <c r="N299" s="51"/>
      <c r="AO299" s="51"/>
      <c r="AP299" s="51"/>
    </row>
    <row r="300" spans="1:42" ht="15.75" customHeight="1" x14ac:dyDescent="0.35">
      <c r="A300" s="51"/>
      <c r="B300" s="51"/>
      <c r="C300" s="51"/>
      <c r="D300" s="51"/>
      <c r="E300" s="51"/>
      <c r="F300" s="51"/>
      <c r="G300" s="51"/>
      <c r="H300" s="51"/>
      <c r="I300" s="61"/>
      <c r="J300" s="51"/>
      <c r="K300" s="51"/>
      <c r="L300" s="51"/>
      <c r="M300" s="51"/>
      <c r="N300" s="51"/>
      <c r="AO300" s="51"/>
      <c r="AP300" s="51"/>
    </row>
    <row r="301" spans="1:42" ht="15.75" customHeight="1" x14ac:dyDescent="0.35">
      <c r="A301" s="51"/>
      <c r="B301" s="51"/>
      <c r="C301" s="51"/>
      <c r="D301" s="51"/>
      <c r="E301" s="51"/>
      <c r="F301" s="51"/>
      <c r="G301" s="51"/>
      <c r="H301" s="51"/>
      <c r="I301" s="61"/>
      <c r="J301" s="51"/>
      <c r="K301" s="51"/>
      <c r="L301" s="51"/>
      <c r="M301" s="51"/>
      <c r="N301" s="51"/>
      <c r="AO301" s="51"/>
      <c r="AP301" s="51"/>
    </row>
    <row r="302" spans="1:42" ht="15.75" customHeight="1" x14ac:dyDescent="0.35">
      <c r="A302" s="51"/>
      <c r="B302" s="51"/>
      <c r="C302" s="51"/>
      <c r="D302" s="51"/>
      <c r="E302" s="51"/>
      <c r="F302" s="51"/>
      <c r="G302" s="51"/>
      <c r="H302" s="51"/>
      <c r="I302" s="61"/>
      <c r="J302" s="51"/>
      <c r="K302" s="51"/>
      <c r="L302" s="51"/>
      <c r="M302" s="51"/>
      <c r="N302" s="51"/>
      <c r="AO302" s="51"/>
      <c r="AP302" s="51"/>
    </row>
    <row r="303" spans="1:42" ht="15.75" customHeight="1" x14ac:dyDescent="0.35">
      <c r="A303" s="51"/>
      <c r="B303" s="51"/>
      <c r="C303" s="51"/>
      <c r="D303" s="51"/>
      <c r="E303" s="51"/>
      <c r="F303" s="51"/>
      <c r="G303" s="51"/>
      <c r="H303" s="51"/>
      <c r="I303" s="61"/>
      <c r="J303" s="51"/>
      <c r="K303" s="51"/>
      <c r="L303" s="51"/>
      <c r="M303" s="51"/>
      <c r="N303" s="51"/>
      <c r="AO303" s="51"/>
      <c r="AP303" s="51"/>
    </row>
    <row r="304" spans="1:42" ht="15.75" customHeight="1" x14ac:dyDescent="0.35">
      <c r="A304" s="51"/>
      <c r="B304" s="51"/>
      <c r="C304" s="51"/>
      <c r="D304" s="51"/>
      <c r="E304" s="51"/>
      <c r="F304" s="51"/>
      <c r="G304" s="51"/>
      <c r="H304" s="51"/>
      <c r="I304" s="61"/>
      <c r="J304" s="51"/>
      <c r="K304" s="51"/>
      <c r="L304" s="51"/>
      <c r="M304" s="51"/>
      <c r="N304" s="51"/>
      <c r="AO304" s="51"/>
      <c r="AP304" s="51"/>
    </row>
    <row r="305" spans="1:42" ht="15.75" customHeight="1" x14ac:dyDescent="0.35">
      <c r="A305" s="51"/>
      <c r="B305" s="51"/>
      <c r="C305" s="51"/>
      <c r="D305" s="51"/>
      <c r="E305" s="51"/>
      <c r="F305" s="51"/>
      <c r="G305" s="51"/>
      <c r="H305" s="51"/>
      <c r="I305" s="61"/>
      <c r="J305" s="51"/>
      <c r="K305" s="51"/>
      <c r="L305" s="51"/>
      <c r="M305" s="51"/>
      <c r="N305" s="51"/>
      <c r="AO305" s="51"/>
      <c r="AP305" s="51"/>
    </row>
    <row r="306" spans="1:42" ht="15.75" customHeight="1" x14ac:dyDescent="0.35">
      <c r="A306" s="51"/>
      <c r="B306" s="51"/>
      <c r="C306" s="51"/>
      <c r="D306" s="51"/>
      <c r="E306" s="51"/>
      <c r="F306" s="51"/>
      <c r="G306" s="51"/>
      <c r="H306" s="51"/>
      <c r="I306" s="61"/>
      <c r="J306" s="51"/>
      <c r="K306" s="51"/>
      <c r="L306" s="51"/>
      <c r="M306" s="51"/>
      <c r="N306" s="51"/>
      <c r="AO306" s="51"/>
      <c r="AP306" s="51"/>
    </row>
    <row r="307" spans="1:42" ht="15.75" customHeight="1" x14ac:dyDescent="0.35">
      <c r="A307" s="51"/>
      <c r="B307" s="51"/>
      <c r="C307" s="51"/>
      <c r="D307" s="51"/>
      <c r="E307" s="51"/>
      <c r="F307" s="51"/>
      <c r="G307" s="51"/>
      <c r="H307" s="51"/>
      <c r="I307" s="61"/>
      <c r="J307" s="51"/>
      <c r="K307" s="51"/>
      <c r="L307" s="51"/>
      <c r="M307" s="51"/>
      <c r="N307" s="51"/>
      <c r="AO307" s="51"/>
      <c r="AP307" s="51"/>
    </row>
    <row r="308" spans="1:42" ht="15.75" customHeight="1" x14ac:dyDescent="0.35">
      <c r="A308" s="51"/>
      <c r="B308" s="51"/>
      <c r="C308" s="51"/>
      <c r="D308" s="51"/>
      <c r="E308" s="51"/>
      <c r="F308" s="51"/>
      <c r="G308" s="51"/>
      <c r="H308" s="51"/>
      <c r="I308" s="61"/>
      <c r="J308" s="51"/>
      <c r="K308" s="51"/>
      <c r="L308" s="51"/>
      <c r="M308" s="51"/>
      <c r="N308" s="51"/>
      <c r="AO308" s="51"/>
      <c r="AP308" s="51"/>
    </row>
    <row r="309" spans="1:42" ht="15.75" customHeight="1" x14ac:dyDescent="0.35">
      <c r="A309" s="51"/>
      <c r="B309" s="51"/>
      <c r="C309" s="51"/>
      <c r="D309" s="51"/>
      <c r="E309" s="51"/>
      <c r="F309" s="51"/>
      <c r="G309" s="51"/>
      <c r="H309" s="51"/>
      <c r="I309" s="61"/>
      <c r="J309" s="51"/>
      <c r="K309" s="51"/>
      <c r="L309" s="51"/>
      <c r="M309" s="51"/>
      <c r="N309" s="51"/>
      <c r="AO309" s="51"/>
      <c r="AP309" s="51"/>
    </row>
    <row r="310" spans="1:42" ht="15.75" customHeight="1" x14ac:dyDescent="0.35">
      <c r="A310" s="51"/>
      <c r="B310" s="51"/>
      <c r="C310" s="51"/>
      <c r="D310" s="51"/>
      <c r="E310" s="51"/>
      <c r="F310" s="51"/>
      <c r="G310" s="51"/>
      <c r="H310" s="51"/>
      <c r="I310" s="61"/>
      <c r="J310" s="51"/>
      <c r="K310" s="51"/>
      <c r="L310" s="51"/>
      <c r="M310" s="51"/>
      <c r="N310" s="51"/>
      <c r="AO310" s="51"/>
      <c r="AP310" s="51"/>
    </row>
    <row r="311" spans="1:42" ht="15.75" customHeight="1" x14ac:dyDescent="0.35">
      <c r="A311" s="51"/>
      <c r="B311" s="51"/>
      <c r="C311" s="51"/>
      <c r="D311" s="51"/>
      <c r="E311" s="51"/>
      <c r="F311" s="51"/>
      <c r="G311" s="51"/>
      <c r="H311" s="51"/>
      <c r="I311" s="61"/>
      <c r="J311" s="51"/>
      <c r="K311" s="51"/>
      <c r="L311" s="51"/>
      <c r="M311" s="51"/>
      <c r="N311" s="51"/>
      <c r="AO311" s="51"/>
      <c r="AP311" s="51"/>
    </row>
    <row r="312" spans="1:42" ht="15.75" customHeight="1" x14ac:dyDescent="0.35">
      <c r="A312" s="51"/>
      <c r="B312" s="51"/>
      <c r="C312" s="51"/>
      <c r="D312" s="51"/>
      <c r="E312" s="51"/>
      <c r="F312" s="51"/>
      <c r="G312" s="51"/>
      <c r="H312" s="51"/>
      <c r="I312" s="61"/>
      <c r="J312" s="51"/>
      <c r="K312" s="51"/>
      <c r="L312" s="51"/>
      <c r="M312" s="51"/>
      <c r="N312" s="51"/>
      <c r="AO312" s="51"/>
      <c r="AP312" s="51"/>
    </row>
    <row r="313" spans="1:42" ht="15.75" customHeight="1" x14ac:dyDescent="0.35">
      <c r="A313" s="51"/>
      <c r="B313" s="51"/>
      <c r="C313" s="51"/>
      <c r="D313" s="51"/>
      <c r="E313" s="51"/>
      <c r="F313" s="51"/>
      <c r="G313" s="51"/>
      <c r="H313" s="51"/>
      <c r="I313" s="61"/>
      <c r="J313" s="51"/>
      <c r="K313" s="51"/>
      <c r="L313" s="51"/>
      <c r="M313" s="51"/>
      <c r="N313" s="51"/>
      <c r="AO313" s="51"/>
      <c r="AP313" s="51"/>
    </row>
    <row r="314" spans="1:42" ht="15.75" customHeight="1" x14ac:dyDescent="0.35">
      <c r="A314" s="51"/>
      <c r="B314" s="51"/>
      <c r="C314" s="51"/>
      <c r="D314" s="51"/>
      <c r="E314" s="51"/>
      <c r="F314" s="51"/>
      <c r="G314" s="51"/>
      <c r="H314" s="51"/>
      <c r="I314" s="61"/>
      <c r="J314" s="51"/>
      <c r="K314" s="51"/>
      <c r="L314" s="51"/>
      <c r="M314" s="51"/>
      <c r="N314" s="51"/>
      <c r="AO314" s="51"/>
      <c r="AP314" s="51"/>
    </row>
    <row r="315" spans="1:42" ht="15.75" customHeight="1" x14ac:dyDescent="0.35">
      <c r="A315" s="51"/>
      <c r="B315" s="51"/>
      <c r="C315" s="51"/>
      <c r="D315" s="51"/>
      <c r="E315" s="51"/>
      <c r="F315" s="51"/>
      <c r="G315" s="51"/>
      <c r="H315" s="51"/>
      <c r="I315" s="61"/>
      <c r="J315" s="51"/>
      <c r="K315" s="51"/>
      <c r="L315" s="51"/>
      <c r="M315" s="51"/>
      <c r="N315" s="51"/>
      <c r="AO315" s="51"/>
      <c r="AP315" s="51"/>
    </row>
    <row r="316" spans="1:42" ht="15.75" customHeight="1" x14ac:dyDescent="0.35">
      <c r="A316" s="51"/>
      <c r="B316" s="51"/>
      <c r="C316" s="51"/>
      <c r="D316" s="51"/>
      <c r="E316" s="51"/>
      <c r="F316" s="51"/>
      <c r="G316" s="51"/>
      <c r="H316" s="51"/>
      <c r="I316" s="61"/>
      <c r="J316" s="51"/>
      <c r="K316" s="51"/>
      <c r="L316" s="51"/>
      <c r="M316" s="51"/>
      <c r="N316" s="51"/>
      <c r="AO316" s="51"/>
      <c r="AP316" s="51"/>
    </row>
    <row r="317" spans="1:42" ht="15.75" customHeight="1" x14ac:dyDescent="0.35">
      <c r="A317" s="51"/>
      <c r="B317" s="51"/>
      <c r="C317" s="51"/>
      <c r="D317" s="51"/>
      <c r="E317" s="51"/>
      <c r="F317" s="51"/>
      <c r="G317" s="51"/>
      <c r="H317" s="51"/>
      <c r="I317" s="61"/>
      <c r="J317" s="51"/>
      <c r="K317" s="51"/>
      <c r="L317" s="51"/>
      <c r="M317" s="51"/>
      <c r="N317" s="51"/>
      <c r="AO317" s="51"/>
      <c r="AP317" s="51"/>
    </row>
    <row r="318" spans="1:42" ht="15.75" customHeight="1" x14ac:dyDescent="0.35">
      <c r="A318" s="51"/>
      <c r="B318" s="51"/>
      <c r="C318" s="51"/>
      <c r="D318" s="51"/>
      <c r="E318" s="51"/>
      <c r="F318" s="51"/>
      <c r="G318" s="51"/>
      <c r="H318" s="51"/>
      <c r="I318" s="61"/>
      <c r="J318" s="51"/>
      <c r="K318" s="51"/>
      <c r="L318" s="51"/>
      <c r="M318" s="51"/>
      <c r="N318" s="51"/>
      <c r="AO318" s="51"/>
      <c r="AP318" s="51"/>
    </row>
    <row r="319" spans="1:42" ht="15.75" customHeight="1" x14ac:dyDescent="0.35">
      <c r="A319" s="51"/>
      <c r="B319" s="51"/>
      <c r="C319" s="51"/>
      <c r="D319" s="51"/>
      <c r="E319" s="51"/>
      <c r="F319" s="51"/>
      <c r="G319" s="51"/>
      <c r="H319" s="51"/>
      <c r="I319" s="61"/>
      <c r="J319" s="51"/>
      <c r="K319" s="51"/>
      <c r="L319" s="51"/>
      <c r="M319" s="51"/>
      <c r="N319" s="51"/>
      <c r="AO319" s="51"/>
      <c r="AP319" s="51"/>
    </row>
    <row r="320" spans="1:42" ht="15.75" customHeight="1" x14ac:dyDescent="0.35">
      <c r="A320" s="51"/>
      <c r="B320" s="51"/>
      <c r="C320" s="51"/>
      <c r="D320" s="51"/>
      <c r="E320" s="51"/>
      <c r="F320" s="51"/>
      <c r="G320" s="51"/>
      <c r="H320" s="51"/>
      <c r="I320" s="61"/>
      <c r="J320" s="51"/>
      <c r="K320" s="51"/>
      <c r="L320" s="51"/>
      <c r="M320" s="51"/>
      <c r="N320" s="51"/>
      <c r="AO320" s="51"/>
      <c r="AP320" s="51"/>
    </row>
    <row r="321" spans="1:42" ht="15.75" customHeight="1" x14ac:dyDescent="0.35">
      <c r="A321" s="51"/>
      <c r="B321" s="51"/>
      <c r="C321" s="51"/>
      <c r="D321" s="51"/>
      <c r="E321" s="51"/>
      <c r="F321" s="51"/>
      <c r="G321" s="51"/>
      <c r="H321" s="51"/>
      <c r="I321" s="61"/>
      <c r="J321" s="51"/>
      <c r="K321" s="51"/>
      <c r="L321" s="51"/>
      <c r="M321" s="51"/>
      <c r="N321" s="51"/>
      <c r="AO321" s="51"/>
      <c r="AP321" s="51"/>
    </row>
    <row r="322" spans="1:42" ht="15.75" customHeight="1" x14ac:dyDescent="0.35">
      <c r="A322" s="51"/>
      <c r="B322" s="51"/>
      <c r="C322" s="51"/>
      <c r="D322" s="51"/>
      <c r="E322" s="51"/>
      <c r="F322" s="51"/>
      <c r="G322" s="51"/>
      <c r="H322" s="51"/>
      <c r="I322" s="61"/>
      <c r="J322" s="51"/>
      <c r="K322" s="51"/>
      <c r="L322" s="51"/>
      <c r="M322" s="51"/>
      <c r="N322" s="51"/>
      <c r="AO322" s="51"/>
      <c r="AP322" s="51"/>
    </row>
    <row r="323" spans="1:42" ht="15.75" customHeight="1" x14ac:dyDescent="0.35">
      <c r="A323" s="51"/>
      <c r="B323" s="51"/>
      <c r="C323" s="51"/>
      <c r="D323" s="51"/>
      <c r="E323" s="51"/>
      <c r="F323" s="51"/>
      <c r="G323" s="51"/>
      <c r="H323" s="51"/>
      <c r="I323" s="61"/>
      <c r="J323" s="51"/>
      <c r="K323" s="51"/>
      <c r="L323" s="51"/>
      <c r="M323" s="51"/>
      <c r="N323" s="51"/>
      <c r="AO323" s="51"/>
      <c r="AP323" s="51"/>
    </row>
    <row r="324" spans="1:42" ht="15.75" customHeight="1" x14ac:dyDescent="0.35">
      <c r="A324" s="51"/>
      <c r="B324" s="51"/>
      <c r="C324" s="51"/>
      <c r="D324" s="51"/>
      <c r="E324" s="51"/>
      <c r="F324" s="51"/>
      <c r="G324" s="51"/>
      <c r="H324" s="51"/>
      <c r="I324" s="61"/>
      <c r="J324" s="51"/>
      <c r="K324" s="51"/>
      <c r="L324" s="51"/>
      <c r="M324" s="51"/>
      <c r="N324" s="51"/>
      <c r="AO324" s="51"/>
      <c r="AP324" s="51"/>
    </row>
    <row r="325" spans="1:42" ht="15.75" customHeight="1" x14ac:dyDescent="0.35">
      <c r="A325" s="51"/>
      <c r="B325" s="51"/>
      <c r="C325" s="51"/>
      <c r="D325" s="51"/>
      <c r="E325" s="51"/>
      <c r="F325" s="51"/>
      <c r="G325" s="51"/>
      <c r="H325" s="51"/>
      <c r="I325" s="61"/>
      <c r="J325" s="51"/>
      <c r="K325" s="51"/>
      <c r="L325" s="51"/>
      <c r="M325" s="51"/>
      <c r="N325" s="51"/>
      <c r="AO325" s="51"/>
      <c r="AP325" s="51"/>
    </row>
    <row r="326" spans="1:42" ht="15.75" customHeight="1" x14ac:dyDescent="0.35">
      <c r="A326" s="51"/>
      <c r="B326" s="51"/>
      <c r="C326" s="51"/>
      <c r="D326" s="51"/>
      <c r="E326" s="51"/>
      <c r="F326" s="51"/>
      <c r="G326" s="51"/>
      <c r="H326" s="51"/>
      <c r="I326" s="61"/>
      <c r="J326" s="51"/>
      <c r="K326" s="51"/>
      <c r="L326" s="51"/>
      <c r="M326" s="51"/>
      <c r="N326" s="51"/>
      <c r="AO326" s="51"/>
      <c r="AP326" s="51"/>
    </row>
    <row r="327" spans="1:42" ht="15.75" customHeight="1" x14ac:dyDescent="0.35">
      <c r="A327" s="51"/>
      <c r="B327" s="51"/>
      <c r="C327" s="51"/>
      <c r="D327" s="51"/>
      <c r="E327" s="51"/>
      <c r="F327" s="51"/>
      <c r="G327" s="51"/>
      <c r="H327" s="51"/>
      <c r="I327" s="61"/>
      <c r="J327" s="51"/>
      <c r="K327" s="51"/>
      <c r="L327" s="51"/>
      <c r="M327" s="51"/>
      <c r="N327" s="51"/>
      <c r="AO327" s="51"/>
      <c r="AP327" s="51"/>
    </row>
    <row r="328" spans="1:42" ht="15.75" customHeight="1" x14ac:dyDescent="0.35">
      <c r="A328" s="51"/>
      <c r="B328" s="51"/>
      <c r="C328" s="51"/>
      <c r="D328" s="51"/>
      <c r="E328" s="51"/>
      <c r="F328" s="51"/>
      <c r="G328" s="51"/>
      <c r="H328" s="51"/>
      <c r="I328" s="61"/>
      <c r="J328" s="51"/>
      <c r="K328" s="51"/>
      <c r="L328" s="51"/>
      <c r="M328" s="51"/>
      <c r="N328" s="51"/>
      <c r="AO328" s="51"/>
      <c r="AP328" s="51"/>
    </row>
    <row r="329" spans="1:42" ht="15.75" customHeight="1" x14ac:dyDescent="0.35">
      <c r="A329" s="51"/>
      <c r="B329" s="51"/>
      <c r="C329" s="51"/>
      <c r="D329" s="51"/>
      <c r="E329" s="51"/>
      <c r="F329" s="51"/>
      <c r="G329" s="51"/>
      <c r="H329" s="51"/>
      <c r="I329" s="61"/>
      <c r="J329" s="51"/>
      <c r="K329" s="51"/>
      <c r="L329" s="51"/>
      <c r="M329" s="51"/>
      <c r="N329" s="51"/>
      <c r="AO329" s="51"/>
      <c r="AP329" s="51"/>
    </row>
    <row r="330" spans="1:42" ht="15.75" customHeight="1" x14ac:dyDescent="0.35">
      <c r="A330" s="51"/>
      <c r="B330" s="51"/>
      <c r="C330" s="51"/>
      <c r="D330" s="51"/>
      <c r="E330" s="51"/>
      <c r="F330" s="51"/>
      <c r="G330" s="51"/>
      <c r="H330" s="51"/>
      <c r="I330" s="61"/>
      <c r="J330" s="51"/>
      <c r="K330" s="51"/>
      <c r="L330" s="51"/>
      <c r="M330" s="51"/>
      <c r="N330" s="51"/>
      <c r="AO330" s="51"/>
      <c r="AP330" s="51"/>
    </row>
    <row r="331" spans="1:42" ht="15.75" customHeight="1" x14ac:dyDescent="0.35">
      <c r="A331" s="51"/>
      <c r="B331" s="51"/>
      <c r="C331" s="51"/>
      <c r="D331" s="51"/>
      <c r="E331" s="51"/>
      <c r="F331" s="51"/>
      <c r="G331" s="51"/>
      <c r="H331" s="51"/>
      <c r="I331" s="61"/>
      <c r="J331" s="51"/>
      <c r="K331" s="51"/>
      <c r="L331" s="51"/>
      <c r="M331" s="51"/>
      <c r="N331" s="51"/>
      <c r="AO331" s="51"/>
      <c r="AP331" s="51"/>
    </row>
    <row r="332" spans="1:42" ht="15.75" customHeight="1" x14ac:dyDescent="0.35">
      <c r="A332" s="51"/>
      <c r="B332" s="51"/>
      <c r="C332" s="51"/>
      <c r="D332" s="51"/>
      <c r="E332" s="51"/>
      <c r="F332" s="51"/>
      <c r="G332" s="51"/>
      <c r="H332" s="51"/>
      <c r="I332" s="61"/>
      <c r="J332" s="51"/>
      <c r="K332" s="51"/>
      <c r="L332" s="51"/>
      <c r="M332" s="51"/>
      <c r="N332" s="51"/>
      <c r="AO332" s="51"/>
      <c r="AP332" s="51"/>
    </row>
    <row r="333" spans="1:42" ht="15.75" customHeight="1" x14ac:dyDescent="0.35">
      <c r="A333" s="51"/>
      <c r="B333" s="51"/>
      <c r="C333" s="51"/>
      <c r="D333" s="51"/>
      <c r="E333" s="51"/>
      <c r="F333" s="51"/>
      <c r="G333" s="51"/>
      <c r="H333" s="51"/>
      <c r="I333" s="61"/>
      <c r="J333" s="51"/>
      <c r="K333" s="51"/>
      <c r="L333" s="51"/>
      <c r="M333" s="51"/>
      <c r="N333" s="51"/>
      <c r="AO333" s="51"/>
      <c r="AP333" s="51"/>
    </row>
    <row r="334" spans="1:42" ht="15.75" customHeight="1" x14ac:dyDescent="0.35">
      <c r="A334" s="51"/>
      <c r="B334" s="51"/>
      <c r="C334" s="51"/>
      <c r="D334" s="51"/>
      <c r="E334" s="51"/>
      <c r="F334" s="51"/>
      <c r="G334" s="51"/>
      <c r="H334" s="51"/>
      <c r="I334" s="61"/>
      <c r="J334" s="51"/>
      <c r="K334" s="51"/>
      <c r="L334" s="51"/>
      <c r="M334" s="51"/>
      <c r="N334" s="51"/>
      <c r="AO334" s="51"/>
      <c r="AP334" s="51"/>
    </row>
    <row r="335" spans="1:42" ht="15.75" customHeight="1" x14ac:dyDescent="0.35">
      <c r="A335" s="51"/>
      <c r="B335" s="51"/>
      <c r="C335" s="51"/>
      <c r="D335" s="51"/>
      <c r="E335" s="51"/>
      <c r="F335" s="51"/>
      <c r="G335" s="51"/>
      <c r="H335" s="51"/>
      <c r="I335" s="61"/>
      <c r="J335" s="51"/>
      <c r="K335" s="51"/>
      <c r="L335" s="51"/>
      <c r="M335" s="51"/>
      <c r="N335" s="51"/>
      <c r="AO335" s="51"/>
      <c r="AP335" s="51"/>
    </row>
    <row r="336" spans="1:42" ht="15.75" customHeight="1" x14ac:dyDescent="0.35">
      <c r="A336" s="51"/>
      <c r="B336" s="51"/>
      <c r="C336" s="51"/>
      <c r="D336" s="51"/>
      <c r="E336" s="51"/>
      <c r="F336" s="51"/>
      <c r="G336" s="51"/>
      <c r="H336" s="51"/>
      <c r="I336" s="61"/>
      <c r="J336" s="51"/>
      <c r="K336" s="51"/>
      <c r="L336" s="51"/>
      <c r="M336" s="51"/>
      <c r="N336" s="51"/>
      <c r="AO336" s="51"/>
      <c r="AP336" s="51"/>
    </row>
    <row r="337" spans="1:42" ht="15.75" customHeight="1" x14ac:dyDescent="0.35">
      <c r="A337" s="51"/>
      <c r="B337" s="51"/>
      <c r="C337" s="51"/>
      <c r="D337" s="51"/>
      <c r="E337" s="51"/>
      <c r="F337" s="51"/>
      <c r="G337" s="51"/>
      <c r="H337" s="51"/>
      <c r="I337" s="61"/>
      <c r="J337" s="51"/>
      <c r="K337" s="51"/>
      <c r="L337" s="51"/>
      <c r="M337" s="51"/>
      <c r="N337" s="51"/>
      <c r="AO337" s="51"/>
      <c r="AP337" s="51"/>
    </row>
    <row r="338" spans="1:42" ht="15.75" customHeight="1" x14ac:dyDescent="0.35">
      <c r="A338" s="51"/>
      <c r="B338" s="51"/>
      <c r="C338" s="51"/>
      <c r="D338" s="51"/>
      <c r="E338" s="51"/>
      <c r="F338" s="51"/>
      <c r="G338" s="51"/>
      <c r="H338" s="51"/>
      <c r="I338" s="61"/>
      <c r="J338" s="51"/>
      <c r="K338" s="51"/>
      <c r="L338" s="51"/>
      <c r="M338" s="51"/>
      <c r="N338" s="51"/>
      <c r="AO338" s="51"/>
      <c r="AP338" s="51"/>
    </row>
    <row r="339" spans="1:42" ht="15.75" customHeight="1" x14ac:dyDescent="0.35">
      <c r="A339" s="51"/>
      <c r="B339" s="51"/>
      <c r="C339" s="51"/>
      <c r="D339" s="51"/>
      <c r="E339" s="51"/>
      <c r="F339" s="51"/>
      <c r="G339" s="51"/>
      <c r="H339" s="51"/>
      <c r="I339" s="61"/>
      <c r="J339" s="51"/>
      <c r="K339" s="51"/>
      <c r="L339" s="51"/>
      <c r="M339" s="51"/>
      <c r="N339" s="51"/>
      <c r="AO339" s="51"/>
      <c r="AP339" s="51"/>
    </row>
    <row r="340" spans="1:42" ht="15.75" customHeight="1" x14ac:dyDescent="0.35">
      <c r="A340" s="51"/>
      <c r="B340" s="51"/>
      <c r="C340" s="51"/>
      <c r="D340" s="51"/>
      <c r="E340" s="51"/>
      <c r="F340" s="51"/>
      <c r="G340" s="51"/>
      <c r="H340" s="51"/>
      <c r="I340" s="61"/>
      <c r="J340" s="51"/>
      <c r="K340" s="51"/>
      <c r="L340" s="51"/>
      <c r="M340" s="51"/>
      <c r="N340" s="51"/>
      <c r="AO340" s="51"/>
      <c r="AP340" s="51"/>
    </row>
    <row r="341" spans="1:42" ht="15.75" customHeight="1" x14ac:dyDescent="0.35">
      <c r="A341" s="51"/>
      <c r="B341" s="51"/>
      <c r="C341" s="51"/>
      <c r="D341" s="51"/>
      <c r="E341" s="51"/>
      <c r="F341" s="51"/>
      <c r="G341" s="51"/>
      <c r="H341" s="51"/>
      <c r="I341" s="61"/>
      <c r="J341" s="51"/>
      <c r="K341" s="51"/>
      <c r="L341" s="51"/>
      <c r="M341" s="51"/>
      <c r="N341" s="51"/>
      <c r="AO341" s="51"/>
      <c r="AP341" s="51"/>
    </row>
    <row r="342" spans="1:42" ht="15.75" customHeight="1" x14ac:dyDescent="0.35">
      <c r="A342" s="51"/>
      <c r="B342" s="51"/>
      <c r="C342" s="51"/>
      <c r="D342" s="51"/>
      <c r="E342" s="51"/>
      <c r="F342" s="51"/>
      <c r="G342" s="51"/>
      <c r="H342" s="51"/>
      <c r="I342" s="61"/>
      <c r="J342" s="51"/>
      <c r="K342" s="51"/>
      <c r="L342" s="51"/>
      <c r="M342" s="51"/>
      <c r="N342" s="51"/>
      <c r="AO342" s="51"/>
      <c r="AP342" s="51"/>
    </row>
    <row r="343" spans="1:42" ht="15.75" customHeight="1" x14ac:dyDescent="0.35">
      <c r="A343" s="51"/>
      <c r="B343" s="51"/>
      <c r="C343" s="51"/>
      <c r="D343" s="51"/>
      <c r="E343" s="51"/>
      <c r="F343" s="51"/>
      <c r="G343" s="51"/>
      <c r="H343" s="51"/>
      <c r="I343" s="61"/>
      <c r="J343" s="51"/>
      <c r="K343" s="51"/>
      <c r="L343" s="51"/>
      <c r="M343" s="51"/>
      <c r="N343" s="51"/>
      <c r="AO343" s="51"/>
      <c r="AP343" s="51"/>
    </row>
    <row r="344" spans="1:42" ht="15.75" customHeight="1" x14ac:dyDescent="0.35">
      <c r="A344" s="51"/>
      <c r="B344" s="51"/>
      <c r="C344" s="51"/>
      <c r="D344" s="51"/>
      <c r="E344" s="51"/>
      <c r="F344" s="51"/>
      <c r="G344" s="51"/>
      <c r="H344" s="51"/>
      <c r="I344" s="61"/>
      <c r="J344" s="51"/>
      <c r="K344" s="51"/>
      <c r="L344" s="51"/>
      <c r="M344" s="51"/>
      <c r="N344" s="51"/>
      <c r="AO344" s="51"/>
      <c r="AP344" s="51"/>
    </row>
    <row r="345" spans="1:42" ht="15.75" customHeight="1" x14ac:dyDescent="0.35">
      <c r="A345" s="51"/>
      <c r="B345" s="51"/>
      <c r="C345" s="51"/>
      <c r="D345" s="51"/>
      <c r="E345" s="51"/>
      <c r="F345" s="51"/>
      <c r="G345" s="51"/>
      <c r="H345" s="51"/>
      <c r="I345" s="61"/>
      <c r="J345" s="51"/>
      <c r="K345" s="51"/>
      <c r="L345" s="51"/>
      <c r="M345" s="51"/>
      <c r="N345" s="51"/>
      <c r="AO345" s="51"/>
      <c r="AP345" s="51"/>
    </row>
    <row r="346" spans="1:42" ht="15.75" customHeight="1" x14ac:dyDescent="0.35">
      <c r="A346" s="51"/>
      <c r="B346" s="51"/>
      <c r="C346" s="51"/>
      <c r="D346" s="51"/>
      <c r="E346" s="51"/>
      <c r="F346" s="51"/>
      <c r="G346" s="51"/>
      <c r="H346" s="51"/>
      <c r="I346" s="61"/>
      <c r="J346" s="51"/>
      <c r="K346" s="51"/>
      <c r="L346" s="51"/>
      <c r="M346" s="51"/>
      <c r="N346" s="51"/>
      <c r="AO346" s="51"/>
      <c r="AP346" s="51"/>
    </row>
    <row r="347" spans="1:42" ht="15.75" customHeight="1" x14ac:dyDescent="0.35">
      <c r="A347" s="51"/>
      <c r="B347" s="51"/>
      <c r="C347" s="51"/>
      <c r="D347" s="51"/>
      <c r="E347" s="51"/>
      <c r="F347" s="51"/>
      <c r="G347" s="51"/>
      <c r="H347" s="51"/>
      <c r="I347" s="61"/>
      <c r="J347" s="51"/>
      <c r="K347" s="51"/>
      <c r="L347" s="51"/>
      <c r="M347" s="51"/>
      <c r="N347" s="51"/>
      <c r="AO347" s="51"/>
      <c r="AP347" s="51"/>
    </row>
    <row r="348" spans="1:42" ht="15.75" customHeight="1" x14ac:dyDescent="0.35">
      <c r="A348" s="51"/>
      <c r="B348" s="51"/>
      <c r="C348" s="51"/>
      <c r="D348" s="51"/>
      <c r="E348" s="51"/>
      <c r="F348" s="51"/>
      <c r="G348" s="51"/>
      <c r="H348" s="51"/>
      <c r="I348" s="61"/>
      <c r="J348" s="51"/>
      <c r="K348" s="51"/>
      <c r="L348" s="51"/>
      <c r="M348" s="51"/>
      <c r="N348" s="51"/>
      <c r="AO348" s="51"/>
      <c r="AP348" s="51"/>
    </row>
    <row r="349" spans="1:42" ht="15.75" customHeight="1" x14ac:dyDescent="0.35">
      <c r="A349" s="51"/>
      <c r="B349" s="51"/>
      <c r="C349" s="51"/>
      <c r="D349" s="51"/>
      <c r="E349" s="51"/>
      <c r="F349" s="51"/>
      <c r="G349" s="51"/>
      <c r="H349" s="51"/>
      <c r="I349" s="61"/>
      <c r="J349" s="51"/>
      <c r="K349" s="51"/>
      <c r="L349" s="51"/>
      <c r="M349" s="51"/>
      <c r="N349" s="51"/>
      <c r="AO349" s="51"/>
      <c r="AP349" s="51"/>
    </row>
    <row r="350" spans="1:42" ht="15.75" customHeight="1" x14ac:dyDescent="0.35">
      <c r="A350" s="51"/>
      <c r="B350" s="51"/>
      <c r="C350" s="51"/>
      <c r="D350" s="51"/>
      <c r="E350" s="51"/>
      <c r="F350" s="51"/>
      <c r="G350" s="51"/>
      <c r="H350" s="51"/>
      <c r="I350" s="61"/>
      <c r="J350" s="51"/>
      <c r="K350" s="51"/>
      <c r="L350" s="51"/>
      <c r="M350" s="51"/>
      <c r="N350" s="51"/>
      <c r="AO350" s="51"/>
      <c r="AP350" s="51"/>
    </row>
    <row r="351" spans="1:42" ht="15.75" customHeight="1" x14ac:dyDescent="0.35">
      <c r="A351" s="51"/>
      <c r="B351" s="51"/>
      <c r="C351" s="51"/>
      <c r="D351" s="51"/>
      <c r="E351" s="51"/>
      <c r="F351" s="51"/>
      <c r="G351" s="51"/>
      <c r="H351" s="51"/>
      <c r="I351" s="61"/>
      <c r="J351" s="51"/>
      <c r="K351" s="51"/>
      <c r="L351" s="51"/>
      <c r="M351" s="51"/>
      <c r="N351" s="51"/>
      <c r="AO351" s="51"/>
      <c r="AP351" s="51"/>
    </row>
    <row r="352" spans="1:42" ht="15.75" customHeight="1" x14ac:dyDescent="0.35">
      <c r="A352" s="51"/>
      <c r="B352" s="51"/>
      <c r="C352" s="51"/>
      <c r="D352" s="51"/>
      <c r="E352" s="51"/>
      <c r="F352" s="51"/>
      <c r="G352" s="51"/>
      <c r="H352" s="51"/>
      <c r="I352" s="61"/>
      <c r="J352" s="51"/>
      <c r="K352" s="51"/>
      <c r="L352" s="51"/>
      <c r="M352" s="51"/>
      <c r="N352" s="51"/>
      <c r="AO352" s="51"/>
      <c r="AP352" s="51"/>
    </row>
    <row r="353" spans="1:42" ht="15.75" customHeight="1" x14ac:dyDescent="0.35">
      <c r="A353" s="51"/>
      <c r="B353" s="51"/>
      <c r="C353" s="51"/>
      <c r="D353" s="51"/>
      <c r="E353" s="51"/>
      <c r="F353" s="51"/>
      <c r="G353" s="51"/>
      <c r="H353" s="51"/>
      <c r="I353" s="61"/>
      <c r="J353" s="51"/>
      <c r="K353" s="51"/>
      <c r="L353" s="51"/>
      <c r="M353" s="51"/>
      <c r="N353" s="51"/>
      <c r="AO353" s="51"/>
      <c r="AP353" s="51"/>
    </row>
    <row r="354" spans="1:42" ht="15.75" customHeight="1" x14ac:dyDescent="0.35">
      <c r="A354" s="51"/>
      <c r="B354" s="51"/>
      <c r="C354" s="51"/>
      <c r="D354" s="51"/>
      <c r="E354" s="51"/>
      <c r="F354" s="51"/>
      <c r="G354" s="51"/>
      <c r="H354" s="51"/>
      <c r="I354" s="61"/>
      <c r="J354" s="51"/>
      <c r="K354" s="51"/>
      <c r="L354" s="51"/>
      <c r="M354" s="51"/>
      <c r="N354" s="51"/>
      <c r="AO354" s="51"/>
      <c r="AP354" s="51"/>
    </row>
    <row r="355" spans="1:42" ht="15.75" customHeight="1" x14ac:dyDescent="0.35">
      <c r="A355" s="51"/>
      <c r="B355" s="51"/>
      <c r="C355" s="51"/>
      <c r="D355" s="51"/>
      <c r="E355" s="51"/>
      <c r="F355" s="51"/>
      <c r="G355" s="51"/>
      <c r="H355" s="51"/>
      <c r="I355" s="61"/>
      <c r="J355" s="51"/>
      <c r="K355" s="51"/>
      <c r="L355" s="51"/>
      <c r="M355" s="51"/>
      <c r="N355" s="51"/>
      <c r="AO355" s="51"/>
      <c r="AP355" s="51"/>
    </row>
    <row r="356" spans="1:42" ht="15.75" customHeight="1" x14ac:dyDescent="0.35">
      <c r="A356" s="51"/>
      <c r="B356" s="51"/>
      <c r="C356" s="51"/>
      <c r="D356" s="51"/>
      <c r="E356" s="51"/>
      <c r="F356" s="51"/>
      <c r="G356" s="51"/>
      <c r="H356" s="51"/>
      <c r="I356" s="61"/>
      <c r="J356" s="51"/>
      <c r="K356" s="51"/>
      <c r="L356" s="51"/>
      <c r="M356" s="51"/>
      <c r="N356" s="51"/>
      <c r="AO356" s="51"/>
      <c r="AP356" s="51"/>
    </row>
    <row r="357" spans="1:42" ht="15.75" customHeight="1" x14ac:dyDescent="0.35">
      <c r="A357" s="51"/>
      <c r="B357" s="51"/>
      <c r="C357" s="51"/>
      <c r="D357" s="51"/>
      <c r="E357" s="51"/>
      <c r="F357" s="51"/>
      <c r="G357" s="51"/>
      <c r="H357" s="51"/>
      <c r="I357" s="61"/>
      <c r="J357" s="51"/>
      <c r="K357" s="51"/>
      <c r="L357" s="51"/>
      <c r="M357" s="51"/>
      <c r="N357" s="51"/>
      <c r="AO357" s="51"/>
      <c r="AP357" s="51"/>
    </row>
    <row r="358" spans="1:42" ht="15.75" customHeight="1" x14ac:dyDescent="0.35">
      <c r="A358" s="51"/>
      <c r="B358" s="51"/>
      <c r="C358" s="51"/>
      <c r="D358" s="51"/>
      <c r="E358" s="51"/>
      <c r="F358" s="51"/>
      <c r="G358" s="51"/>
      <c r="H358" s="51"/>
      <c r="I358" s="61"/>
      <c r="J358" s="51"/>
      <c r="K358" s="51"/>
      <c r="L358" s="51"/>
      <c r="M358" s="51"/>
      <c r="N358" s="51"/>
      <c r="AO358" s="51"/>
      <c r="AP358" s="51"/>
    </row>
    <row r="359" spans="1:42" ht="15.75" customHeight="1" x14ac:dyDescent="0.35">
      <c r="A359" s="51"/>
      <c r="B359" s="51"/>
      <c r="C359" s="51"/>
      <c r="D359" s="51"/>
      <c r="E359" s="51"/>
      <c r="F359" s="51"/>
      <c r="G359" s="51"/>
      <c r="H359" s="51"/>
      <c r="I359" s="61"/>
      <c r="J359" s="51"/>
      <c r="K359" s="51"/>
      <c r="L359" s="51"/>
      <c r="M359" s="51"/>
      <c r="N359" s="51"/>
      <c r="AO359" s="51"/>
      <c r="AP359" s="51"/>
    </row>
    <row r="360" spans="1:42" ht="15.75" customHeight="1" x14ac:dyDescent="0.35">
      <c r="A360" s="51"/>
      <c r="B360" s="51"/>
      <c r="C360" s="51"/>
      <c r="D360" s="51"/>
      <c r="E360" s="51"/>
      <c r="F360" s="51"/>
      <c r="G360" s="51"/>
      <c r="H360" s="51"/>
      <c r="I360" s="61"/>
      <c r="J360" s="51"/>
      <c r="K360" s="51"/>
      <c r="L360" s="51"/>
      <c r="M360" s="51"/>
      <c r="N360" s="51"/>
      <c r="AO360" s="51"/>
      <c r="AP360" s="51"/>
    </row>
    <row r="361" spans="1:42" ht="15.75" customHeight="1" x14ac:dyDescent="0.35">
      <c r="A361" s="51"/>
      <c r="B361" s="51"/>
      <c r="C361" s="51"/>
      <c r="D361" s="51"/>
      <c r="E361" s="51"/>
      <c r="F361" s="51"/>
      <c r="G361" s="51"/>
      <c r="H361" s="51"/>
      <c r="I361" s="61"/>
      <c r="J361" s="51"/>
      <c r="K361" s="51"/>
      <c r="L361" s="51"/>
      <c r="M361" s="51"/>
      <c r="N361" s="51"/>
      <c r="AO361" s="51"/>
      <c r="AP361" s="51"/>
    </row>
    <row r="362" spans="1:42" ht="15.75" customHeight="1" x14ac:dyDescent="0.35">
      <c r="A362" s="51"/>
      <c r="B362" s="51"/>
      <c r="C362" s="51"/>
      <c r="D362" s="51"/>
      <c r="E362" s="51"/>
      <c r="F362" s="51"/>
      <c r="G362" s="51"/>
      <c r="H362" s="51"/>
      <c r="I362" s="61"/>
      <c r="J362" s="51"/>
      <c r="K362" s="51"/>
      <c r="L362" s="51"/>
      <c r="M362" s="51"/>
      <c r="N362" s="51"/>
      <c r="AO362" s="51"/>
      <c r="AP362" s="51"/>
    </row>
    <row r="363" spans="1:42" ht="15.75" customHeight="1" x14ac:dyDescent="0.35">
      <c r="A363" s="51"/>
      <c r="B363" s="51"/>
      <c r="C363" s="51"/>
      <c r="D363" s="51"/>
      <c r="E363" s="51"/>
      <c r="F363" s="51"/>
      <c r="G363" s="51"/>
      <c r="H363" s="51"/>
      <c r="I363" s="61"/>
      <c r="J363" s="51"/>
      <c r="K363" s="51"/>
      <c r="L363" s="51"/>
      <c r="M363" s="51"/>
      <c r="N363" s="51"/>
      <c r="AO363" s="51"/>
      <c r="AP363" s="51"/>
    </row>
    <row r="364" spans="1:42" ht="15.75" customHeight="1" x14ac:dyDescent="0.35">
      <c r="A364" s="51"/>
      <c r="B364" s="51"/>
      <c r="C364" s="51"/>
      <c r="D364" s="51"/>
      <c r="E364" s="51"/>
      <c r="F364" s="51"/>
      <c r="G364" s="51"/>
      <c r="H364" s="51"/>
      <c r="I364" s="61"/>
      <c r="J364" s="51"/>
      <c r="K364" s="51"/>
      <c r="L364" s="51"/>
      <c r="M364" s="51"/>
      <c r="N364" s="51"/>
      <c r="AO364" s="51"/>
      <c r="AP364" s="51"/>
    </row>
    <row r="365" spans="1:42" ht="15.75" customHeight="1" x14ac:dyDescent="0.35">
      <c r="A365" s="51"/>
      <c r="B365" s="51"/>
      <c r="C365" s="51"/>
      <c r="D365" s="51"/>
      <c r="E365" s="51"/>
      <c r="F365" s="51"/>
      <c r="G365" s="51"/>
      <c r="H365" s="51"/>
      <c r="I365" s="61"/>
      <c r="J365" s="51"/>
      <c r="K365" s="51"/>
      <c r="L365" s="51"/>
      <c r="M365" s="51"/>
      <c r="N365" s="51"/>
      <c r="AO365" s="51"/>
      <c r="AP365" s="51"/>
    </row>
    <row r="366" spans="1:42" ht="15.75" customHeight="1" x14ac:dyDescent="0.35">
      <c r="A366" s="51"/>
      <c r="B366" s="51"/>
      <c r="C366" s="51"/>
      <c r="D366" s="51"/>
      <c r="E366" s="51"/>
      <c r="F366" s="51"/>
      <c r="G366" s="51"/>
      <c r="H366" s="51"/>
      <c r="I366" s="61"/>
      <c r="J366" s="51"/>
      <c r="K366" s="51"/>
      <c r="L366" s="51"/>
      <c r="M366" s="51"/>
      <c r="N366" s="51"/>
      <c r="AO366" s="51"/>
      <c r="AP366" s="51"/>
    </row>
    <row r="367" spans="1:42" ht="15.75" customHeight="1" x14ac:dyDescent="0.35">
      <c r="A367" s="51"/>
      <c r="B367" s="51"/>
      <c r="C367" s="51"/>
      <c r="D367" s="51"/>
      <c r="E367" s="51"/>
      <c r="F367" s="51"/>
      <c r="G367" s="51"/>
      <c r="H367" s="51"/>
      <c r="I367" s="61"/>
      <c r="J367" s="51"/>
      <c r="K367" s="51"/>
      <c r="L367" s="51"/>
      <c r="M367" s="51"/>
      <c r="N367" s="51"/>
      <c r="AO367" s="51"/>
      <c r="AP367" s="51"/>
    </row>
    <row r="368" spans="1:42" ht="15.75" customHeight="1" x14ac:dyDescent="0.35">
      <c r="A368" s="51"/>
      <c r="B368" s="51"/>
      <c r="C368" s="51"/>
      <c r="D368" s="51"/>
      <c r="E368" s="51"/>
      <c r="F368" s="51"/>
      <c r="G368" s="51"/>
      <c r="H368" s="51"/>
      <c r="I368" s="61"/>
      <c r="J368" s="51"/>
      <c r="K368" s="51"/>
      <c r="L368" s="51"/>
      <c r="M368" s="51"/>
      <c r="N368" s="51"/>
      <c r="AO368" s="51"/>
      <c r="AP368" s="51"/>
    </row>
    <row r="369" spans="1:42" ht="15.75" customHeight="1" x14ac:dyDescent="0.35">
      <c r="A369" s="51"/>
      <c r="B369" s="51"/>
      <c r="C369" s="51"/>
      <c r="D369" s="51"/>
      <c r="E369" s="51"/>
      <c r="F369" s="51"/>
      <c r="G369" s="51"/>
      <c r="H369" s="51"/>
      <c r="I369" s="61"/>
      <c r="J369" s="51"/>
      <c r="K369" s="51"/>
      <c r="L369" s="51"/>
      <c r="M369" s="51"/>
      <c r="N369" s="51"/>
      <c r="AO369" s="51"/>
      <c r="AP369" s="51"/>
    </row>
    <row r="370" spans="1:42" ht="15.75" customHeight="1" x14ac:dyDescent="0.35">
      <c r="A370" s="51"/>
      <c r="B370" s="51"/>
      <c r="C370" s="51"/>
      <c r="D370" s="51"/>
      <c r="E370" s="51"/>
      <c r="F370" s="51"/>
      <c r="G370" s="51"/>
      <c r="H370" s="51"/>
      <c r="I370" s="61"/>
      <c r="J370" s="51"/>
      <c r="K370" s="51"/>
      <c r="L370" s="51"/>
      <c r="M370" s="51"/>
      <c r="N370" s="51"/>
      <c r="AO370" s="51"/>
      <c r="AP370" s="51"/>
    </row>
    <row r="371" spans="1:42" ht="15.75" customHeight="1" x14ac:dyDescent="0.35">
      <c r="A371" s="51"/>
      <c r="B371" s="51"/>
      <c r="C371" s="51"/>
      <c r="D371" s="51"/>
      <c r="E371" s="51"/>
      <c r="F371" s="51"/>
      <c r="G371" s="51"/>
      <c r="H371" s="51"/>
      <c r="I371" s="61"/>
      <c r="J371" s="51"/>
      <c r="K371" s="51"/>
      <c r="L371" s="51"/>
      <c r="M371" s="51"/>
      <c r="N371" s="51"/>
      <c r="AO371" s="51"/>
      <c r="AP371" s="51"/>
    </row>
    <row r="372" spans="1:42" ht="15.75" customHeight="1" x14ac:dyDescent="0.35">
      <c r="A372" s="51"/>
      <c r="B372" s="51"/>
      <c r="C372" s="51"/>
      <c r="D372" s="51"/>
      <c r="E372" s="51"/>
      <c r="F372" s="51"/>
      <c r="G372" s="51"/>
      <c r="H372" s="51"/>
      <c r="I372" s="61"/>
      <c r="J372" s="51"/>
      <c r="K372" s="51"/>
      <c r="L372" s="51"/>
      <c r="M372" s="51"/>
      <c r="N372" s="51"/>
      <c r="AO372" s="51"/>
      <c r="AP372" s="51"/>
    </row>
    <row r="373" spans="1:42" ht="15.75" customHeight="1" x14ac:dyDescent="0.35">
      <c r="A373" s="51"/>
      <c r="B373" s="51"/>
      <c r="C373" s="51"/>
      <c r="D373" s="51"/>
      <c r="E373" s="51"/>
      <c r="F373" s="51"/>
      <c r="G373" s="51"/>
      <c r="H373" s="51"/>
      <c r="I373" s="61"/>
      <c r="J373" s="51"/>
      <c r="K373" s="51"/>
      <c r="L373" s="51"/>
      <c r="M373" s="51"/>
      <c r="N373" s="51"/>
      <c r="AO373" s="51"/>
      <c r="AP373" s="51"/>
    </row>
    <row r="374" spans="1:42" ht="15.75" customHeight="1" x14ac:dyDescent="0.35">
      <c r="A374" s="51"/>
      <c r="B374" s="51"/>
      <c r="C374" s="51"/>
      <c r="D374" s="51"/>
      <c r="E374" s="51"/>
      <c r="F374" s="51"/>
      <c r="G374" s="51"/>
      <c r="H374" s="51"/>
      <c r="I374" s="61"/>
      <c r="J374" s="51"/>
      <c r="K374" s="51"/>
      <c r="L374" s="51"/>
      <c r="M374" s="51"/>
      <c r="N374" s="51"/>
      <c r="AO374" s="51"/>
      <c r="AP374" s="51"/>
    </row>
    <row r="375" spans="1:42" ht="15.75" customHeight="1" x14ac:dyDescent="0.35">
      <c r="A375" s="51"/>
      <c r="B375" s="51"/>
      <c r="C375" s="51"/>
      <c r="D375" s="51"/>
      <c r="E375" s="51"/>
      <c r="F375" s="51"/>
      <c r="G375" s="51"/>
      <c r="H375" s="51"/>
      <c r="I375" s="61"/>
      <c r="J375" s="51"/>
      <c r="K375" s="51"/>
      <c r="L375" s="51"/>
      <c r="M375" s="51"/>
      <c r="N375" s="51"/>
      <c r="AO375" s="51"/>
      <c r="AP375" s="51"/>
    </row>
    <row r="376" spans="1:42" ht="15.75" customHeight="1" x14ac:dyDescent="0.35">
      <c r="A376" s="51"/>
      <c r="B376" s="51"/>
      <c r="C376" s="51"/>
      <c r="D376" s="51"/>
      <c r="E376" s="51"/>
      <c r="F376" s="51"/>
      <c r="G376" s="51"/>
      <c r="H376" s="51"/>
      <c r="I376" s="61"/>
      <c r="J376" s="51"/>
      <c r="K376" s="51"/>
      <c r="L376" s="51"/>
      <c r="M376" s="51"/>
      <c r="N376" s="51"/>
      <c r="AO376" s="51"/>
      <c r="AP376" s="51"/>
    </row>
    <row r="377" spans="1:42" ht="15.75" customHeight="1" x14ac:dyDescent="0.35">
      <c r="A377" s="51"/>
      <c r="B377" s="51"/>
      <c r="C377" s="51"/>
      <c r="D377" s="51"/>
      <c r="E377" s="51"/>
      <c r="F377" s="51"/>
      <c r="G377" s="51"/>
      <c r="H377" s="51"/>
      <c r="I377" s="61"/>
      <c r="J377" s="51"/>
      <c r="K377" s="51"/>
      <c r="L377" s="51"/>
      <c r="M377" s="51"/>
      <c r="N377" s="51"/>
      <c r="AO377" s="51"/>
      <c r="AP377" s="51"/>
    </row>
    <row r="378" spans="1:42" ht="15.75" customHeight="1" x14ac:dyDescent="0.35">
      <c r="A378" s="51"/>
      <c r="B378" s="51"/>
      <c r="C378" s="51"/>
      <c r="D378" s="51"/>
      <c r="E378" s="51"/>
      <c r="F378" s="51"/>
      <c r="G378" s="51"/>
      <c r="H378" s="51"/>
      <c r="I378" s="61"/>
      <c r="J378" s="51"/>
      <c r="K378" s="51"/>
      <c r="L378" s="51"/>
      <c r="M378" s="51"/>
      <c r="N378" s="51"/>
      <c r="AO378" s="51"/>
      <c r="AP378" s="51"/>
    </row>
    <row r="379" spans="1:42" ht="15.75" customHeight="1" x14ac:dyDescent="0.35">
      <c r="A379" s="51"/>
      <c r="B379" s="51"/>
      <c r="C379" s="51"/>
      <c r="D379" s="51"/>
      <c r="E379" s="51"/>
      <c r="F379" s="51"/>
      <c r="G379" s="51"/>
      <c r="H379" s="51"/>
      <c r="I379" s="61"/>
      <c r="J379" s="51"/>
      <c r="K379" s="51"/>
      <c r="L379" s="51"/>
      <c r="M379" s="51"/>
      <c r="N379" s="51"/>
      <c r="AO379" s="51"/>
      <c r="AP379" s="51"/>
    </row>
    <row r="380" spans="1:42" ht="15.75" customHeight="1" x14ac:dyDescent="0.35">
      <c r="A380" s="51"/>
      <c r="B380" s="51"/>
      <c r="C380" s="51"/>
      <c r="D380" s="51"/>
      <c r="E380" s="51"/>
      <c r="F380" s="51"/>
      <c r="G380" s="51"/>
      <c r="H380" s="51"/>
      <c r="I380" s="61"/>
      <c r="J380" s="51"/>
      <c r="K380" s="51"/>
      <c r="L380" s="51"/>
      <c r="M380" s="51"/>
      <c r="N380" s="51"/>
      <c r="AO380" s="51"/>
      <c r="AP380" s="51"/>
    </row>
    <row r="381" spans="1:42" ht="15.75" customHeight="1" x14ac:dyDescent="0.35">
      <c r="A381" s="51"/>
      <c r="B381" s="51"/>
      <c r="C381" s="51"/>
      <c r="D381" s="51"/>
      <c r="E381" s="51"/>
      <c r="F381" s="51"/>
      <c r="G381" s="51"/>
      <c r="H381" s="51"/>
      <c r="I381" s="61"/>
      <c r="J381" s="51"/>
      <c r="K381" s="51"/>
      <c r="L381" s="51"/>
      <c r="M381" s="51"/>
      <c r="N381" s="51"/>
      <c r="AO381" s="51"/>
      <c r="AP381" s="51"/>
    </row>
    <row r="382" spans="1:42" ht="15.75" customHeight="1" x14ac:dyDescent="0.35">
      <c r="A382" s="51"/>
      <c r="B382" s="51"/>
      <c r="C382" s="51"/>
      <c r="D382" s="51"/>
      <c r="E382" s="51"/>
      <c r="F382" s="51"/>
      <c r="G382" s="51"/>
      <c r="H382" s="51"/>
      <c r="I382" s="61"/>
      <c r="J382" s="51"/>
      <c r="K382" s="51"/>
      <c r="L382" s="51"/>
      <c r="M382" s="51"/>
      <c r="N382" s="51"/>
      <c r="AO382" s="51"/>
      <c r="AP382" s="51"/>
    </row>
    <row r="383" spans="1:42" ht="15.75" customHeight="1" x14ac:dyDescent="0.35">
      <c r="A383" s="51"/>
      <c r="B383" s="51"/>
      <c r="C383" s="51"/>
      <c r="D383" s="51"/>
      <c r="E383" s="51"/>
      <c r="F383" s="51"/>
      <c r="G383" s="51"/>
      <c r="H383" s="51"/>
      <c r="I383" s="61"/>
      <c r="J383" s="51"/>
      <c r="K383" s="51"/>
      <c r="L383" s="51"/>
      <c r="M383" s="51"/>
      <c r="N383" s="51"/>
      <c r="AO383" s="51"/>
      <c r="AP383" s="51"/>
    </row>
    <row r="384" spans="1:42" ht="15.75" customHeight="1" x14ac:dyDescent="0.35">
      <c r="A384" s="51"/>
      <c r="B384" s="51"/>
      <c r="C384" s="51"/>
      <c r="D384" s="51"/>
      <c r="E384" s="51"/>
      <c r="F384" s="51"/>
      <c r="G384" s="51"/>
      <c r="H384" s="51"/>
      <c r="I384" s="61"/>
      <c r="J384" s="51"/>
      <c r="K384" s="51"/>
      <c r="L384" s="51"/>
      <c r="M384" s="51"/>
      <c r="N384" s="51"/>
      <c r="AO384" s="51"/>
      <c r="AP384" s="51"/>
    </row>
    <row r="385" spans="1:42" ht="15.75" customHeight="1" x14ac:dyDescent="0.35">
      <c r="A385" s="51"/>
      <c r="B385" s="51"/>
      <c r="C385" s="51"/>
      <c r="D385" s="51"/>
      <c r="E385" s="51"/>
      <c r="F385" s="51"/>
      <c r="G385" s="51"/>
      <c r="H385" s="51"/>
      <c r="I385" s="61"/>
      <c r="J385" s="51"/>
      <c r="K385" s="51"/>
      <c r="L385" s="51"/>
      <c r="M385" s="51"/>
      <c r="N385" s="51"/>
      <c r="AO385" s="51"/>
      <c r="AP385" s="51"/>
    </row>
    <row r="386" spans="1:42" ht="15.75" customHeight="1" x14ac:dyDescent="0.35">
      <c r="A386" s="51"/>
      <c r="B386" s="51"/>
      <c r="C386" s="51"/>
      <c r="D386" s="51"/>
      <c r="E386" s="51"/>
      <c r="F386" s="51"/>
      <c r="G386" s="51"/>
      <c r="H386" s="51"/>
      <c r="I386" s="61"/>
      <c r="J386" s="51"/>
      <c r="K386" s="51"/>
      <c r="L386" s="51"/>
      <c r="M386" s="51"/>
      <c r="N386" s="51"/>
      <c r="AO386" s="51"/>
      <c r="AP386" s="51"/>
    </row>
    <row r="387" spans="1:42" ht="15.75" customHeight="1" x14ac:dyDescent="0.35">
      <c r="A387" s="51"/>
      <c r="B387" s="51"/>
      <c r="C387" s="51"/>
      <c r="D387" s="51"/>
      <c r="E387" s="51"/>
      <c r="F387" s="51"/>
      <c r="G387" s="51"/>
      <c r="H387" s="51"/>
      <c r="I387" s="61"/>
      <c r="J387" s="51"/>
      <c r="K387" s="51"/>
      <c r="L387" s="51"/>
      <c r="M387" s="51"/>
      <c r="N387" s="51"/>
      <c r="AO387" s="51"/>
      <c r="AP387" s="51"/>
    </row>
    <row r="388" spans="1:42" ht="15.75" customHeight="1" x14ac:dyDescent="0.35">
      <c r="A388" s="51"/>
      <c r="B388" s="51"/>
      <c r="C388" s="51"/>
      <c r="D388" s="51"/>
      <c r="E388" s="51"/>
      <c r="F388" s="51"/>
      <c r="G388" s="51"/>
      <c r="H388" s="51"/>
      <c r="I388" s="61"/>
      <c r="J388" s="51"/>
      <c r="K388" s="51"/>
      <c r="L388" s="51"/>
      <c r="M388" s="51"/>
      <c r="N388" s="51"/>
      <c r="AO388" s="51"/>
      <c r="AP388" s="51"/>
    </row>
    <row r="389" spans="1:42" ht="15.75" customHeight="1" x14ac:dyDescent="0.35">
      <c r="A389" s="51"/>
      <c r="B389" s="51"/>
      <c r="C389" s="51"/>
      <c r="D389" s="51"/>
      <c r="E389" s="51"/>
      <c r="F389" s="51"/>
      <c r="G389" s="51"/>
      <c r="H389" s="51"/>
      <c r="I389" s="61"/>
      <c r="J389" s="51"/>
      <c r="K389" s="51"/>
      <c r="L389" s="51"/>
      <c r="M389" s="51"/>
      <c r="N389" s="51"/>
      <c r="AO389" s="51"/>
      <c r="AP389" s="51"/>
    </row>
    <row r="390" spans="1:42" ht="15.75" customHeight="1" x14ac:dyDescent="0.35">
      <c r="A390" s="51"/>
      <c r="B390" s="51"/>
      <c r="C390" s="51"/>
      <c r="D390" s="51"/>
      <c r="E390" s="51"/>
      <c r="F390" s="51"/>
      <c r="G390" s="51"/>
      <c r="H390" s="51"/>
      <c r="I390" s="61"/>
      <c r="J390" s="51"/>
      <c r="K390" s="51"/>
      <c r="L390" s="51"/>
      <c r="M390" s="51"/>
      <c r="N390" s="51"/>
      <c r="AO390" s="51"/>
      <c r="AP390" s="51"/>
    </row>
    <row r="391" spans="1:42" ht="15.75" customHeight="1" x14ac:dyDescent="0.35">
      <c r="A391" s="51"/>
      <c r="B391" s="51"/>
      <c r="C391" s="51"/>
      <c r="D391" s="51"/>
      <c r="E391" s="51"/>
      <c r="F391" s="51"/>
      <c r="G391" s="51"/>
      <c r="H391" s="51"/>
      <c r="I391" s="61"/>
      <c r="J391" s="51"/>
      <c r="K391" s="51"/>
      <c r="L391" s="51"/>
      <c r="M391" s="51"/>
      <c r="N391" s="51"/>
      <c r="AO391" s="51"/>
      <c r="AP391" s="51"/>
    </row>
    <row r="392" spans="1:42" ht="15.75" customHeight="1" x14ac:dyDescent="0.35">
      <c r="A392" s="51"/>
      <c r="B392" s="51"/>
      <c r="C392" s="51"/>
      <c r="D392" s="51"/>
      <c r="E392" s="51"/>
      <c r="F392" s="51"/>
      <c r="G392" s="51"/>
      <c r="H392" s="51"/>
      <c r="I392" s="61"/>
      <c r="J392" s="51"/>
      <c r="K392" s="51"/>
      <c r="L392" s="51"/>
      <c r="M392" s="51"/>
      <c r="N392" s="51"/>
      <c r="AO392" s="51"/>
      <c r="AP392" s="51"/>
    </row>
    <row r="393" spans="1:42" ht="15.75" customHeight="1" x14ac:dyDescent="0.35">
      <c r="A393" s="51"/>
      <c r="B393" s="51"/>
      <c r="C393" s="51"/>
      <c r="D393" s="51"/>
      <c r="E393" s="51"/>
      <c r="F393" s="51"/>
      <c r="G393" s="51"/>
      <c r="H393" s="51"/>
      <c r="I393" s="61"/>
      <c r="J393" s="51"/>
      <c r="K393" s="51"/>
      <c r="L393" s="51"/>
      <c r="M393" s="51"/>
      <c r="N393" s="51"/>
      <c r="AO393" s="51"/>
      <c r="AP393" s="51"/>
    </row>
    <row r="394" spans="1:42" ht="15.75" customHeight="1" x14ac:dyDescent="0.35">
      <c r="A394" s="51"/>
      <c r="B394" s="51"/>
      <c r="C394" s="51"/>
      <c r="D394" s="51"/>
      <c r="E394" s="51"/>
      <c r="F394" s="51"/>
      <c r="G394" s="51"/>
      <c r="H394" s="51"/>
      <c r="I394" s="61"/>
      <c r="J394" s="51"/>
      <c r="K394" s="51"/>
      <c r="L394" s="51"/>
      <c r="M394" s="51"/>
      <c r="N394" s="51"/>
      <c r="AO394" s="51"/>
      <c r="AP394" s="51"/>
    </row>
    <row r="395" spans="1:42" ht="15.75" customHeight="1" x14ac:dyDescent="0.35">
      <c r="A395" s="51"/>
      <c r="B395" s="51"/>
      <c r="C395" s="51"/>
      <c r="D395" s="51"/>
      <c r="E395" s="51"/>
      <c r="F395" s="51"/>
      <c r="G395" s="51"/>
      <c r="H395" s="51"/>
      <c r="I395" s="61"/>
      <c r="J395" s="51"/>
      <c r="K395" s="51"/>
      <c r="L395" s="51"/>
      <c r="M395" s="51"/>
      <c r="N395" s="51"/>
      <c r="AO395" s="51"/>
      <c r="AP395" s="51"/>
    </row>
    <row r="396" spans="1:42" ht="15.75" customHeight="1" x14ac:dyDescent="0.35">
      <c r="A396" s="51"/>
      <c r="B396" s="51"/>
      <c r="C396" s="51"/>
      <c r="D396" s="51"/>
      <c r="E396" s="51"/>
      <c r="F396" s="51"/>
      <c r="G396" s="51"/>
      <c r="H396" s="51"/>
      <c r="I396" s="61"/>
      <c r="J396" s="51"/>
      <c r="K396" s="51"/>
      <c r="L396" s="51"/>
      <c r="M396" s="51"/>
      <c r="N396" s="51"/>
      <c r="AO396" s="51"/>
      <c r="AP396" s="51"/>
    </row>
    <row r="397" spans="1:42" ht="15.75" customHeight="1" x14ac:dyDescent="0.35">
      <c r="A397" s="51"/>
      <c r="B397" s="51"/>
      <c r="C397" s="51"/>
      <c r="D397" s="51"/>
      <c r="E397" s="51"/>
      <c r="F397" s="51"/>
      <c r="G397" s="51"/>
      <c r="H397" s="51"/>
      <c r="I397" s="61"/>
      <c r="J397" s="51"/>
      <c r="K397" s="51"/>
      <c r="L397" s="51"/>
      <c r="M397" s="51"/>
      <c r="N397" s="51"/>
      <c r="AO397" s="51"/>
      <c r="AP397" s="51"/>
    </row>
    <row r="398" spans="1:42" ht="15.75" customHeight="1" x14ac:dyDescent="0.35">
      <c r="A398" s="51"/>
      <c r="B398" s="51"/>
      <c r="C398" s="51"/>
      <c r="D398" s="51"/>
      <c r="E398" s="51"/>
      <c r="F398" s="51"/>
      <c r="G398" s="51"/>
      <c r="H398" s="51"/>
      <c r="I398" s="61"/>
      <c r="J398" s="51"/>
      <c r="K398" s="51"/>
      <c r="L398" s="51"/>
      <c r="M398" s="51"/>
      <c r="N398" s="51"/>
      <c r="AO398" s="51"/>
      <c r="AP398" s="51"/>
    </row>
    <row r="399" spans="1:42" ht="15.75" customHeight="1" x14ac:dyDescent="0.35">
      <c r="A399" s="51"/>
      <c r="B399" s="51"/>
      <c r="C399" s="51"/>
      <c r="D399" s="51"/>
      <c r="E399" s="51"/>
      <c r="F399" s="51"/>
      <c r="G399" s="51"/>
      <c r="H399" s="51"/>
      <c r="I399" s="61"/>
      <c r="J399" s="51"/>
      <c r="K399" s="51"/>
      <c r="L399" s="51"/>
      <c r="M399" s="51"/>
      <c r="N399" s="51"/>
      <c r="AO399" s="51"/>
      <c r="AP399" s="51"/>
    </row>
    <row r="400" spans="1:42" ht="15.75" customHeight="1" x14ac:dyDescent="0.35">
      <c r="A400" s="51"/>
      <c r="B400" s="51"/>
      <c r="C400" s="51"/>
      <c r="D400" s="51"/>
      <c r="E400" s="51"/>
      <c r="F400" s="51"/>
      <c r="G400" s="51"/>
      <c r="H400" s="51"/>
      <c r="I400" s="61"/>
      <c r="J400" s="51"/>
      <c r="K400" s="51"/>
      <c r="L400" s="51"/>
      <c r="M400" s="51"/>
      <c r="N400" s="51"/>
      <c r="AO400" s="51"/>
      <c r="AP400" s="51"/>
    </row>
    <row r="401" spans="1:42" ht="15.75" customHeight="1" x14ac:dyDescent="0.35">
      <c r="A401" s="51"/>
      <c r="B401" s="51"/>
      <c r="C401" s="51"/>
      <c r="D401" s="51"/>
      <c r="E401" s="51"/>
      <c r="F401" s="51"/>
      <c r="G401" s="51"/>
      <c r="H401" s="51"/>
      <c r="I401" s="61"/>
      <c r="J401" s="51"/>
      <c r="K401" s="51"/>
      <c r="L401" s="51"/>
      <c r="M401" s="51"/>
      <c r="N401" s="51"/>
      <c r="AO401" s="51"/>
      <c r="AP401" s="51"/>
    </row>
    <row r="402" spans="1:42" ht="15.75" customHeight="1" x14ac:dyDescent="0.35">
      <c r="A402" s="51"/>
      <c r="B402" s="51"/>
      <c r="C402" s="51"/>
      <c r="D402" s="51"/>
      <c r="E402" s="51"/>
      <c r="F402" s="51"/>
      <c r="G402" s="51"/>
      <c r="H402" s="51"/>
      <c r="I402" s="61"/>
      <c r="J402" s="51"/>
      <c r="K402" s="51"/>
      <c r="L402" s="51"/>
      <c r="M402" s="51"/>
      <c r="N402" s="51"/>
      <c r="AO402" s="51"/>
      <c r="AP402" s="51"/>
    </row>
    <row r="403" spans="1:42" ht="15.75" customHeight="1" x14ac:dyDescent="0.35">
      <c r="A403" s="51"/>
      <c r="B403" s="51"/>
      <c r="C403" s="51"/>
      <c r="D403" s="51"/>
      <c r="E403" s="51"/>
      <c r="F403" s="51"/>
      <c r="G403" s="51"/>
      <c r="H403" s="51"/>
      <c r="I403" s="61"/>
      <c r="J403" s="51"/>
      <c r="K403" s="51"/>
      <c r="L403" s="51"/>
      <c r="M403" s="51"/>
      <c r="N403" s="51"/>
      <c r="AO403" s="51"/>
      <c r="AP403" s="51"/>
    </row>
    <row r="404" spans="1:42" ht="15.75" customHeight="1" x14ac:dyDescent="0.35">
      <c r="A404" s="51"/>
      <c r="B404" s="51"/>
      <c r="C404" s="51"/>
      <c r="D404" s="51"/>
      <c r="E404" s="51"/>
      <c r="F404" s="51"/>
      <c r="G404" s="51"/>
      <c r="H404" s="51"/>
      <c r="I404" s="61"/>
      <c r="J404" s="51"/>
      <c r="K404" s="51"/>
      <c r="L404" s="51"/>
      <c r="M404" s="51"/>
      <c r="N404" s="51"/>
      <c r="AO404" s="51"/>
      <c r="AP404" s="51"/>
    </row>
    <row r="405" spans="1:42" ht="15.75" customHeight="1" x14ac:dyDescent="0.35">
      <c r="A405" s="51"/>
      <c r="B405" s="51"/>
      <c r="C405" s="51"/>
      <c r="D405" s="51"/>
      <c r="E405" s="51"/>
      <c r="F405" s="51"/>
      <c r="G405" s="51"/>
      <c r="H405" s="51"/>
      <c r="I405" s="61"/>
      <c r="J405" s="51"/>
      <c r="K405" s="51"/>
      <c r="L405" s="51"/>
      <c r="M405" s="51"/>
      <c r="N405" s="51"/>
      <c r="AO405" s="51"/>
      <c r="AP405" s="51"/>
    </row>
    <row r="406" spans="1:42" ht="15.75" customHeight="1" x14ac:dyDescent="0.35">
      <c r="A406" s="51"/>
      <c r="B406" s="51"/>
      <c r="C406" s="51"/>
      <c r="D406" s="51"/>
      <c r="E406" s="51"/>
      <c r="F406" s="51"/>
      <c r="G406" s="51"/>
      <c r="H406" s="51"/>
      <c r="I406" s="61"/>
      <c r="J406" s="51"/>
      <c r="K406" s="51"/>
      <c r="L406" s="51"/>
      <c r="M406" s="51"/>
      <c r="N406" s="51"/>
      <c r="AO406" s="51"/>
      <c r="AP406" s="51"/>
    </row>
    <row r="407" spans="1:42" ht="15.75" customHeight="1" x14ac:dyDescent="0.35">
      <c r="A407" s="51"/>
      <c r="B407" s="51"/>
      <c r="C407" s="51"/>
      <c r="D407" s="51"/>
      <c r="E407" s="51"/>
      <c r="F407" s="51"/>
      <c r="G407" s="51"/>
      <c r="H407" s="51"/>
      <c r="I407" s="61"/>
      <c r="J407" s="51"/>
      <c r="K407" s="51"/>
      <c r="L407" s="51"/>
      <c r="M407" s="51"/>
      <c r="N407" s="51"/>
      <c r="AO407" s="51"/>
      <c r="AP407" s="51"/>
    </row>
    <row r="408" spans="1:42" ht="15.75" customHeight="1" x14ac:dyDescent="0.35">
      <c r="A408" s="51"/>
      <c r="B408" s="51"/>
      <c r="C408" s="51"/>
      <c r="D408" s="51"/>
      <c r="E408" s="51"/>
      <c r="F408" s="51"/>
      <c r="G408" s="51"/>
      <c r="H408" s="51"/>
      <c r="I408" s="61"/>
      <c r="J408" s="51"/>
      <c r="K408" s="51"/>
      <c r="L408" s="51"/>
      <c r="M408" s="51"/>
      <c r="N408" s="51"/>
      <c r="AO408" s="51"/>
      <c r="AP408" s="51"/>
    </row>
    <row r="409" spans="1:42" ht="15.75" customHeight="1" x14ac:dyDescent="0.35">
      <c r="A409" s="51"/>
      <c r="B409" s="51"/>
      <c r="C409" s="51"/>
      <c r="D409" s="51"/>
      <c r="E409" s="51"/>
      <c r="F409" s="51"/>
      <c r="G409" s="51"/>
      <c r="H409" s="51"/>
      <c r="I409" s="61"/>
      <c r="J409" s="51"/>
      <c r="K409" s="51"/>
      <c r="L409" s="51"/>
      <c r="M409" s="51"/>
      <c r="N409" s="51"/>
      <c r="AO409" s="51"/>
      <c r="AP409" s="51"/>
    </row>
    <row r="410" spans="1:42" ht="15.75" customHeight="1" x14ac:dyDescent="0.35">
      <c r="A410" s="51"/>
      <c r="B410" s="51"/>
      <c r="C410" s="51"/>
      <c r="D410" s="51"/>
      <c r="E410" s="51"/>
      <c r="F410" s="51"/>
      <c r="G410" s="51"/>
      <c r="H410" s="51"/>
      <c r="I410" s="61"/>
      <c r="J410" s="51"/>
      <c r="K410" s="51"/>
      <c r="L410" s="51"/>
      <c r="M410" s="51"/>
      <c r="N410" s="51"/>
      <c r="AO410" s="51"/>
      <c r="AP410" s="51"/>
    </row>
    <row r="411" spans="1:42" ht="15.75" customHeight="1" x14ac:dyDescent="0.35">
      <c r="A411" s="51"/>
      <c r="B411" s="51"/>
      <c r="C411" s="51"/>
      <c r="D411" s="51"/>
      <c r="E411" s="51"/>
      <c r="F411" s="51"/>
      <c r="G411" s="51"/>
      <c r="H411" s="51"/>
      <c r="I411" s="61"/>
      <c r="J411" s="51"/>
      <c r="K411" s="51"/>
      <c r="L411" s="51"/>
      <c r="M411" s="51"/>
      <c r="N411" s="51"/>
      <c r="AO411" s="51"/>
      <c r="AP411" s="51"/>
    </row>
    <row r="412" spans="1:42" ht="15.75" customHeight="1" x14ac:dyDescent="0.35">
      <c r="A412" s="51"/>
      <c r="B412" s="51"/>
      <c r="C412" s="51"/>
      <c r="D412" s="51"/>
      <c r="E412" s="51"/>
      <c r="F412" s="51"/>
      <c r="G412" s="51"/>
      <c r="H412" s="51"/>
      <c r="I412" s="61"/>
      <c r="J412" s="51"/>
      <c r="K412" s="51"/>
      <c r="L412" s="51"/>
      <c r="M412" s="51"/>
      <c r="N412" s="51"/>
      <c r="AO412" s="51"/>
      <c r="AP412" s="51"/>
    </row>
    <row r="413" spans="1:42" ht="15.75" customHeight="1" x14ac:dyDescent="0.35">
      <c r="A413" s="51"/>
      <c r="B413" s="51"/>
      <c r="C413" s="51"/>
      <c r="D413" s="51"/>
      <c r="E413" s="51"/>
      <c r="F413" s="51"/>
      <c r="G413" s="51"/>
      <c r="H413" s="51"/>
      <c r="I413" s="61"/>
      <c r="J413" s="51"/>
      <c r="K413" s="51"/>
      <c r="L413" s="51"/>
      <c r="M413" s="51"/>
      <c r="N413" s="51"/>
      <c r="AO413" s="51"/>
      <c r="AP413" s="51"/>
    </row>
    <row r="414" spans="1:42" ht="15.75" customHeight="1" x14ac:dyDescent="0.35">
      <c r="A414" s="51"/>
      <c r="B414" s="51"/>
      <c r="C414" s="51"/>
      <c r="D414" s="51"/>
      <c r="E414" s="51"/>
      <c r="F414" s="51"/>
      <c r="G414" s="51"/>
      <c r="H414" s="51"/>
      <c r="I414" s="61"/>
      <c r="J414" s="51"/>
      <c r="K414" s="51"/>
      <c r="L414" s="51"/>
      <c r="M414" s="51"/>
      <c r="N414" s="51"/>
      <c r="AO414" s="51"/>
      <c r="AP414" s="51"/>
    </row>
    <row r="415" spans="1:42" ht="15.75" customHeight="1" x14ac:dyDescent="0.35">
      <c r="A415" s="51"/>
      <c r="B415" s="51"/>
      <c r="C415" s="51"/>
      <c r="D415" s="51"/>
      <c r="E415" s="51"/>
      <c r="F415" s="51"/>
      <c r="G415" s="51"/>
      <c r="H415" s="51"/>
      <c r="I415" s="61"/>
      <c r="J415" s="51"/>
      <c r="K415" s="51"/>
      <c r="L415" s="51"/>
      <c r="M415" s="51"/>
      <c r="N415" s="51"/>
      <c r="AO415" s="51"/>
      <c r="AP415" s="51"/>
    </row>
    <row r="416" spans="1:42" ht="15.75" customHeight="1" x14ac:dyDescent="0.35">
      <c r="A416" s="51"/>
      <c r="B416" s="51"/>
      <c r="C416" s="51"/>
      <c r="D416" s="51"/>
      <c r="E416" s="51"/>
      <c r="F416" s="51"/>
      <c r="G416" s="51"/>
      <c r="H416" s="51"/>
      <c r="I416" s="61"/>
      <c r="J416" s="51"/>
      <c r="K416" s="51"/>
      <c r="L416" s="51"/>
      <c r="M416" s="51"/>
      <c r="N416" s="51"/>
      <c r="AO416" s="51"/>
      <c r="AP416" s="51"/>
    </row>
    <row r="417" spans="1:42" ht="15.75" customHeight="1" x14ac:dyDescent="0.35">
      <c r="A417" s="51"/>
      <c r="B417" s="51"/>
      <c r="C417" s="51"/>
      <c r="D417" s="51"/>
      <c r="E417" s="51"/>
      <c r="F417" s="51"/>
      <c r="G417" s="51"/>
      <c r="H417" s="51"/>
      <c r="I417" s="61"/>
      <c r="J417" s="51"/>
      <c r="K417" s="51"/>
      <c r="L417" s="51"/>
      <c r="M417" s="51"/>
      <c r="N417" s="51"/>
      <c r="AO417" s="51"/>
      <c r="AP417" s="51"/>
    </row>
    <row r="418" spans="1:42" ht="15.75" customHeight="1" x14ac:dyDescent="0.35">
      <c r="A418" s="51"/>
      <c r="B418" s="51"/>
      <c r="C418" s="51"/>
      <c r="D418" s="51"/>
      <c r="E418" s="51"/>
      <c r="F418" s="51"/>
      <c r="G418" s="51"/>
      <c r="H418" s="51"/>
      <c r="I418" s="61"/>
      <c r="J418" s="51"/>
      <c r="K418" s="51"/>
      <c r="L418" s="51"/>
      <c r="M418" s="51"/>
      <c r="N418" s="51"/>
      <c r="AO418" s="51"/>
      <c r="AP418" s="51"/>
    </row>
    <row r="419" spans="1:42" ht="15.75" customHeight="1" x14ac:dyDescent="0.35">
      <c r="A419" s="51"/>
      <c r="B419" s="51"/>
      <c r="C419" s="51"/>
      <c r="D419" s="51"/>
      <c r="E419" s="51"/>
      <c r="F419" s="51"/>
      <c r="G419" s="51"/>
      <c r="H419" s="51"/>
      <c r="I419" s="61"/>
      <c r="J419" s="51"/>
      <c r="K419" s="51"/>
      <c r="L419" s="51"/>
      <c r="M419" s="51"/>
      <c r="N419" s="51"/>
      <c r="AO419" s="51"/>
      <c r="AP419" s="51"/>
    </row>
    <row r="420" spans="1:42" ht="15.75" customHeight="1" x14ac:dyDescent="0.35">
      <c r="A420" s="51"/>
      <c r="B420" s="51"/>
      <c r="C420" s="51"/>
      <c r="D420" s="51"/>
      <c r="E420" s="51"/>
      <c r="F420" s="51"/>
      <c r="G420" s="51"/>
      <c r="H420" s="51"/>
      <c r="I420" s="61"/>
      <c r="J420" s="51"/>
      <c r="K420" s="51"/>
      <c r="L420" s="51"/>
      <c r="M420" s="51"/>
      <c r="N420" s="51"/>
      <c r="AO420" s="51"/>
      <c r="AP420" s="51"/>
    </row>
    <row r="421" spans="1:42" ht="15.75" customHeight="1" x14ac:dyDescent="0.35">
      <c r="A421" s="51"/>
      <c r="B421" s="51"/>
      <c r="C421" s="51"/>
      <c r="D421" s="51"/>
      <c r="E421" s="51"/>
      <c r="F421" s="51"/>
      <c r="G421" s="51"/>
      <c r="H421" s="51"/>
      <c r="I421" s="61"/>
      <c r="J421" s="51"/>
      <c r="K421" s="51"/>
      <c r="L421" s="51"/>
      <c r="M421" s="51"/>
      <c r="N421" s="51"/>
      <c r="AO421" s="51"/>
      <c r="AP421" s="51"/>
    </row>
    <row r="422" spans="1:42" ht="15.75" customHeight="1" x14ac:dyDescent="0.35">
      <c r="A422" s="51"/>
      <c r="B422" s="51"/>
      <c r="C422" s="51"/>
      <c r="D422" s="51"/>
      <c r="E422" s="51"/>
      <c r="F422" s="51"/>
      <c r="G422" s="51"/>
      <c r="H422" s="51"/>
      <c r="I422" s="61"/>
      <c r="J422" s="51"/>
      <c r="K422" s="51"/>
      <c r="L422" s="51"/>
      <c r="M422" s="51"/>
      <c r="N422" s="51"/>
      <c r="AO422" s="51"/>
      <c r="AP422" s="51"/>
    </row>
    <row r="423" spans="1:42" ht="15.75" customHeight="1" x14ac:dyDescent="0.35">
      <c r="A423" s="51"/>
      <c r="B423" s="51"/>
      <c r="C423" s="51"/>
      <c r="D423" s="51"/>
      <c r="E423" s="51"/>
      <c r="F423" s="51"/>
      <c r="G423" s="51"/>
      <c r="H423" s="51"/>
      <c r="I423" s="61"/>
      <c r="J423" s="51"/>
      <c r="K423" s="51"/>
      <c r="L423" s="51"/>
      <c r="M423" s="51"/>
      <c r="N423" s="51"/>
      <c r="AO423" s="51"/>
      <c r="AP423" s="51"/>
    </row>
    <row r="424" spans="1:42" ht="15.75" customHeight="1" x14ac:dyDescent="0.35">
      <c r="A424" s="51"/>
      <c r="B424" s="51"/>
      <c r="C424" s="51"/>
      <c r="D424" s="51"/>
      <c r="E424" s="51"/>
      <c r="F424" s="51"/>
      <c r="G424" s="51"/>
      <c r="H424" s="51"/>
      <c r="I424" s="61"/>
      <c r="J424" s="51"/>
      <c r="K424" s="51"/>
      <c r="L424" s="51"/>
      <c r="M424" s="51"/>
      <c r="N424" s="51"/>
      <c r="AO424" s="51"/>
      <c r="AP424" s="51"/>
    </row>
    <row r="425" spans="1:42" ht="15.75" customHeight="1" x14ac:dyDescent="0.35">
      <c r="A425" s="51"/>
      <c r="B425" s="51"/>
      <c r="C425" s="51"/>
      <c r="D425" s="51"/>
      <c r="E425" s="51"/>
      <c r="F425" s="51"/>
      <c r="G425" s="51"/>
      <c r="H425" s="51"/>
      <c r="I425" s="61"/>
      <c r="J425" s="51"/>
      <c r="K425" s="51"/>
      <c r="L425" s="51"/>
      <c r="M425" s="51"/>
      <c r="N425" s="51"/>
      <c r="AO425" s="51"/>
      <c r="AP425" s="51"/>
    </row>
    <row r="426" spans="1:42" ht="15.75" customHeight="1" x14ac:dyDescent="0.35">
      <c r="A426" s="51"/>
      <c r="B426" s="51"/>
      <c r="C426" s="51"/>
      <c r="D426" s="51"/>
      <c r="E426" s="51"/>
      <c r="F426" s="51"/>
      <c r="G426" s="51"/>
      <c r="H426" s="51"/>
      <c r="I426" s="61"/>
      <c r="J426" s="51"/>
      <c r="K426" s="51"/>
      <c r="L426" s="51"/>
      <c r="M426" s="51"/>
      <c r="N426" s="51"/>
      <c r="AO426" s="51"/>
      <c r="AP426" s="51"/>
    </row>
    <row r="427" spans="1:42" ht="15.75" customHeight="1" x14ac:dyDescent="0.35">
      <c r="A427" s="51"/>
      <c r="B427" s="51"/>
      <c r="C427" s="51"/>
      <c r="D427" s="51"/>
      <c r="E427" s="51"/>
      <c r="F427" s="51"/>
      <c r="G427" s="51"/>
      <c r="H427" s="51"/>
      <c r="I427" s="61"/>
      <c r="J427" s="51"/>
      <c r="K427" s="51"/>
      <c r="L427" s="51"/>
      <c r="M427" s="51"/>
      <c r="N427" s="51"/>
      <c r="AO427" s="51"/>
      <c r="AP427" s="51"/>
    </row>
    <row r="428" spans="1:42" ht="15.75" customHeight="1" x14ac:dyDescent="0.35">
      <c r="A428" s="51"/>
      <c r="B428" s="51"/>
      <c r="C428" s="51"/>
      <c r="D428" s="51"/>
      <c r="E428" s="51"/>
      <c r="F428" s="51"/>
      <c r="G428" s="51"/>
      <c r="H428" s="51"/>
      <c r="I428" s="61"/>
      <c r="J428" s="51"/>
      <c r="K428" s="51"/>
      <c r="L428" s="51"/>
      <c r="M428" s="51"/>
      <c r="N428" s="51"/>
      <c r="AO428" s="51"/>
      <c r="AP428" s="51"/>
    </row>
    <row r="429" spans="1:42" ht="15.75" customHeight="1" x14ac:dyDescent="0.35">
      <c r="A429" s="51"/>
      <c r="B429" s="51"/>
      <c r="C429" s="51"/>
      <c r="D429" s="51"/>
      <c r="E429" s="51"/>
      <c r="F429" s="51"/>
      <c r="G429" s="51"/>
      <c r="H429" s="51"/>
      <c r="I429" s="61"/>
      <c r="J429" s="51"/>
      <c r="K429" s="51"/>
      <c r="L429" s="51"/>
      <c r="M429" s="51"/>
      <c r="N429" s="51"/>
      <c r="AO429" s="51"/>
      <c r="AP429" s="51"/>
    </row>
    <row r="430" spans="1:42" ht="15.75" customHeight="1" x14ac:dyDescent="0.35">
      <c r="A430" s="51"/>
      <c r="B430" s="51"/>
      <c r="C430" s="51"/>
      <c r="D430" s="51"/>
      <c r="E430" s="51"/>
      <c r="F430" s="51"/>
      <c r="G430" s="51"/>
      <c r="H430" s="51"/>
      <c r="I430" s="61"/>
      <c r="J430" s="51"/>
      <c r="K430" s="51"/>
      <c r="L430" s="51"/>
      <c r="M430" s="51"/>
      <c r="N430" s="51"/>
      <c r="AO430" s="51"/>
      <c r="AP430" s="51"/>
    </row>
    <row r="431" spans="1:42" ht="15.75" customHeight="1" x14ac:dyDescent="0.35">
      <c r="A431" s="51"/>
      <c r="B431" s="51"/>
      <c r="C431" s="51"/>
      <c r="D431" s="51"/>
      <c r="E431" s="51"/>
      <c r="F431" s="51"/>
      <c r="G431" s="51"/>
      <c r="H431" s="51"/>
      <c r="I431" s="61"/>
      <c r="J431" s="51"/>
      <c r="K431" s="51"/>
      <c r="L431" s="51"/>
      <c r="M431" s="51"/>
      <c r="N431" s="51"/>
      <c r="AO431" s="51"/>
      <c r="AP431" s="51"/>
    </row>
    <row r="432" spans="1:42" ht="15.75" customHeight="1" x14ac:dyDescent="0.35">
      <c r="A432" s="51"/>
      <c r="B432" s="51"/>
      <c r="C432" s="51"/>
      <c r="D432" s="51"/>
      <c r="E432" s="51"/>
      <c r="F432" s="51"/>
      <c r="G432" s="51"/>
      <c r="H432" s="51"/>
      <c r="I432" s="61"/>
      <c r="J432" s="51"/>
      <c r="K432" s="51"/>
      <c r="L432" s="51"/>
      <c r="M432" s="51"/>
      <c r="N432" s="51"/>
      <c r="AO432" s="51"/>
      <c r="AP432" s="51"/>
    </row>
    <row r="433" spans="1:42" ht="15.75" customHeight="1" x14ac:dyDescent="0.35">
      <c r="A433" s="51"/>
      <c r="B433" s="51"/>
      <c r="C433" s="51"/>
      <c r="D433" s="51"/>
      <c r="E433" s="51"/>
      <c r="F433" s="51"/>
      <c r="G433" s="51"/>
      <c r="H433" s="51"/>
      <c r="I433" s="61"/>
      <c r="J433" s="51"/>
      <c r="K433" s="51"/>
      <c r="L433" s="51"/>
      <c r="M433" s="51"/>
      <c r="N433" s="51"/>
      <c r="AO433" s="51"/>
      <c r="AP433" s="51"/>
    </row>
    <row r="434" spans="1:42" ht="15.75" customHeight="1" x14ac:dyDescent="0.35">
      <c r="A434" s="51"/>
      <c r="B434" s="51"/>
      <c r="C434" s="51"/>
      <c r="D434" s="51"/>
      <c r="E434" s="51"/>
      <c r="F434" s="51"/>
      <c r="G434" s="51"/>
      <c r="H434" s="51"/>
      <c r="I434" s="61"/>
      <c r="J434" s="51"/>
      <c r="K434" s="51"/>
      <c r="L434" s="51"/>
      <c r="M434" s="51"/>
      <c r="N434" s="51"/>
      <c r="AO434" s="51"/>
      <c r="AP434" s="51"/>
    </row>
    <row r="435" spans="1:42" ht="15.75" customHeight="1" x14ac:dyDescent="0.35">
      <c r="A435" s="51"/>
      <c r="B435" s="51"/>
      <c r="C435" s="51"/>
      <c r="D435" s="51"/>
      <c r="E435" s="51"/>
      <c r="F435" s="51"/>
      <c r="G435" s="51"/>
      <c r="H435" s="51"/>
      <c r="I435" s="61"/>
      <c r="J435" s="51"/>
      <c r="K435" s="51"/>
      <c r="L435" s="51"/>
      <c r="M435" s="51"/>
      <c r="N435" s="51"/>
      <c r="AO435" s="51"/>
      <c r="AP435" s="51"/>
    </row>
    <row r="436" spans="1:42" ht="15.75" customHeight="1" x14ac:dyDescent="0.35">
      <c r="A436" s="51"/>
      <c r="B436" s="51"/>
      <c r="C436" s="51"/>
      <c r="D436" s="51"/>
      <c r="E436" s="51"/>
      <c r="F436" s="51"/>
      <c r="G436" s="51"/>
      <c r="H436" s="51"/>
      <c r="I436" s="61"/>
      <c r="J436" s="51"/>
      <c r="K436" s="51"/>
      <c r="L436" s="51"/>
      <c r="M436" s="51"/>
      <c r="N436" s="51"/>
      <c r="AO436" s="51"/>
      <c r="AP436" s="51"/>
    </row>
    <row r="437" spans="1:42" ht="15.75" customHeight="1" x14ac:dyDescent="0.35">
      <c r="A437" s="51"/>
      <c r="B437" s="51"/>
      <c r="C437" s="51"/>
      <c r="D437" s="51"/>
      <c r="E437" s="51"/>
      <c r="F437" s="51"/>
      <c r="G437" s="51"/>
      <c r="H437" s="51"/>
      <c r="I437" s="61"/>
      <c r="J437" s="51"/>
      <c r="K437" s="51"/>
      <c r="L437" s="51"/>
      <c r="M437" s="51"/>
      <c r="N437" s="51"/>
      <c r="AO437" s="51"/>
      <c r="AP437" s="51"/>
    </row>
    <row r="438" spans="1:42" ht="15.75" customHeight="1" x14ac:dyDescent="0.35">
      <c r="A438" s="51"/>
      <c r="B438" s="51"/>
      <c r="C438" s="51"/>
      <c r="D438" s="51"/>
      <c r="E438" s="51"/>
      <c r="F438" s="51"/>
      <c r="G438" s="51"/>
      <c r="H438" s="51"/>
      <c r="I438" s="61"/>
      <c r="J438" s="51"/>
      <c r="K438" s="51"/>
      <c r="L438" s="51"/>
      <c r="M438" s="51"/>
      <c r="N438" s="51"/>
      <c r="AO438" s="51"/>
      <c r="AP438" s="51"/>
    </row>
    <row r="439" spans="1:42" ht="15.75" customHeight="1" x14ac:dyDescent="0.35">
      <c r="A439" s="51"/>
      <c r="B439" s="51"/>
      <c r="C439" s="51"/>
      <c r="D439" s="51"/>
      <c r="E439" s="51"/>
      <c r="F439" s="51"/>
      <c r="G439" s="51"/>
      <c r="H439" s="51"/>
      <c r="I439" s="61"/>
      <c r="J439" s="51"/>
      <c r="K439" s="51"/>
      <c r="L439" s="51"/>
      <c r="M439" s="51"/>
      <c r="N439" s="51"/>
      <c r="AO439" s="51"/>
      <c r="AP439" s="51"/>
    </row>
    <row r="440" spans="1:42" ht="15.75" customHeight="1" x14ac:dyDescent="0.35">
      <c r="A440" s="51"/>
      <c r="B440" s="51"/>
      <c r="C440" s="51"/>
      <c r="D440" s="51"/>
      <c r="E440" s="51"/>
      <c r="F440" s="51"/>
      <c r="G440" s="51"/>
      <c r="H440" s="51"/>
      <c r="I440" s="61"/>
      <c r="J440" s="51"/>
      <c r="K440" s="51"/>
      <c r="L440" s="51"/>
      <c r="M440" s="51"/>
      <c r="N440" s="51"/>
      <c r="AO440" s="51"/>
      <c r="AP440" s="51"/>
    </row>
    <row r="441" spans="1:42" ht="15.75" customHeight="1" x14ac:dyDescent="0.35">
      <c r="A441" s="51"/>
      <c r="B441" s="51"/>
      <c r="C441" s="51"/>
      <c r="D441" s="51"/>
      <c r="E441" s="51"/>
      <c r="F441" s="51"/>
      <c r="G441" s="51"/>
      <c r="H441" s="51"/>
      <c r="I441" s="61"/>
      <c r="J441" s="51"/>
      <c r="K441" s="51"/>
      <c r="L441" s="51"/>
      <c r="M441" s="51"/>
      <c r="N441" s="51"/>
      <c r="AO441" s="51"/>
      <c r="AP441" s="51"/>
    </row>
    <row r="442" spans="1:42" ht="15.75" customHeight="1" x14ac:dyDescent="0.35">
      <c r="A442" s="51"/>
      <c r="B442" s="51"/>
      <c r="C442" s="51"/>
      <c r="D442" s="51"/>
      <c r="E442" s="51"/>
      <c r="F442" s="51"/>
      <c r="G442" s="51"/>
      <c r="H442" s="51"/>
      <c r="I442" s="61"/>
      <c r="J442" s="51"/>
      <c r="K442" s="51"/>
      <c r="L442" s="51"/>
      <c r="M442" s="51"/>
      <c r="N442" s="51"/>
      <c r="AO442" s="51"/>
      <c r="AP442" s="51"/>
    </row>
    <row r="443" spans="1:42" ht="15.75" customHeight="1" x14ac:dyDescent="0.35">
      <c r="A443" s="51"/>
      <c r="B443" s="51"/>
      <c r="C443" s="51"/>
      <c r="D443" s="51"/>
      <c r="E443" s="51"/>
      <c r="F443" s="51"/>
      <c r="G443" s="51"/>
      <c r="H443" s="51"/>
      <c r="I443" s="61"/>
      <c r="J443" s="51"/>
      <c r="K443" s="51"/>
      <c r="L443" s="51"/>
      <c r="M443" s="51"/>
      <c r="N443" s="51"/>
      <c r="AO443" s="51"/>
      <c r="AP443" s="51"/>
    </row>
    <row r="444" spans="1:42" ht="15.75" customHeight="1" x14ac:dyDescent="0.35">
      <c r="A444" s="51"/>
      <c r="B444" s="51"/>
      <c r="C444" s="51"/>
      <c r="D444" s="51"/>
      <c r="E444" s="51"/>
      <c r="F444" s="51"/>
      <c r="G444" s="51"/>
      <c r="H444" s="51"/>
      <c r="I444" s="61"/>
      <c r="J444" s="51"/>
      <c r="K444" s="51"/>
      <c r="L444" s="51"/>
      <c r="M444" s="51"/>
      <c r="N444" s="51"/>
      <c r="AO444" s="51"/>
      <c r="AP444" s="51"/>
    </row>
    <row r="445" spans="1:42" ht="15.75" customHeight="1" x14ac:dyDescent="0.35">
      <c r="A445" s="51"/>
      <c r="B445" s="51"/>
      <c r="C445" s="51"/>
      <c r="D445" s="51"/>
      <c r="E445" s="51"/>
      <c r="F445" s="51"/>
      <c r="G445" s="51"/>
      <c r="H445" s="51"/>
      <c r="I445" s="61"/>
      <c r="J445" s="51"/>
      <c r="K445" s="51"/>
      <c r="L445" s="51"/>
      <c r="M445" s="51"/>
      <c r="N445" s="51"/>
      <c r="AO445" s="51"/>
      <c r="AP445" s="51"/>
    </row>
    <row r="446" spans="1:42" ht="15.75" customHeight="1" x14ac:dyDescent="0.35">
      <c r="A446" s="51"/>
      <c r="B446" s="51"/>
      <c r="C446" s="51"/>
      <c r="D446" s="51"/>
      <c r="E446" s="51"/>
      <c r="F446" s="51"/>
      <c r="G446" s="51"/>
      <c r="H446" s="51"/>
      <c r="I446" s="61"/>
      <c r="J446" s="51"/>
      <c r="K446" s="51"/>
      <c r="L446" s="51"/>
      <c r="M446" s="51"/>
      <c r="N446" s="51"/>
      <c r="AO446" s="51"/>
      <c r="AP446" s="51"/>
    </row>
    <row r="447" spans="1:42" ht="15.75" customHeight="1" x14ac:dyDescent="0.35">
      <c r="A447" s="51"/>
      <c r="B447" s="51"/>
      <c r="C447" s="51"/>
      <c r="D447" s="51"/>
      <c r="E447" s="51"/>
      <c r="F447" s="51"/>
      <c r="G447" s="51"/>
      <c r="H447" s="51"/>
      <c r="I447" s="61"/>
      <c r="J447" s="51"/>
      <c r="K447" s="51"/>
      <c r="L447" s="51"/>
      <c r="M447" s="51"/>
      <c r="N447" s="51"/>
      <c r="AO447" s="51"/>
      <c r="AP447" s="51"/>
    </row>
    <row r="448" spans="1:42" ht="15.75" customHeight="1" x14ac:dyDescent="0.35">
      <c r="A448" s="51"/>
      <c r="B448" s="51"/>
      <c r="C448" s="51"/>
      <c r="D448" s="51"/>
      <c r="E448" s="51"/>
      <c r="F448" s="51"/>
      <c r="G448" s="51"/>
      <c r="H448" s="51"/>
      <c r="I448" s="61"/>
      <c r="J448" s="51"/>
      <c r="K448" s="51"/>
      <c r="L448" s="51"/>
      <c r="M448" s="51"/>
      <c r="N448" s="51"/>
      <c r="AO448" s="51"/>
      <c r="AP448" s="51"/>
    </row>
    <row r="449" spans="1:42" ht="15.75" customHeight="1" x14ac:dyDescent="0.35">
      <c r="A449" s="51"/>
      <c r="B449" s="51"/>
      <c r="C449" s="51"/>
      <c r="D449" s="51"/>
      <c r="E449" s="51"/>
      <c r="F449" s="51"/>
      <c r="G449" s="51"/>
      <c r="H449" s="51"/>
      <c r="I449" s="61"/>
      <c r="J449" s="51"/>
      <c r="K449" s="51"/>
      <c r="L449" s="51"/>
      <c r="M449" s="51"/>
      <c r="N449" s="51"/>
      <c r="AO449" s="51"/>
      <c r="AP449" s="51"/>
    </row>
    <row r="450" spans="1:42" ht="15.75" customHeight="1" x14ac:dyDescent="0.35">
      <c r="A450" s="51"/>
      <c r="B450" s="51"/>
      <c r="C450" s="51"/>
      <c r="D450" s="51"/>
      <c r="E450" s="51"/>
      <c r="F450" s="51"/>
      <c r="G450" s="51"/>
      <c r="H450" s="51"/>
      <c r="I450" s="61"/>
      <c r="J450" s="51"/>
      <c r="K450" s="51"/>
      <c r="L450" s="51"/>
      <c r="M450" s="51"/>
      <c r="N450" s="51"/>
      <c r="AO450" s="51"/>
      <c r="AP450" s="51"/>
    </row>
    <row r="451" spans="1:42" ht="15.75" customHeight="1" x14ac:dyDescent="0.35">
      <c r="A451" s="51"/>
      <c r="B451" s="51"/>
      <c r="C451" s="51"/>
      <c r="D451" s="51"/>
      <c r="E451" s="51"/>
      <c r="F451" s="51"/>
      <c r="G451" s="51"/>
      <c r="H451" s="51"/>
      <c r="I451" s="61"/>
      <c r="J451" s="51"/>
      <c r="K451" s="51"/>
      <c r="L451" s="51"/>
      <c r="M451" s="51"/>
      <c r="N451" s="51"/>
      <c r="AO451" s="51"/>
      <c r="AP451" s="51"/>
    </row>
    <row r="452" spans="1:42" ht="15.75" customHeight="1" x14ac:dyDescent="0.35">
      <c r="A452" s="51"/>
      <c r="B452" s="51"/>
      <c r="C452" s="51"/>
      <c r="D452" s="51"/>
      <c r="E452" s="51"/>
      <c r="F452" s="51"/>
      <c r="G452" s="51"/>
      <c r="H452" s="51"/>
      <c r="I452" s="61"/>
      <c r="J452" s="51"/>
      <c r="K452" s="51"/>
      <c r="L452" s="51"/>
      <c r="M452" s="51"/>
      <c r="N452" s="51"/>
      <c r="AO452" s="51"/>
      <c r="AP452" s="51"/>
    </row>
    <row r="453" spans="1:42" ht="15.75" customHeight="1" x14ac:dyDescent="0.35">
      <c r="A453" s="51"/>
      <c r="B453" s="51"/>
      <c r="C453" s="51"/>
      <c r="D453" s="51"/>
      <c r="E453" s="51"/>
      <c r="F453" s="51"/>
      <c r="G453" s="51"/>
      <c r="H453" s="51"/>
      <c r="I453" s="61"/>
      <c r="J453" s="51"/>
      <c r="K453" s="51"/>
      <c r="L453" s="51"/>
      <c r="M453" s="51"/>
      <c r="N453" s="51"/>
      <c r="AO453" s="51"/>
      <c r="AP453" s="51"/>
    </row>
    <row r="454" spans="1:42" ht="15.75" customHeight="1" x14ac:dyDescent="0.35">
      <c r="A454" s="51"/>
      <c r="B454" s="51"/>
      <c r="C454" s="51"/>
      <c r="D454" s="51"/>
      <c r="E454" s="51"/>
      <c r="F454" s="51"/>
      <c r="G454" s="51"/>
      <c r="H454" s="51"/>
      <c r="I454" s="61"/>
      <c r="J454" s="51"/>
      <c r="K454" s="51"/>
      <c r="L454" s="51"/>
      <c r="M454" s="51"/>
      <c r="N454" s="51"/>
      <c r="AO454" s="51"/>
      <c r="AP454" s="51"/>
    </row>
    <row r="455" spans="1:42" ht="15.75" customHeight="1" x14ac:dyDescent="0.35">
      <c r="A455" s="51"/>
      <c r="B455" s="51"/>
      <c r="C455" s="51"/>
      <c r="D455" s="51"/>
      <c r="E455" s="51"/>
      <c r="F455" s="51"/>
      <c r="G455" s="51"/>
      <c r="H455" s="51"/>
      <c r="I455" s="61"/>
      <c r="J455" s="51"/>
      <c r="K455" s="51"/>
      <c r="L455" s="51"/>
      <c r="M455" s="51"/>
      <c r="N455" s="51"/>
      <c r="AO455" s="51"/>
      <c r="AP455" s="51"/>
    </row>
    <row r="456" spans="1:42" ht="15.75" customHeight="1" x14ac:dyDescent="0.35">
      <c r="A456" s="51"/>
      <c r="B456" s="51"/>
      <c r="C456" s="51"/>
      <c r="D456" s="51"/>
      <c r="E456" s="51"/>
      <c r="F456" s="51"/>
      <c r="G456" s="51"/>
      <c r="H456" s="51"/>
      <c r="I456" s="61"/>
      <c r="J456" s="51"/>
      <c r="K456" s="51"/>
      <c r="L456" s="51"/>
      <c r="M456" s="51"/>
      <c r="N456" s="51"/>
      <c r="AO456" s="51"/>
      <c r="AP456" s="51"/>
    </row>
    <row r="457" spans="1:42" ht="15.75" customHeight="1" x14ac:dyDescent="0.35">
      <c r="A457" s="51"/>
      <c r="B457" s="51"/>
      <c r="C457" s="51"/>
      <c r="D457" s="51"/>
      <c r="E457" s="51"/>
      <c r="F457" s="51"/>
      <c r="G457" s="51"/>
      <c r="H457" s="51"/>
      <c r="I457" s="61"/>
      <c r="J457" s="51"/>
      <c r="K457" s="51"/>
      <c r="L457" s="51"/>
      <c r="M457" s="51"/>
      <c r="N457" s="51"/>
      <c r="AO457" s="51"/>
      <c r="AP457" s="51"/>
    </row>
    <row r="458" spans="1:42" ht="15.75" customHeight="1" x14ac:dyDescent="0.35">
      <c r="A458" s="51"/>
      <c r="B458" s="51"/>
      <c r="C458" s="51"/>
      <c r="D458" s="51"/>
      <c r="E458" s="51"/>
      <c r="F458" s="51"/>
      <c r="G458" s="51"/>
      <c r="H458" s="51"/>
      <c r="I458" s="61"/>
      <c r="J458" s="51"/>
      <c r="K458" s="51"/>
      <c r="L458" s="51"/>
      <c r="M458" s="51"/>
      <c r="N458" s="51"/>
      <c r="AO458" s="51"/>
      <c r="AP458" s="51"/>
    </row>
    <row r="459" spans="1:42" ht="15.75" customHeight="1" x14ac:dyDescent="0.35">
      <c r="A459" s="51"/>
      <c r="B459" s="51"/>
      <c r="C459" s="51"/>
      <c r="D459" s="51"/>
      <c r="E459" s="51"/>
      <c r="F459" s="51"/>
      <c r="G459" s="51"/>
      <c r="H459" s="51"/>
      <c r="I459" s="61"/>
      <c r="J459" s="51"/>
      <c r="K459" s="51"/>
      <c r="L459" s="51"/>
      <c r="M459" s="51"/>
      <c r="N459" s="51"/>
      <c r="AO459" s="51"/>
      <c r="AP459" s="51"/>
    </row>
    <row r="460" spans="1:42" ht="15.75" customHeight="1" x14ac:dyDescent="0.35">
      <c r="A460" s="51"/>
      <c r="B460" s="51"/>
      <c r="C460" s="51"/>
      <c r="D460" s="51"/>
      <c r="E460" s="51"/>
      <c r="F460" s="51"/>
      <c r="G460" s="51"/>
      <c r="H460" s="51"/>
      <c r="I460" s="61"/>
      <c r="J460" s="51"/>
      <c r="K460" s="51"/>
      <c r="L460" s="51"/>
      <c r="M460" s="51"/>
      <c r="N460" s="51"/>
      <c r="AO460" s="51"/>
      <c r="AP460" s="51"/>
    </row>
    <row r="461" spans="1:42" ht="15.75" customHeight="1" x14ac:dyDescent="0.35">
      <c r="A461" s="51"/>
      <c r="B461" s="51"/>
      <c r="C461" s="51"/>
      <c r="D461" s="51"/>
      <c r="E461" s="51"/>
      <c r="F461" s="51"/>
      <c r="G461" s="51"/>
      <c r="H461" s="51"/>
      <c r="I461" s="61"/>
      <c r="J461" s="51"/>
      <c r="K461" s="51"/>
      <c r="L461" s="51"/>
      <c r="M461" s="51"/>
      <c r="N461" s="51"/>
      <c r="AO461" s="51"/>
      <c r="AP461" s="51"/>
    </row>
    <row r="462" spans="1:42" ht="15.75" customHeight="1" x14ac:dyDescent="0.35">
      <c r="A462" s="51"/>
      <c r="B462" s="51"/>
      <c r="C462" s="51"/>
      <c r="D462" s="51"/>
      <c r="E462" s="51"/>
      <c r="F462" s="51"/>
      <c r="G462" s="51"/>
      <c r="H462" s="51"/>
      <c r="I462" s="61"/>
      <c r="J462" s="51"/>
      <c r="K462" s="51"/>
      <c r="L462" s="51"/>
      <c r="M462" s="51"/>
      <c r="N462" s="51"/>
      <c r="AO462" s="51"/>
      <c r="AP462" s="51"/>
    </row>
    <row r="463" spans="1:42" ht="15.75" customHeight="1" x14ac:dyDescent="0.35">
      <c r="A463" s="51"/>
      <c r="B463" s="51"/>
      <c r="C463" s="51"/>
      <c r="D463" s="51"/>
      <c r="E463" s="51"/>
      <c r="F463" s="51"/>
      <c r="G463" s="51"/>
      <c r="H463" s="51"/>
      <c r="I463" s="61"/>
      <c r="J463" s="51"/>
      <c r="K463" s="51"/>
      <c r="L463" s="51"/>
      <c r="M463" s="51"/>
      <c r="N463" s="51"/>
      <c r="AO463" s="51"/>
      <c r="AP463" s="51"/>
    </row>
    <row r="464" spans="1:42" ht="15.75" customHeight="1" x14ac:dyDescent="0.35">
      <c r="A464" s="51"/>
      <c r="B464" s="51"/>
      <c r="C464" s="51"/>
      <c r="D464" s="51"/>
      <c r="E464" s="51"/>
      <c r="F464" s="51"/>
      <c r="G464" s="51"/>
      <c r="H464" s="51"/>
      <c r="I464" s="61"/>
      <c r="J464" s="51"/>
      <c r="K464" s="51"/>
      <c r="L464" s="51"/>
      <c r="M464" s="51"/>
      <c r="N464" s="51"/>
      <c r="AO464" s="51"/>
      <c r="AP464" s="51"/>
    </row>
    <row r="465" spans="1:42" ht="15.75" customHeight="1" x14ac:dyDescent="0.35">
      <c r="A465" s="51"/>
      <c r="B465" s="51"/>
      <c r="C465" s="51"/>
      <c r="D465" s="51"/>
      <c r="E465" s="51"/>
      <c r="F465" s="51"/>
      <c r="G465" s="51"/>
      <c r="H465" s="51"/>
      <c r="I465" s="61"/>
      <c r="J465" s="51"/>
      <c r="K465" s="51"/>
      <c r="L465" s="51"/>
      <c r="M465" s="51"/>
      <c r="N465" s="51"/>
      <c r="AO465" s="51"/>
      <c r="AP465" s="51"/>
    </row>
    <row r="466" spans="1:42" ht="15.75" customHeight="1" x14ac:dyDescent="0.35">
      <c r="A466" s="51"/>
      <c r="B466" s="51"/>
      <c r="C466" s="51"/>
      <c r="D466" s="51"/>
      <c r="E466" s="51"/>
      <c r="F466" s="51"/>
      <c r="G466" s="51"/>
      <c r="H466" s="51"/>
      <c r="I466" s="61"/>
      <c r="J466" s="51"/>
      <c r="K466" s="51"/>
      <c r="L466" s="51"/>
      <c r="M466" s="51"/>
      <c r="N466" s="51"/>
      <c r="AO466" s="51"/>
      <c r="AP466" s="51"/>
    </row>
    <row r="467" spans="1:42" ht="15.75" customHeight="1" x14ac:dyDescent="0.35">
      <c r="A467" s="51"/>
      <c r="B467" s="51"/>
      <c r="C467" s="51"/>
      <c r="D467" s="51"/>
      <c r="E467" s="51"/>
      <c r="F467" s="51"/>
      <c r="G467" s="51"/>
      <c r="H467" s="51"/>
      <c r="I467" s="61"/>
      <c r="J467" s="51"/>
      <c r="K467" s="51"/>
      <c r="L467" s="51"/>
      <c r="M467" s="51"/>
      <c r="N467" s="51"/>
      <c r="AO467" s="51"/>
      <c r="AP467" s="51"/>
    </row>
    <row r="468" spans="1:42" ht="15.75" customHeight="1" x14ac:dyDescent="0.35">
      <c r="A468" s="51"/>
      <c r="B468" s="51"/>
      <c r="C468" s="51"/>
      <c r="D468" s="51"/>
      <c r="E468" s="51"/>
      <c r="F468" s="51"/>
      <c r="G468" s="51"/>
      <c r="H468" s="51"/>
      <c r="I468" s="61"/>
      <c r="J468" s="51"/>
      <c r="K468" s="51"/>
      <c r="L468" s="51"/>
      <c r="M468" s="51"/>
      <c r="N468" s="51"/>
      <c r="AO468" s="51"/>
      <c r="AP468" s="51"/>
    </row>
    <row r="469" spans="1:42" ht="15.75" customHeight="1" x14ac:dyDescent="0.35">
      <c r="A469" s="51"/>
      <c r="B469" s="51"/>
      <c r="C469" s="51"/>
      <c r="D469" s="51"/>
      <c r="E469" s="51"/>
      <c r="F469" s="51"/>
      <c r="G469" s="51"/>
      <c r="H469" s="51"/>
      <c r="I469" s="61"/>
      <c r="J469" s="51"/>
      <c r="K469" s="51"/>
      <c r="L469" s="51"/>
      <c r="M469" s="51"/>
      <c r="N469" s="51"/>
      <c r="AO469" s="51"/>
      <c r="AP469" s="51"/>
    </row>
    <row r="470" spans="1:42" ht="15.75" customHeight="1" x14ac:dyDescent="0.35">
      <c r="A470" s="51"/>
      <c r="B470" s="51"/>
      <c r="C470" s="51"/>
      <c r="D470" s="51"/>
      <c r="E470" s="51"/>
      <c r="F470" s="51"/>
      <c r="G470" s="51"/>
      <c r="H470" s="51"/>
      <c r="I470" s="61"/>
      <c r="J470" s="51"/>
      <c r="K470" s="51"/>
      <c r="L470" s="51"/>
      <c r="M470" s="51"/>
      <c r="N470" s="51"/>
      <c r="AO470" s="51"/>
      <c r="AP470" s="51"/>
    </row>
    <row r="471" spans="1:42" ht="15.75" customHeight="1" x14ac:dyDescent="0.35">
      <c r="A471" s="51"/>
      <c r="B471" s="51"/>
      <c r="C471" s="51"/>
      <c r="D471" s="51"/>
      <c r="E471" s="51"/>
      <c r="F471" s="51"/>
      <c r="G471" s="51"/>
      <c r="H471" s="51"/>
      <c r="I471" s="61"/>
      <c r="J471" s="51"/>
      <c r="K471" s="51"/>
      <c r="L471" s="51"/>
      <c r="M471" s="51"/>
      <c r="N471" s="51"/>
      <c r="AO471" s="51"/>
      <c r="AP471" s="51"/>
    </row>
    <row r="472" spans="1:42" ht="15.75" customHeight="1" x14ac:dyDescent="0.35">
      <c r="A472" s="51"/>
      <c r="B472" s="51"/>
      <c r="C472" s="51"/>
      <c r="D472" s="51"/>
      <c r="E472" s="51"/>
      <c r="F472" s="51"/>
      <c r="G472" s="51"/>
      <c r="H472" s="51"/>
      <c r="I472" s="61"/>
      <c r="J472" s="51"/>
      <c r="K472" s="51"/>
      <c r="L472" s="51"/>
      <c r="M472" s="51"/>
      <c r="N472" s="51"/>
      <c r="AO472" s="51"/>
      <c r="AP472" s="51"/>
    </row>
    <row r="473" spans="1:42" ht="15.75" customHeight="1" x14ac:dyDescent="0.35">
      <c r="A473" s="51"/>
      <c r="B473" s="51"/>
      <c r="C473" s="51"/>
      <c r="D473" s="51"/>
      <c r="E473" s="51"/>
      <c r="F473" s="51"/>
      <c r="G473" s="51"/>
      <c r="H473" s="51"/>
      <c r="I473" s="61"/>
      <c r="J473" s="51"/>
      <c r="K473" s="51"/>
      <c r="L473" s="51"/>
      <c r="M473" s="51"/>
      <c r="N473" s="51"/>
      <c r="AO473" s="51"/>
      <c r="AP473" s="51"/>
    </row>
    <row r="474" spans="1:42" ht="15.75" customHeight="1" x14ac:dyDescent="0.35">
      <c r="A474" s="51"/>
      <c r="B474" s="51"/>
      <c r="C474" s="51"/>
      <c r="D474" s="51"/>
      <c r="E474" s="51"/>
      <c r="F474" s="51"/>
      <c r="G474" s="51"/>
      <c r="H474" s="51"/>
      <c r="I474" s="61"/>
      <c r="J474" s="51"/>
      <c r="K474" s="51"/>
      <c r="L474" s="51"/>
      <c r="M474" s="51"/>
      <c r="N474" s="51"/>
      <c r="AO474" s="51"/>
      <c r="AP474" s="51"/>
    </row>
    <row r="475" spans="1:42" ht="15.75" customHeight="1" x14ac:dyDescent="0.35">
      <c r="A475" s="51"/>
      <c r="B475" s="51"/>
      <c r="C475" s="51"/>
      <c r="D475" s="51"/>
      <c r="E475" s="51"/>
      <c r="F475" s="51"/>
      <c r="G475" s="51"/>
      <c r="H475" s="51"/>
      <c r="I475" s="61"/>
      <c r="J475" s="51"/>
      <c r="K475" s="51"/>
      <c r="L475" s="51"/>
      <c r="M475" s="51"/>
      <c r="N475" s="51"/>
      <c r="AO475" s="51"/>
      <c r="AP475" s="51"/>
    </row>
    <row r="476" spans="1:42" ht="15.75" customHeight="1" x14ac:dyDescent="0.35">
      <c r="A476" s="51"/>
      <c r="B476" s="51"/>
      <c r="C476" s="51"/>
      <c r="D476" s="51"/>
      <c r="E476" s="51"/>
      <c r="F476" s="51"/>
      <c r="G476" s="51"/>
      <c r="H476" s="51"/>
      <c r="I476" s="61"/>
      <c r="J476" s="51"/>
      <c r="K476" s="51"/>
      <c r="L476" s="51"/>
      <c r="M476" s="51"/>
      <c r="N476" s="51"/>
      <c r="AO476" s="51"/>
      <c r="AP476" s="51"/>
    </row>
    <row r="477" spans="1:42" ht="15.75" customHeight="1" x14ac:dyDescent="0.35">
      <c r="A477" s="51"/>
      <c r="B477" s="51"/>
      <c r="C477" s="51"/>
      <c r="D477" s="51"/>
      <c r="E477" s="51"/>
      <c r="F477" s="51"/>
      <c r="G477" s="51"/>
      <c r="H477" s="51"/>
      <c r="I477" s="61"/>
      <c r="J477" s="51"/>
      <c r="K477" s="51"/>
      <c r="L477" s="51"/>
      <c r="M477" s="51"/>
      <c r="N477" s="51"/>
      <c r="AO477" s="51"/>
      <c r="AP477" s="51"/>
    </row>
    <row r="478" spans="1:42" ht="15.75" customHeight="1" x14ac:dyDescent="0.35">
      <c r="A478" s="51"/>
      <c r="B478" s="51"/>
      <c r="C478" s="51"/>
      <c r="D478" s="51"/>
      <c r="E478" s="51"/>
      <c r="F478" s="51"/>
      <c r="G478" s="51"/>
      <c r="H478" s="51"/>
      <c r="I478" s="61"/>
      <c r="J478" s="51"/>
      <c r="K478" s="51"/>
      <c r="L478" s="51"/>
      <c r="M478" s="51"/>
      <c r="N478" s="51"/>
      <c r="AO478" s="51"/>
      <c r="AP478" s="51"/>
    </row>
    <row r="479" spans="1:42" ht="15.75" customHeight="1" x14ac:dyDescent="0.35">
      <c r="A479" s="51"/>
      <c r="B479" s="51"/>
      <c r="C479" s="51"/>
      <c r="D479" s="51"/>
      <c r="E479" s="51"/>
      <c r="F479" s="51"/>
      <c r="G479" s="51"/>
      <c r="H479" s="51"/>
      <c r="I479" s="61"/>
      <c r="J479" s="51"/>
      <c r="K479" s="51"/>
      <c r="L479" s="51"/>
      <c r="M479" s="51"/>
      <c r="N479" s="51"/>
      <c r="AO479" s="51"/>
      <c r="AP479" s="51"/>
    </row>
    <row r="480" spans="1:42" ht="15.75" customHeight="1" x14ac:dyDescent="0.35">
      <c r="A480" s="51"/>
      <c r="B480" s="51"/>
      <c r="C480" s="51"/>
      <c r="D480" s="51"/>
      <c r="E480" s="51"/>
      <c r="F480" s="51"/>
      <c r="G480" s="51"/>
      <c r="H480" s="51"/>
      <c r="I480" s="61"/>
      <c r="J480" s="51"/>
      <c r="K480" s="51"/>
      <c r="L480" s="51"/>
      <c r="M480" s="51"/>
      <c r="N480" s="51"/>
      <c r="AO480" s="51"/>
      <c r="AP480" s="51"/>
    </row>
    <row r="481" spans="1:42" ht="15.75" customHeight="1" x14ac:dyDescent="0.35">
      <c r="A481" s="51"/>
      <c r="B481" s="51"/>
      <c r="C481" s="51"/>
      <c r="D481" s="51"/>
      <c r="E481" s="51"/>
      <c r="F481" s="51"/>
      <c r="G481" s="51"/>
      <c r="H481" s="51"/>
      <c r="I481" s="61"/>
      <c r="J481" s="51"/>
      <c r="K481" s="51"/>
      <c r="L481" s="51"/>
      <c r="M481" s="51"/>
      <c r="N481" s="51"/>
      <c r="AO481" s="51"/>
      <c r="AP481" s="51"/>
    </row>
    <row r="482" spans="1:42" ht="15.75" customHeight="1" x14ac:dyDescent="0.35">
      <c r="A482" s="51"/>
      <c r="B482" s="51"/>
      <c r="C482" s="51"/>
      <c r="D482" s="51"/>
      <c r="E482" s="51"/>
      <c r="F482" s="51"/>
      <c r="G482" s="51"/>
      <c r="H482" s="51"/>
      <c r="I482" s="61"/>
      <c r="J482" s="51"/>
      <c r="K482" s="51"/>
      <c r="L482" s="51"/>
      <c r="M482" s="51"/>
      <c r="N482" s="51"/>
      <c r="AO482" s="51"/>
      <c r="AP482" s="51"/>
    </row>
    <row r="483" spans="1:42" ht="15.75" customHeight="1" x14ac:dyDescent="0.35">
      <c r="A483" s="51"/>
      <c r="B483" s="51"/>
      <c r="C483" s="51"/>
      <c r="D483" s="51"/>
      <c r="E483" s="51"/>
      <c r="F483" s="51"/>
      <c r="G483" s="51"/>
      <c r="H483" s="51"/>
      <c r="I483" s="61"/>
      <c r="J483" s="51"/>
      <c r="K483" s="51"/>
      <c r="L483" s="51"/>
      <c r="M483" s="51"/>
      <c r="N483" s="51"/>
      <c r="AO483" s="51"/>
      <c r="AP483" s="51"/>
    </row>
    <row r="484" spans="1:42" ht="15.75" customHeight="1" x14ac:dyDescent="0.35">
      <c r="A484" s="51"/>
      <c r="B484" s="51"/>
      <c r="C484" s="51"/>
      <c r="D484" s="51"/>
      <c r="E484" s="51"/>
      <c r="F484" s="51"/>
      <c r="G484" s="51"/>
      <c r="H484" s="51"/>
      <c r="I484" s="61"/>
      <c r="J484" s="51"/>
      <c r="K484" s="51"/>
      <c r="L484" s="51"/>
      <c r="M484" s="51"/>
      <c r="N484" s="51"/>
      <c r="AO484" s="51"/>
      <c r="AP484" s="51"/>
    </row>
    <row r="485" spans="1:42" ht="15.75" customHeight="1" x14ac:dyDescent="0.35">
      <c r="A485" s="51"/>
      <c r="B485" s="51"/>
      <c r="C485" s="51"/>
      <c r="D485" s="51"/>
      <c r="E485" s="51"/>
      <c r="F485" s="51"/>
      <c r="G485" s="51"/>
      <c r="H485" s="51"/>
      <c r="I485" s="61"/>
      <c r="J485" s="51"/>
      <c r="K485" s="51"/>
      <c r="L485" s="51"/>
      <c r="M485" s="51"/>
      <c r="N485" s="51"/>
      <c r="AO485" s="51"/>
      <c r="AP485" s="51"/>
    </row>
    <row r="486" spans="1:42" ht="15.75" customHeight="1" x14ac:dyDescent="0.35">
      <c r="A486" s="51"/>
      <c r="B486" s="51"/>
      <c r="C486" s="51"/>
      <c r="D486" s="51"/>
      <c r="E486" s="51"/>
      <c r="F486" s="51"/>
      <c r="G486" s="51"/>
      <c r="H486" s="51"/>
      <c r="I486" s="61"/>
      <c r="J486" s="51"/>
      <c r="K486" s="51"/>
      <c r="L486" s="51"/>
      <c r="M486" s="51"/>
      <c r="N486" s="51"/>
      <c r="AO486" s="51"/>
      <c r="AP486" s="51"/>
    </row>
    <row r="487" spans="1:42" ht="15.75" customHeight="1" x14ac:dyDescent="0.35">
      <c r="A487" s="51"/>
      <c r="B487" s="51"/>
      <c r="C487" s="51"/>
      <c r="D487" s="51"/>
      <c r="E487" s="51"/>
      <c r="F487" s="51"/>
      <c r="G487" s="51"/>
      <c r="H487" s="51"/>
      <c r="I487" s="61"/>
      <c r="J487" s="51"/>
      <c r="K487" s="51"/>
      <c r="L487" s="51"/>
      <c r="M487" s="51"/>
      <c r="N487" s="51"/>
      <c r="AO487" s="51"/>
      <c r="AP487" s="51"/>
    </row>
    <row r="488" spans="1:42" ht="15.75" customHeight="1" x14ac:dyDescent="0.35">
      <c r="A488" s="51"/>
      <c r="B488" s="51"/>
      <c r="C488" s="51"/>
      <c r="D488" s="51"/>
      <c r="E488" s="51"/>
      <c r="F488" s="51"/>
      <c r="G488" s="51"/>
      <c r="H488" s="51"/>
      <c r="I488" s="61"/>
      <c r="J488" s="51"/>
      <c r="K488" s="51"/>
      <c r="L488" s="51"/>
      <c r="M488" s="51"/>
      <c r="N488" s="51"/>
      <c r="AO488" s="51"/>
      <c r="AP488" s="51"/>
    </row>
    <row r="489" spans="1:42" ht="15.75" customHeight="1" x14ac:dyDescent="0.35">
      <c r="A489" s="51"/>
      <c r="B489" s="51"/>
      <c r="C489" s="51"/>
      <c r="D489" s="51"/>
      <c r="E489" s="51"/>
      <c r="F489" s="51"/>
      <c r="G489" s="51"/>
      <c r="H489" s="51"/>
      <c r="I489" s="61"/>
      <c r="J489" s="51"/>
      <c r="K489" s="51"/>
      <c r="L489" s="51"/>
      <c r="M489" s="51"/>
      <c r="N489" s="51"/>
      <c r="AO489" s="51"/>
      <c r="AP489" s="51"/>
    </row>
    <row r="490" spans="1:42" ht="15.75" customHeight="1" x14ac:dyDescent="0.35">
      <c r="A490" s="51"/>
      <c r="B490" s="51"/>
      <c r="C490" s="51"/>
      <c r="D490" s="51"/>
      <c r="E490" s="51"/>
      <c r="F490" s="51"/>
      <c r="G490" s="51"/>
      <c r="H490" s="51"/>
      <c r="I490" s="61"/>
      <c r="J490" s="51"/>
      <c r="K490" s="51"/>
      <c r="L490" s="51"/>
      <c r="M490" s="51"/>
      <c r="N490" s="51"/>
      <c r="AO490" s="51"/>
      <c r="AP490" s="51"/>
    </row>
    <row r="491" spans="1:42" ht="15.75" customHeight="1" x14ac:dyDescent="0.35">
      <c r="A491" s="51"/>
      <c r="B491" s="51"/>
      <c r="C491" s="51"/>
      <c r="D491" s="51"/>
      <c r="E491" s="51"/>
      <c r="F491" s="51"/>
      <c r="G491" s="51"/>
      <c r="H491" s="51"/>
      <c r="I491" s="61"/>
      <c r="J491" s="51"/>
      <c r="K491" s="51"/>
      <c r="L491" s="51"/>
      <c r="M491" s="51"/>
      <c r="N491" s="51"/>
      <c r="AO491" s="51"/>
      <c r="AP491" s="51"/>
    </row>
    <row r="492" spans="1:42" ht="15.75" customHeight="1" x14ac:dyDescent="0.35">
      <c r="A492" s="51"/>
      <c r="B492" s="51"/>
      <c r="C492" s="51"/>
      <c r="D492" s="51"/>
      <c r="E492" s="51"/>
      <c r="F492" s="51"/>
      <c r="G492" s="51"/>
      <c r="H492" s="51"/>
      <c r="I492" s="61"/>
      <c r="J492" s="51"/>
      <c r="K492" s="51"/>
      <c r="L492" s="51"/>
      <c r="M492" s="51"/>
      <c r="N492" s="51"/>
      <c r="AO492" s="51"/>
      <c r="AP492" s="51"/>
    </row>
    <row r="493" spans="1:42" ht="15.75" customHeight="1" x14ac:dyDescent="0.35">
      <c r="A493" s="51"/>
      <c r="B493" s="51"/>
      <c r="C493" s="51"/>
      <c r="D493" s="51"/>
      <c r="E493" s="51"/>
      <c r="F493" s="51"/>
      <c r="G493" s="51"/>
      <c r="H493" s="51"/>
      <c r="I493" s="61"/>
      <c r="J493" s="51"/>
      <c r="K493" s="51"/>
      <c r="L493" s="51"/>
      <c r="M493" s="51"/>
      <c r="N493" s="51"/>
      <c r="AO493" s="51"/>
      <c r="AP493" s="51"/>
    </row>
    <row r="494" spans="1:42" ht="15.75" customHeight="1" x14ac:dyDescent="0.35">
      <c r="A494" s="51"/>
      <c r="B494" s="51"/>
      <c r="C494" s="51"/>
      <c r="D494" s="51"/>
      <c r="E494" s="51"/>
      <c r="F494" s="51"/>
      <c r="G494" s="51"/>
      <c r="H494" s="51"/>
      <c r="I494" s="61"/>
      <c r="J494" s="51"/>
      <c r="K494" s="51"/>
      <c r="L494" s="51"/>
      <c r="M494" s="51"/>
      <c r="N494" s="51"/>
      <c r="AO494" s="51"/>
      <c r="AP494" s="51"/>
    </row>
    <row r="495" spans="1:42" ht="15.75" customHeight="1" x14ac:dyDescent="0.35">
      <c r="A495" s="51"/>
      <c r="B495" s="51"/>
      <c r="C495" s="51"/>
      <c r="D495" s="51"/>
      <c r="E495" s="51"/>
      <c r="F495" s="51"/>
      <c r="G495" s="51"/>
      <c r="H495" s="51"/>
      <c r="I495" s="61"/>
      <c r="J495" s="51"/>
      <c r="K495" s="51"/>
      <c r="L495" s="51"/>
      <c r="M495" s="51"/>
      <c r="N495" s="51"/>
      <c r="AO495" s="51"/>
      <c r="AP495" s="51"/>
    </row>
    <row r="496" spans="1:42" ht="15.75" customHeight="1" x14ac:dyDescent="0.35">
      <c r="A496" s="51"/>
      <c r="B496" s="51"/>
      <c r="C496" s="51"/>
      <c r="D496" s="51"/>
      <c r="E496" s="51"/>
      <c r="F496" s="51"/>
      <c r="G496" s="51"/>
      <c r="H496" s="51"/>
      <c r="I496" s="61"/>
      <c r="J496" s="51"/>
      <c r="K496" s="51"/>
      <c r="L496" s="51"/>
      <c r="M496" s="51"/>
      <c r="N496" s="51"/>
      <c r="AO496" s="51"/>
      <c r="AP496" s="51"/>
    </row>
    <row r="497" spans="1:42" ht="15.75" customHeight="1" x14ac:dyDescent="0.35">
      <c r="A497" s="51"/>
      <c r="B497" s="51"/>
      <c r="C497" s="51"/>
      <c r="D497" s="51"/>
      <c r="E497" s="51"/>
      <c r="F497" s="51"/>
      <c r="G497" s="51"/>
      <c r="H497" s="51"/>
      <c r="I497" s="61"/>
      <c r="J497" s="51"/>
      <c r="K497" s="51"/>
      <c r="L497" s="51"/>
      <c r="M497" s="51"/>
      <c r="N497" s="51"/>
      <c r="AO497" s="51"/>
      <c r="AP497" s="51"/>
    </row>
    <row r="498" spans="1:42" ht="15.75" customHeight="1" x14ac:dyDescent="0.35">
      <c r="A498" s="51"/>
      <c r="B498" s="51"/>
      <c r="C498" s="51"/>
      <c r="D498" s="51"/>
      <c r="E498" s="51"/>
      <c r="F498" s="51"/>
      <c r="G498" s="51"/>
      <c r="H498" s="51"/>
      <c r="I498" s="61"/>
      <c r="J498" s="51"/>
      <c r="K498" s="51"/>
      <c r="L498" s="51"/>
      <c r="M498" s="51"/>
      <c r="N498" s="51"/>
      <c r="AO498" s="51"/>
      <c r="AP498" s="51"/>
    </row>
    <row r="499" spans="1:42" ht="15.75" customHeight="1" x14ac:dyDescent="0.35">
      <c r="A499" s="51"/>
      <c r="B499" s="51"/>
      <c r="C499" s="51"/>
      <c r="D499" s="51"/>
      <c r="E499" s="51"/>
      <c r="F499" s="51"/>
      <c r="G499" s="51"/>
      <c r="H499" s="51"/>
      <c r="I499" s="61"/>
      <c r="J499" s="51"/>
      <c r="K499" s="51"/>
      <c r="L499" s="51"/>
      <c r="M499" s="51"/>
      <c r="N499" s="51"/>
      <c r="AO499" s="51"/>
      <c r="AP499" s="51"/>
    </row>
    <row r="500" spans="1:42" ht="15.75" customHeight="1" x14ac:dyDescent="0.35">
      <c r="A500" s="51"/>
      <c r="B500" s="51"/>
      <c r="C500" s="51"/>
      <c r="D500" s="51"/>
      <c r="E500" s="51"/>
      <c r="F500" s="51"/>
      <c r="G500" s="51"/>
      <c r="H500" s="51"/>
      <c r="I500" s="61"/>
      <c r="J500" s="51"/>
      <c r="K500" s="51"/>
      <c r="L500" s="51"/>
      <c r="M500" s="51"/>
      <c r="N500" s="51"/>
      <c r="AO500" s="51"/>
      <c r="AP500" s="51"/>
    </row>
    <row r="501" spans="1:42" ht="15.75" customHeight="1" x14ac:dyDescent="0.35">
      <c r="A501" s="51"/>
      <c r="B501" s="51"/>
      <c r="C501" s="51"/>
      <c r="D501" s="51"/>
      <c r="E501" s="51"/>
      <c r="F501" s="51"/>
      <c r="G501" s="51"/>
      <c r="H501" s="51"/>
      <c r="I501" s="61"/>
      <c r="J501" s="51"/>
      <c r="K501" s="51"/>
      <c r="L501" s="51"/>
      <c r="M501" s="51"/>
      <c r="N501" s="51"/>
      <c r="AO501" s="51"/>
      <c r="AP501" s="51"/>
    </row>
    <row r="502" spans="1:42" ht="15.75" customHeight="1" x14ac:dyDescent="0.35">
      <c r="A502" s="51"/>
      <c r="B502" s="51"/>
      <c r="C502" s="51"/>
      <c r="D502" s="51"/>
      <c r="E502" s="51"/>
      <c r="F502" s="51"/>
      <c r="G502" s="51"/>
      <c r="H502" s="51"/>
      <c r="I502" s="61"/>
      <c r="J502" s="51"/>
      <c r="K502" s="51"/>
      <c r="L502" s="51"/>
      <c r="M502" s="51"/>
      <c r="N502" s="51"/>
      <c r="AO502" s="51"/>
      <c r="AP502" s="51"/>
    </row>
    <row r="503" spans="1:42" ht="15.75" customHeight="1" x14ac:dyDescent="0.35">
      <c r="A503" s="51"/>
      <c r="B503" s="51"/>
      <c r="C503" s="51"/>
      <c r="D503" s="51"/>
      <c r="E503" s="51"/>
      <c r="F503" s="51"/>
      <c r="G503" s="51"/>
      <c r="H503" s="51"/>
      <c r="I503" s="61"/>
      <c r="J503" s="51"/>
      <c r="K503" s="51"/>
      <c r="L503" s="51"/>
      <c r="M503" s="51"/>
      <c r="N503" s="51"/>
      <c r="AO503" s="51"/>
      <c r="AP503" s="51"/>
    </row>
    <row r="504" spans="1:42" ht="15.75" customHeight="1" x14ac:dyDescent="0.35">
      <c r="A504" s="51"/>
      <c r="B504" s="51"/>
      <c r="C504" s="51"/>
      <c r="D504" s="51"/>
      <c r="E504" s="51"/>
      <c r="F504" s="51"/>
      <c r="G504" s="51"/>
      <c r="H504" s="51"/>
      <c r="I504" s="61"/>
      <c r="J504" s="51"/>
      <c r="K504" s="51"/>
      <c r="L504" s="51"/>
      <c r="M504" s="51"/>
      <c r="N504" s="51"/>
      <c r="AO504" s="51"/>
      <c r="AP504" s="51"/>
    </row>
    <row r="505" spans="1:42" ht="15.75" customHeight="1" x14ac:dyDescent="0.35">
      <c r="A505" s="51"/>
      <c r="B505" s="51"/>
      <c r="C505" s="51"/>
      <c r="D505" s="51"/>
      <c r="E505" s="51"/>
      <c r="F505" s="51"/>
      <c r="G505" s="51"/>
      <c r="H505" s="51"/>
      <c r="I505" s="61"/>
      <c r="J505" s="51"/>
      <c r="K505" s="51"/>
      <c r="L505" s="51"/>
      <c r="M505" s="51"/>
      <c r="N505" s="51"/>
      <c r="AO505" s="51"/>
      <c r="AP505" s="51"/>
    </row>
    <row r="506" spans="1:42" ht="15.75" customHeight="1" x14ac:dyDescent="0.35">
      <c r="A506" s="51"/>
      <c r="B506" s="51"/>
      <c r="C506" s="51"/>
      <c r="D506" s="51"/>
      <c r="E506" s="51"/>
      <c r="F506" s="51"/>
      <c r="G506" s="51"/>
      <c r="H506" s="51"/>
      <c r="I506" s="61"/>
      <c r="J506" s="51"/>
      <c r="K506" s="51"/>
      <c r="L506" s="51"/>
      <c r="M506" s="51"/>
      <c r="N506" s="51"/>
      <c r="AO506" s="51"/>
      <c r="AP506" s="51"/>
    </row>
    <row r="507" spans="1:42" ht="15.75" customHeight="1" x14ac:dyDescent="0.35">
      <c r="A507" s="51"/>
      <c r="B507" s="51"/>
      <c r="C507" s="51"/>
      <c r="D507" s="51"/>
      <c r="E507" s="51"/>
      <c r="F507" s="51"/>
      <c r="G507" s="51"/>
      <c r="H507" s="51"/>
      <c r="I507" s="61"/>
      <c r="J507" s="51"/>
      <c r="K507" s="51"/>
      <c r="L507" s="51"/>
      <c r="M507" s="51"/>
      <c r="N507" s="51"/>
      <c r="AO507" s="51"/>
      <c r="AP507" s="51"/>
    </row>
    <row r="508" spans="1:42" ht="15.75" customHeight="1" x14ac:dyDescent="0.35">
      <c r="A508" s="51"/>
      <c r="B508" s="51"/>
      <c r="C508" s="51"/>
      <c r="D508" s="51"/>
      <c r="E508" s="51"/>
      <c r="F508" s="51"/>
      <c r="G508" s="51"/>
      <c r="H508" s="51"/>
      <c r="I508" s="61"/>
      <c r="J508" s="51"/>
      <c r="K508" s="51"/>
      <c r="L508" s="51"/>
      <c r="M508" s="51"/>
      <c r="N508" s="51"/>
      <c r="AO508" s="51"/>
      <c r="AP508" s="51"/>
    </row>
    <row r="509" spans="1:42" ht="15.75" customHeight="1" x14ac:dyDescent="0.35">
      <c r="A509" s="51"/>
      <c r="B509" s="51"/>
      <c r="C509" s="51"/>
      <c r="D509" s="51"/>
      <c r="E509" s="51"/>
      <c r="F509" s="51"/>
      <c r="G509" s="51"/>
      <c r="H509" s="51"/>
      <c r="I509" s="61"/>
      <c r="J509" s="51"/>
      <c r="K509" s="51"/>
      <c r="L509" s="51"/>
      <c r="M509" s="51"/>
      <c r="N509" s="51"/>
      <c r="AO509" s="51"/>
      <c r="AP509" s="51"/>
    </row>
    <row r="510" spans="1:42" ht="15.75" customHeight="1" x14ac:dyDescent="0.35">
      <c r="A510" s="51"/>
      <c r="B510" s="51"/>
      <c r="C510" s="51"/>
      <c r="D510" s="51"/>
      <c r="E510" s="51"/>
      <c r="F510" s="51"/>
      <c r="G510" s="51"/>
      <c r="H510" s="51"/>
      <c r="I510" s="61"/>
      <c r="J510" s="51"/>
      <c r="K510" s="51"/>
      <c r="L510" s="51"/>
      <c r="M510" s="51"/>
      <c r="N510" s="51"/>
      <c r="AO510" s="51"/>
      <c r="AP510" s="51"/>
    </row>
    <row r="511" spans="1:42" ht="15.75" customHeight="1" x14ac:dyDescent="0.35">
      <c r="A511" s="51"/>
      <c r="B511" s="51"/>
      <c r="C511" s="51"/>
      <c r="D511" s="51"/>
      <c r="E511" s="51"/>
      <c r="F511" s="51"/>
      <c r="G511" s="51"/>
      <c r="H511" s="51"/>
      <c r="I511" s="61"/>
      <c r="J511" s="51"/>
      <c r="K511" s="51"/>
      <c r="L511" s="51"/>
      <c r="M511" s="51"/>
      <c r="N511" s="51"/>
      <c r="AO511" s="51"/>
      <c r="AP511" s="51"/>
    </row>
    <row r="512" spans="1:42" ht="15.75" customHeight="1" x14ac:dyDescent="0.35">
      <c r="A512" s="51"/>
      <c r="B512" s="51"/>
      <c r="C512" s="51"/>
      <c r="D512" s="51"/>
      <c r="E512" s="51"/>
      <c r="F512" s="51"/>
      <c r="G512" s="51"/>
      <c r="H512" s="51"/>
      <c r="I512" s="61"/>
      <c r="J512" s="51"/>
      <c r="K512" s="51"/>
      <c r="L512" s="51"/>
      <c r="M512" s="51"/>
      <c r="N512" s="51"/>
      <c r="AO512" s="51"/>
      <c r="AP512" s="51"/>
    </row>
    <row r="513" spans="1:42" ht="15.75" customHeight="1" x14ac:dyDescent="0.35">
      <c r="A513" s="51"/>
      <c r="B513" s="51"/>
      <c r="C513" s="51"/>
      <c r="D513" s="51"/>
      <c r="E513" s="51"/>
      <c r="F513" s="51"/>
      <c r="G513" s="51"/>
      <c r="H513" s="51"/>
      <c r="I513" s="61"/>
      <c r="J513" s="51"/>
      <c r="K513" s="51"/>
      <c r="L513" s="51"/>
      <c r="M513" s="51"/>
      <c r="N513" s="51"/>
      <c r="AO513" s="51"/>
      <c r="AP513" s="51"/>
    </row>
    <row r="514" spans="1:42" ht="15.75" customHeight="1" x14ac:dyDescent="0.35">
      <c r="A514" s="51"/>
      <c r="B514" s="51"/>
      <c r="C514" s="51"/>
      <c r="D514" s="51"/>
      <c r="E514" s="51"/>
      <c r="F514" s="51"/>
      <c r="G514" s="51"/>
      <c r="H514" s="51"/>
      <c r="I514" s="61"/>
      <c r="J514" s="51"/>
      <c r="K514" s="51"/>
      <c r="L514" s="51"/>
      <c r="M514" s="51"/>
      <c r="N514" s="51"/>
      <c r="AO514" s="51"/>
      <c r="AP514" s="51"/>
    </row>
    <row r="515" spans="1:42" ht="15.75" customHeight="1" x14ac:dyDescent="0.35">
      <c r="A515" s="51"/>
      <c r="B515" s="51"/>
      <c r="C515" s="51"/>
      <c r="D515" s="51"/>
      <c r="E515" s="51"/>
      <c r="F515" s="51"/>
      <c r="G515" s="51"/>
      <c r="H515" s="51"/>
      <c r="I515" s="61"/>
      <c r="J515" s="51"/>
      <c r="K515" s="51"/>
      <c r="L515" s="51"/>
      <c r="M515" s="51"/>
      <c r="N515" s="51"/>
      <c r="AO515" s="51"/>
      <c r="AP515" s="51"/>
    </row>
    <row r="516" spans="1:42" ht="15.75" customHeight="1" x14ac:dyDescent="0.35">
      <c r="A516" s="51"/>
      <c r="B516" s="51"/>
      <c r="C516" s="51"/>
      <c r="D516" s="51"/>
      <c r="E516" s="51"/>
      <c r="F516" s="51"/>
      <c r="G516" s="51"/>
      <c r="H516" s="51"/>
      <c r="I516" s="61"/>
      <c r="J516" s="51"/>
      <c r="K516" s="51"/>
      <c r="L516" s="51"/>
      <c r="M516" s="51"/>
      <c r="N516" s="51"/>
      <c r="AO516" s="51"/>
      <c r="AP516" s="51"/>
    </row>
    <row r="517" spans="1:42" ht="15.75" customHeight="1" x14ac:dyDescent="0.35">
      <c r="A517" s="51"/>
      <c r="B517" s="51"/>
      <c r="C517" s="51"/>
      <c r="D517" s="51"/>
      <c r="E517" s="51"/>
      <c r="F517" s="51"/>
      <c r="G517" s="51"/>
      <c r="H517" s="51"/>
      <c r="I517" s="61"/>
      <c r="J517" s="51"/>
      <c r="K517" s="51"/>
      <c r="L517" s="51"/>
      <c r="M517" s="51"/>
      <c r="N517" s="51"/>
      <c r="AO517" s="51"/>
      <c r="AP517" s="51"/>
    </row>
    <row r="518" spans="1:42" ht="15.75" customHeight="1" x14ac:dyDescent="0.35">
      <c r="A518" s="51"/>
      <c r="B518" s="51"/>
      <c r="C518" s="51"/>
      <c r="D518" s="51"/>
      <c r="E518" s="51"/>
      <c r="F518" s="51"/>
      <c r="G518" s="51"/>
      <c r="H518" s="51"/>
      <c r="I518" s="61"/>
      <c r="J518" s="51"/>
      <c r="K518" s="51"/>
      <c r="L518" s="51"/>
      <c r="M518" s="51"/>
      <c r="N518" s="51"/>
      <c r="AO518" s="51"/>
      <c r="AP518" s="51"/>
    </row>
    <row r="519" spans="1:42" ht="15.75" customHeight="1" x14ac:dyDescent="0.35">
      <c r="A519" s="51"/>
      <c r="B519" s="51"/>
      <c r="C519" s="51"/>
      <c r="D519" s="51"/>
      <c r="E519" s="51"/>
      <c r="F519" s="51"/>
      <c r="G519" s="51"/>
      <c r="H519" s="51"/>
      <c r="I519" s="61"/>
      <c r="J519" s="51"/>
      <c r="K519" s="51"/>
      <c r="L519" s="51"/>
      <c r="M519" s="51"/>
      <c r="N519" s="51"/>
      <c r="AO519" s="51"/>
      <c r="AP519" s="51"/>
    </row>
    <row r="520" spans="1:42" ht="15.75" customHeight="1" x14ac:dyDescent="0.35">
      <c r="A520" s="51"/>
      <c r="B520" s="51"/>
      <c r="C520" s="51"/>
      <c r="D520" s="51"/>
      <c r="E520" s="51"/>
      <c r="F520" s="51"/>
      <c r="G520" s="51"/>
      <c r="H520" s="51"/>
      <c r="I520" s="61"/>
      <c r="J520" s="51"/>
      <c r="K520" s="51"/>
      <c r="L520" s="51"/>
      <c r="M520" s="51"/>
      <c r="N520" s="51"/>
      <c r="AO520" s="51"/>
      <c r="AP520" s="51"/>
    </row>
    <row r="521" spans="1:42" ht="15.75" customHeight="1" x14ac:dyDescent="0.35">
      <c r="A521" s="51"/>
      <c r="B521" s="51"/>
      <c r="C521" s="51"/>
      <c r="D521" s="51"/>
      <c r="E521" s="51"/>
      <c r="F521" s="51"/>
      <c r="G521" s="51"/>
      <c r="H521" s="51"/>
      <c r="I521" s="61"/>
      <c r="J521" s="51"/>
      <c r="K521" s="51"/>
      <c r="L521" s="51"/>
      <c r="M521" s="51"/>
      <c r="N521" s="51"/>
      <c r="AO521" s="51"/>
      <c r="AP521" s="51"/>
    </row>
    <row r="522" spans="1:42" ht="15.75" customHeight="1" x14ac:dyDescent="0.35">
      <c r="A522" s="51"/>
      <c r="B522" s="51"/>
      <c r="C522" s="51"/>
      <c r="D522" s="51"/>
      <c r="E522" s="51"/>
      <c r="F522" s="51"/>
      <c r="G522" s="51"/>
      <c r="H522" s="51"/>
      <c r="I522" s="61"/>
      <c r="J522" s="51"/>
      <c r="K522" s="51"/>
      <c r="L522" s="51"/>
      <c r="M522" s="51"/>
      <c r="N522" s="51"/>
      <c r="AO522" s="51"/>
      <c r="AP522" s="51"/>
    </row>
    <row r="523" spans="1:42" ht="15.75" customHeight="1" x14ac:dyDescent="0.35">
      <c r="A523" s="51"/>
      <c r="B523" s="51"/>
      <c r="C523" s="51"/>
      <c r="D523" s="51"/>
      <c r="E523" s="51"/>
      <c r="F523" s="51"/>
      <c r="G523" s="51"/>
      <c r="H523" s="51"/>
      <c r="I523" s="61"/>
      <c r="J523" s="51"/>
      <c r="K523" s="51"/>
      <c r="L523" s="51"/>
      <c r="M523" s="51"/>
      <c r="N523" s="51"/>
      <c r="AO523" s="51"/>
      <c r="AP523" s="51"/>
    </row>
    <row r="524" spans="1:42" ht="15.75" customHeight="1" x14ac:dyDescent="0.35">
      <c r="A524" s="51"/>
      <c r="B524" s="51"/>
      <c r="C524" s="51"/>
      <c r="D524" s="51"/>
      <c r="E524" s="51"/>
      <c r="F524" s="51"/>
      <c r="G524" s="51"/>
      <c r="H524" s="51"/>
      <c r="I524" s="61"/>
      <c r="J524" s="51"/>
      <c r="K524" s="51"/>
      <c r="L524" s="51"/>
      <c r="M524" s="51"/>
      <c r="N524" s="51"/>
      <c r="AO524" s="51"/>
      <c r="AP524" s="51"/>
    </row>
    <row r="525" spans="1:42" ht="15.75" customHeight="1" x14ac:dyDescent="0.35">
      <c r="A525" s="51"/>
      <c r="B525" s="51"/>
      <c r="C525" s="51"/>
      <c r="D525" s="51"/>
      <c r="E525" s="51"/>
      <c r="F525" s="51"/>
      <c r="G525" s="51"/>
      <c r="H525" s="51"/>
      <c r="I525" s="61"/>
      <c r="J525" s="51"/>
      <c r="K525" s="51"/>
      <c r="L525" s="51"/>
      <c r="M525" s="51"/>
      <c r="N525" s="51"/>
      <c r="AO525" s="51"/>
      <c r="AP525" s="51"/>
    </row>
    <row r="526" spans="1:42" ht="15.75" customHeight="1" x14ac:dyDescent="0.35">
      <c r="A526" s="51"/>
      <c r="B526" s="51"/>
      <c r="C526" s="51"/>
      <c r="D526" s="51"/>
      <c r="E526" s="51"/>
      <c r="F526" s="51"/>
      <c r="G526" s="51"/>
      <c r="H526" s="51"/>
      <c r="I526" s="61"/>
      <c r="J526" s="51"/>
      <c r="K526" s="51"/>
      <c r="L526" s="51"/>
      <c r="M526" s="51"/>
      <c r="N526" s="51"/>
      <c r="AO526" s="51"/>
      <c r="AP526" s="51"/>
    </row>
    <row r="527" spans="1:42" ht="15.75" customHeight="1" x14ac:dyDescent="0.35">
      <c r="A527" s="51"/>
      <c r="B527" s="51"/>
      <c r="C527" s="51"/>
      <c r="D527" s="51"/>
      <c r="E527" s="51"/>
      <c r="F527" s="51"/>
      <c r="G527" s="51"/>
      <c r="H527" s="51"/>
      <c r="I527" s="61"/>
      <c r="J527" s="51"/>
      <c r="K527" s="51"/>
      <c r="L527" s="51"/>
      <c r="M527" s="51"/>
      <c r="N527" s="51"/>
      <c r="AO527" s="51"/>
      <c r="AP527" s="51"/>
    </row>
    <row r="528" spans="1:42" ht="15.75" customHeight="1" x14ac:dyDescent="0.35">
      <c r="A528" s="51"/>
      <c r="B528" s="51"/>
      <c r="C528" s="51"/>
      <c r="D528" s="51"/>
      <c r="E528" s="51"/>
      <c r="F528" s="51"/>
      <c r="G528" s="51"/>
      <c r="H528" s="51"/>
      <c r="I528" s="61"/>
      <c r="J528" s="51"/>
      <c r="K528" s="51"/>
      <c r="L528" s="51"/>
      <c r="M528" s="51"/>
      <c r="N528" s="51"/>
      <c r="AO528" s="51"/>
      <c r="AP528" s="51"/>
    </row>
    <row r="529" spans="1:42" ht="15.75" customHeight="1" x14ac:dyDescent="0.35">
      <c r="A529" s="51"/>
      <c r="B529" s="51"/>
      <c r="C529" s="51"/>
      <c r="D529" s="51"/>
      <c r="E529" s="51"/>
      <c r="F529" s="51"/>
      <c r="G529" s="51"/>
      <c r="H529" s="51"/>
      <c r="I529" s="61"/>
      <c r="J529" s="51"/>
      <c r="K529" s="51"/>
      <c r="L529" s="51"/>
      <c r="M529" s="51"/>
      <c r="N529" s="51"/>
      <c r="AO529" s="51"/>
      <c r="AP529" s="51"/>
    </row>
    <row r="530" spans="1:42" ht="15.75" customHeight="1" x14ac:dyDescent="0.35">
      <c r="A530" s="51"/>
      <c r="B530" s="51"/>
      <c r="C530" s="51"/>
      <c r="D530" s="51"/>
      <c r="E530" s="51"/>
      <c r="F530" s="51"/>
      <c r="G530" s="51"/>
      <c r="H530" s="51"/>
      <c r="I530" s="61"/>
      <c r="J530" s="51"/>
      <c r="K530" s="51"/>
      <c r="L530" s="51"/>
      <c r="M530" s="51"/>
      <c r="N530" s="51"/>
      <c r="AO530" s="51"/>
      <c r="AP530" s="51"/>
    </row>
    <row r="531" spans="1:42" ht="15.75" customHeight="1" x14ac:dyDescent="0.35">
      <c r="A531" s="51"/>
      <c r="B531" s="51"/>
      <c r="C531" s="51"/>
      <c r="D531" s="51"/>
      <c r="E531" s="51"/>
      <c r="F531" s="51"/>
      <c r="G531" s="51"/>
      <c r="H531" s="51"/>
      <c r="I531" s="61"/>
      <c r="J531" s="51"/>
      <c r="K531" s="51"/>
      <c r="L531" s="51"/>
      <c r="M531" s="51"/>
      <c r="N531" s="51"/>
      <c r="AO531" s="51"/>
      <c r="AP531" s="51"/>
    </row>
    <row r="532" spans="1:42" ht="15.75" customHeight="1" x14ac:dyDescent="0.35">
      <c r="A532" s="51"/>
      <c r="B532" s="51"/>
      <c r="C532" s="51"/>
      <c r="D532" s="51"/>
      <c r="E532" s="51"/>
      <c r="F532" s="51"/>
      <c r="G532" s="51"/>
      <c r="H532" s="51"/>
      <c r="I532" s="61"/>
      <c r="J532" s="51"/>
      <c r="K532" s="51"/>
      <c r="L532" s="51"/>
      <c r="M532" s="51"/>
      <c r="N532" s="51"/>
      <c r="AO532" s="51"/>
      <c r="AP532" s="51"/>
    </row>
    <row r="533" spans="1:42" ht="15.75" customHeight="1" x14ac:dyDescent="0.35">
      <c r="A533" s="51"/>
      <c r="B533" s="51"/>
      <c r="C533" s="51"/>
      <c r="D533" s="51"/>
      <c r="E533" s="51"/>
      <c r="F533" s="51"/>
      <c r="G533" s="51"/>
      <c r="H533" s="51"/>
      <c r="I533" s="61"/>
      <c r="J533" s="51"/>
      <c r="K533" s="51"/>
      <c r="L533" s="51"/>
      <c r="M533" s="51"/>
      <c r="N533" s="51"/>
      <c r="AO533" s="51"/>
      <c r="AP533" s="51"/>
    </row>
    <row r="534" spans="1:42" ht="15.75" customHeight="1" x14ac:dyDescent="0.35">
      <c r="A534" s="51"/>
      <c r="B534" s="51"/>
      <c r="C534" s="51"/>
      <c r="D534" s="51"/>
      <c r="E534" s="51"/>
      <c r="F534" s="51"/>
      <c r="G534" s="51"/>
      <c r="H534" s="51"/>
      <c r="I534" s="61"/>
      <c r="J534" s="51"/>
      <c r="K534" s="51"/>
      <c r="L534" s="51"/>
      <c r="M534" s="51"/>
      <c r="N534" s="51"/>
      <c r="AO534" s="51"/>
      <c r="AP534" s="51"/>
    </row>
    <row r="535" spans="1:42" ht="15.75" customHeight="1" x14ac:dyDescent="0.35">
      <c r="A535" s="51"/>
      <c r="B535" s="51"/>
      <c r="C535" s="51"/>
      <c r="D535" s="51"/>
      <c r="E535" s="51"/>
      <c r="F535" s="51"/>
      <c r="G535" s="51"/>
      <c r="H535" s="51"/>
      <c r="I535" s="61"/>
      <c r="J535" s="51"/>
      <c r="K535" s="51"/>
      <c r="L535" s="51"/>
      <c r="M535" s="51"/>
      <c r="N535" s="51"/>
      <c r="AO535" s="51"/>
      <c r="AP535" s="51"/>
    </row>
    <row r="536" spans="1:42" ht="15.75" customHeight="1" x14ac:dyDescent="0.35">
      <c r="A536" s="51"/>
      <c r="B536" s="51"/>
      <c r="C536" s="51"/>
      <c r="D536" s="51"/>
      <c r="E536" s="51"/>
      <c r="F536" s="51"/>
      <c r="G536" s="51"/>
      <c r="H536" s="51"/>
      <c r="I536" s="61"/>
      <c r="J536" s="51"/>
      <c r="K536" s="51"/>
      <c r="L536" s="51"/>
      <c r="M536" s="51"/>
      <c r="N536" s="51"/>
      <c r="AO536" s="51"/>
      <c r="AP536" s="51"/>
    </row>
    <row r="537" spans="1:42" ht="15.75" customHeight="1" x14ac:dyDescent="0.35">
      <c r="A537" s="51"/>
      <c r="B537" s="51"/>
      <c r="C537" s="51"/>
      <c r="D537" s="51"/>
      <c r="E537" s="51"/>
      <c r="F537" s="51"/>
      <c r="G537" s="51"/>
      <c r="H537" s="51"/>
      <c r="I537" s="61"/>
      <c r="J537" s="51"/>
      <c r="K537" s="51"/>
      <c r="L537" s="51"/>
      <c r="M537" s="51"/>
      <c r="N537" s="51"/>
      <c r="AO537" s="51"/>
      <c r="AP537" s="51"/>
    </row>
    <row r="538" spans="1:42" ht="15.75" customHeight="1" x14ac:dyDescent="0.35">
      <c r="A538" s="51"/>
      <c r="B538" s="51"/>
      <c r="C538" s="51"/>
      <c r="D538" s="51"/>
      <c r="E538" s="51"/>
      <c r="F538" s="51"/>
      <c r="G538" s="51"/>
      <c r="H538" s="51"/>
      <c r="I538" s="61"/>
      <c r="J538" s="51"/>
      <c r="K538" s="51"/>
      <c r="L538" s="51"/>
      <c r="M538" s="51"/>
      <c r="N538" s="51"/>
      <c r="AO538" s="51"/>
      <c r="AP538" s="51"/>
    </row>
    <row r="539" spans="1:42" ht="15.75" customHeight="1" x14ac:dyDescent="0.35">
      <c r="A539" s="51"/>
      <c r="B539" s="51"/>
      <c r="C539" s="51"/>
      <c r="D539" s="51"/>
      <c r="E539" s="51"/>
      <c r="F539" s="51"/>
      <c r="G539" s="51"/>
      <c r="H539" s="51"/>
      <c r="I539" s="61"/>
      <c r="J539" s="51"/>
      <c r="K539" s="51"/>
      <c r="L539" s="51"/>
      <c r="M539" s="51"/>
      <c r="N539" s="51"/>
      <c r="AO539" s="51"/>
      <c r="AP539" s="51"/>
    </row>
    <row r="540" spans="1:42" ht="15.75" customHeight="1" x14ac:dyDescent="0.35">
      <c r="A540" s="51"/>
      <c r="B540" s="51"/>
      <c r="C540" s="51"/>
      <c r="D540" s="51"/>
      <c r="E540" s="51"/>
      <c r="F540" s="51"/>
      <c r="G540" s="51"/>
      <c r="H540" s="51"/>
      <c r="I540" s="61"/>
      <c r="J540" s="51"/>
      <c r="K540" s="51"/>
      <c r="L540" s="51"/>
      <c r="M540" s="51"/>
      <c r="N540" s="51"/>
      <c r="AO540" s="51"/>
      <c r="AP540" s="51"/>
    </row>
    <row r="541" spans="1:42" ht="15.75" customHeight="1" x14ac:dyDescent="0.35">
      <c r="A541" s="51"/>
      <c r="B541" s="51"/>
      <c r="C541" s="51"/>
      <c r="D541" s="51"/>
      <c r="E541" s="51"/>
      <c r="F541" s="51"/>
      <c r="G541" s="51"/>
      <c r="H541" s="51"/>
      <c r="I541" s="61"/>
      <c r="J541" s="51"/>
      <c r="K541" s="51"/>
      <c r="L541" s="51"/>
      <c r="M541" s="51"/>
      <c r="N541" s="51"/>
      <c r="AO541" s="51"/>
      <c r="AP541" s="51"/>
    </row>
    <row r="542" spans="1:42" ht="15.75" customHeight="1" x14ac:dyDescent="0.35">
      <c r="A542" s="51"/>
      <c r="B542" s="51"/>
      <c r="C542" s="51"/>
      <c r="D542" s="51"/>
      <c r="E542" s="51"/>
      <c r="F542" s="51"/>
      <c r="G542" s="51"/>
      <c r="H542" s="51"/>
      <c r="I542" s="61"/>
      <c r="J542" s="51"/>
      <c r="K542" s="51"/>
      <c r="L542" s="51"/>
      <c r="M542" s="51"/>
      <c r="N542" s="51"/>
      <c r="AO542" s="51"/>
      <c r="AP542" s="51"/>
    </row>
    <row r="543" spans="1:42" ht="15.75" customHeight="1" x14ac:dyDescent="0.35">
      <c r="A543" s="51"/>
      <c r="B543" s="51"/>
      <c r="C543" s="51"/>
      <c r="D543" s="51"/>
      <c r="E543" s="51"/>
      <c r="F543" s="51"/>
      <c r="G543" s="51"/>
      <c r="H543" s="51"/>
      <c r="I543" s="61"/>
      <c r="J543" s="51"/>
      <c r="K543" s="51"/>
      <c r="L543" s="51"/>
      <c r="M543" s="51"/>
      <c r="N543" s="51"/>
      <c r="AO543" s="51"/>
      <c r="AP543" s="51"/>
    </row>
    <row r="544" spans="1:42" ht="15.75" customHeight="1" x14ac:dyDescent="0.35">
      <c r="A544" s="51"/>
      <c r="B544" s="51"/>
      <c r="C544" s="51"/>
      <c r="D544" s="51"/>
      <c r="E544" s="51"/>
      <c r="F544" s="51"/>
      <c r="G544" s="51"/>
      <c r="H544" s="51"/>
      <c r="I544" s="61"/>
      <c r="J544" s="51"/>
      <c r="K544" s="51"/>
      <c r="L544" s="51"/>
      <c r="M544" s="51"/>
      <c r="N544" s="51"/>
      <c r="AO544" s="51"/>
      <c r="AP544" s="51"/>
    </row>
    <row r="545" spans="1:42" ht="15.75" customHeight="1" x14ac:dyDescent="0.35">
      <c r="A545" s="51"/>
      <c r="B545" s="51"/>
      <c r="C545" s="51"/>
      <c r="D545" s="51"/>
      <c r="E545" s="51"/>
      <c r="F545" s="51"/>
      <c r="G545" s="51"/>
      <c r="H545" s="51"/>
      <c r="I545" s="61"/>
      <c r="J545" s="51"/>
      <c r="K545" s="51"/>
      <c r="L545" s="51"/>
      <c r="M545" s="51"/>
      <c r="N545" s="51"/>
      <c r="AO545" s="51"/>
      <c r="AP545" s="51"/>
    </row>
    <row r="546" spans="1:42" ht="15.75" customHeight="1" x14ac:dyDescent="0.35">
      <c r="A546" s="51"/>
      <c r="B546" s="51"/>
      <c r="C546" s="51"/>
      <c r="D546" s="51"/>
      <c r="E546" s="51"/>
      <c r="F546" s="51"/>
      <c r="G546" s="51"/>
      <c r="H546" s="51"/>
      <c r="I546" s="61"/>
      <c r="J546" s="51"/>
      <c r="K546" s="51"/>
      <c r="L546" s="51"/>
      <c r="M546" s="51"/>
      <c r="N546" s="51"/>
      <c r="AO546" s="51"/>
      <c r="AP546" s="51"/>
    </row>
    <row r="547" spans="1:42" ht="15.75" customHeight="1" x14ac:dyDescent="0.35">
      <c r="A547" s="51"/>
      <c r="B547" s="51"/>
      <c r="C547" s="51"/>
      <c r="D547" s="51"/>
      <c r="E547" s="51"/>
      <c r="F547" s="51"/>
      <c r="G547" s="51"/>
      <c r="H547" s="51"/>
      <c r="I547" s="61"/>
      <c r="J547" s="51"/>
      <c r="K547" s="51"/>
      <c r="L547" s="51"/>
      <c r="M547" s="51"/>
      <c r="N547" s="51"/>
      <c r="AO547" s="51"/>
      <c r="AP547" s="51"/>
    </row>
    <row r="548" spans="1:42" ht="15.75" customHeight="1" x14ac:dyDescent="0.35">
      <c r="A548" s="51"/>
      <c r="B548" s="51"/>
      <c r="C548" s="51"/>
      <c r="D548" s="51"/>
      <c r="E548" s="51"/>
      <c r="F548" s="51"/>
      <c r="G548" s="51"/>
      <c r="H548" s="51"/>
      <c r="I548" s="61"/>
      <c r="J548" s="51"/>
      <c r="K548" s="51"/>
      <c r="L548" s="51"/>
      <c r="M548" s="51"/>
      <c r="N548" s="51"/>
      <c r="AO548" s="51"/>
      <c r="AP548" s="51"/>
    </row>
    <row r="549" spans="1:42" ht="15.75" customHeight="1" x14ac:dyDescent="0.35">
      <c r="A549" s="51"/>
      <c r="B549" s="51"/>
      <c r="C549" s="51"/>
      <c r="D549" s="51"/>
      <c r="E549" s="51"/>
      <c r="F549" s="51"/>
      <c r="G549" s="51"/>
      <c r="H549" s="51"/>
      <c r="I549" s="61"/>
      <c r="J549" s="51"/>
      <c r="K549" s="51"/>
      <c r="L549" s="51"/>
      <c r="M549" s="51"/>
      <c r="N549" s="51"/>
      <c r="AO549" s="51"/>
      <c r="AP549" s="51"/>
    </row>
    <row r="550" spans="1:42" ht="15.75" customHeight="1" x14ac:dyDescent="0.35">
      <c r="A550" s="51"/>
      <c r="B550" s="51"/>
      <c r="C550" s="51"/>
      <c r="D550" s="51"/>
      <c r="E550" s="51"/>
      <c r="F550" s="51"/>
      <c r="G550" s="51"/>
      <c r="H550" s="51"/>
      <c r="I550" s="61"/>
      <c r="J550" s="51"/>
      <c r="K550" s="51"/>
      <c r="L550" s="51"/>
      <c r="M550" s="51"/>
      <c r="N550" s="51"/>
      <c r="AO550" s="51"/>
      <c r="AP550" s="51"/>
    </row>
    <row r="551" spans="1:42" ht="15.75" customHeight="1" x14ac:dyDescent="0.35">
      <c r="A551" s="51"/>
      <c r="B551" s="51"/>
      <c r="C551" s="51"/>
      <c r="D551" s="51"/>
      <c r="E551" s="51"/>
      <c r="F551" s="51"/>
      <c r="G551" s="51"/>
      <c r="H551" s="51"/>
      <c r="I551" s="61"/>
      <c r="J551" s="51"/>
      <c r="K551" s="51"/>
      <c r="L551" s="51"/>
      <c r="M551" s="51"/>
      <c r="N551" s="51"/>
      <c r="AO551" s="51"/>
      <c r="AP551" s="51"/>
    </row>
    <row r="552" spans="1:42" ht="15.75" customHeight="1" x14ac:dyDescent="0.35">
      <c r="A552" s="51"/>
      <c r="B552" s="51"/>
      <c r="C552" s="51"/>
      <c r="D552" s="51"/>
      <c r="E552" s="51"/>
      <c r="F552" s="51"/>
      <c r="G552" s="51"/>
      <c r="H552" s="51"/>
      <c r="I552" s="61"/>
      <c r="J552" s="51"/>
      <c r="K552" s="51"/>
      <c r="L552" s="51"/>
      <c r="M552" s="51"/>
      <c r="N552" s="51"/>
      <c r="AO552" s="51"/>
      <c r="AP552" s="51"/>
    </row>
    <row r="553" spans="1:42" ht="15.75" customHeight="1" x14ac:dyDescent="0.35">
      <c r="A553" s="51"/>
      <c r="B553" s="51"/>
      <c r="C553" s="51"/>
      <c r="D553" s="51"/>
      <c r="E553" s="51"/>
      <c r="F553" s="51"/>
      <c r="G553" s="51"/>
      <c r="H553" s="51"/>
      <c r="I553" s="61"/>
      <c r="J553" s="51"/>
      <c r="K553" s="51"/>
      <c r="L553" s="51"/>
      <c r="M553" s="51"/>
      <c r="N553" s="51"/>
      <c r="AO553" s="51"/>
      <c r="AP553" s="51"/>
    </row>
    <row r="554" spans="1:42" ht="15.75" customHeight="1" x14ac:dyDescent="0.35">
      <c r="A554" s="51"/>
      <c r="B554" s="51"/>
      <c r="C554" s="51"/>
      <c r="D554" s="51"/>
      <c r="E554" s="51"/>
      <c r="F554" s="51"/>
      <c r="G554" s="51"/>
      <c r="H554" s="51"/>
      <c r="I554" s="61"/>
      <c r="J554" s="51"/>
      <c r="K554" s="51"/>
      <c r="L554" s="51"/>
      <c r="M554" s="51"/>
      <c r="N554" s="51"/>
      <c r="AO554" s="51"/>
      <c r="AP554" s="51"/>
    </row>
    <row r="555" spans="1:42" ht="15.75" customHeight="1" x14ac:dyDescent="0.35">
      <c r="A555" s="51"/>
      <c r="B555" s="51"/>
      <c r="C555" s="51"/>
      <c r="D555" s="51"/>
      <c r="E555" s="51"/>
      <c r="F555" s="51"/>
      <c r="G555" s="51"/>
      <c r="H555" s="51"/>
      <c r="I555" s="61"/>
      <c r="J555" s="51"/>
      <c r="K555" s="51"/>
      <c r="L555" s="51"/>
      <c r="M555" s="51"/>
      <c r="N555" s="51"/>
      <c r="AO555" s="51"/>
      <c r="AP555" s="51"/>
    </row>
    <row r="556" spans="1:42" ht="15.75" customHeight="1" x14ac:dyDescent="0.35">
      <c r="A556" s="51"/>
      <c r="B556" s="51"/>
      <c r="C556" s="51"/>
      <c r="D556" s="51"/>
      <c r="E556" s="51"/>
      <c r="F556" s="51"/>
      <c r="G556" s="51"/>
      <c r="H556" s="51"/>
      <c r="I556" s="61"/>
      <c r="J556" s="51"/>
      <c r="K556" s="51"/>
      <c r="L556" s="51"/>
      <c r="M556" s="51"/>
      <c r="N556" s="51"/>
      <c r="AO556" s="51"/>
      <c r="AP556" s="51"/>
    </row>
    <row r="557" spans="1:42" ht="15.75" customHeight="1" x14ac:dyDescent="0.35">
      <c r="A557" s="51"/>
      <c r="B557" s="51"/>
      <c r="C557" s="51"/>
      <c r="D557" s="51"/>
      <c r="E557" s="51"/>
      <c r="F557" s="51"/>
      <c r="G557" s="51"/>
      <c r="H557" s="51"/>
      <c r="I557" s="61"/>
      <c r="J557" s="51"/>
      <c r="K557" s="51"/>
      <c r="L557" s="51"/>
      <c r="M557" s="51"/>
      <c r="N557" s="51"/>
      <c r="AO557" s="51"/>
      <c r="AP557" s="51"/>
    </row>
    <row r="558" spans="1:42" ht="15.75" customHeight="1" x14ac:dyDescent="0.35">
      <c r="A558" s="51"/>
      <c r="B558" s="51"/>
      <c r="C558" s="51"/>
      <c r="D558" s="51"/>
      <c r="E558" s="51"/>
      <c r="F558" s="51"/>
      <c r="G558" s="51"/>
      <c r="H558" s="51"/>
      <c r="I558" s="61"/>
      <c r="J558" s="51"/>
      <c r="K558" s="51"/>
      <c r="L558" s="51"/>
      <c r="M558" s="51"/>
      <c r="N558" s="51"/>
      <c r="AO558" s="51"/>
      <c r="AP558" s="51"/>
    </row>
    <row r="559" spans="1:42" ht="15.75" customHeight="1" x14ac:dyDescent="0.35">
      <c r="A559" s="51"/>
      <c r="B559" s="51"/>
      <c r="C559" s="51"/>
      <c r="D559" s="51"/>
      <c r="E559" s="51"/>
      <c r="F559" s="51"/>
      <c r="G559" s="51"/>
      <c r="H559" s="51"/>
      <c r="I559" s="61"/>
      <c r="J559" s="51"/>
      <c r="K559" s="51"/>
      <c r="L559" s="51"/>
      <c r="M559" s="51"/>
      <c r="N559" s="51"/>
      <c r="AO559" s="51"/>
      <c r="AP559" s="51"/>
    </row>
    <row r="560" spans="1:42" ht="15.75" customHeight="1" x14ac:dyDescent="0.35">
      <c r="A560" s="51"/>
      <c r="B560" s="51"/>
      <c r="C560" s="51"/>
      <c r="D560" s="51"/>
      <c r="E560" s="51"/>
      <c r="F560" s="51"/>
      <c r="G560" s="51"/>
      <c r="H560" s="51"/>
      <c r="I560" s="61"/>
      <c r="J560" s="51"/>
      <c r="K560" s="51"/>
      <c r="L560" s="51"/>
      <c r="M560" s="51"/>
      <c r="N560" s="51"/>
      <c r="AO560" s="51"/>
      <c r="AP560" s="51"/>
    </row>
    <row r="561" spans="1:42" ht="15.75" customHeight="1" x14ac:dyDescent="0.35">
      <c r="A561" s="51"/>
      <c r="B561" s="51"/>
      <c r="C561" s="51"/>
      <c r="D561" s="51"/>
      <c r="E561" s="51"/>
      <c r="F561" s="51"/>
      <c r="G561" s="51"/>
      <c r="H561" s="51"/>
      <c r="I561" s="61"/>
      <c r="J561" s="51"/>
      <c r="K561" s="51"/>
      <c r="L561" s="51"/>
      <c r="M561" s="51"/>
      <c r="N561" s="51"/>
      <c r="AO561" s="51"/>
      <c r="AP561" s="51"/>
    </row>
    <row r="562" spans="1:42" ht="15.75" customHeight="1" x14ac:dyDescent="0.35">
      <c r="A562" s="51"/>
      <c r="B562" s="51"/>
      <c r="C562" s="51"/>
      <c r="D562" s="51"/>
      <c r="E562" s="51"/>
      <c r="F562" s="51"/>
      <c r="G562" s="51"/>
      <c r="H562" s="51"/>
      <c r="I562" s="61"/>
      <c r="J562" s="51"/>
      <c r="K562" s="51"/>
      <c r="L562" s="51"/>
      <c r="M562" s="51"/>
      <c r="N562" s="51"/>
      <c r="AO562" s="51"/>
      <c r="AP562" s="51"/>
    </row>
    <row r="563" spans="1:42" ht="15.75" customHeight="1" x14ac:dyDescent="0.35">
      <c r="A563" s="51"/>
      <c r="B563" s="51"/>
      <c r="C563" s="51"/>
      <c r="D563" s="51"/>
      <c r="E563" s="51"/>
      <c r="F563" s="51"/>
      <c r="G563" s="51"/>
      <c r="H563" s="51"/>
      <c r="I563" s="61"/>
      <c r="J563" s="51"/>
      <c r="K563" s="51"/>
      <c r="L563" s="51"/>
      <c r="M563" s="51"/>
      <c r="N563" s="51"/>
      <c r="AO563" s="51"/>
      <c r="AP563" s="51"/>
    </row>
    <row r="564" spans="1:42" ht="15.75" customHeight="1" x14ac:dyDescent="0.35">
      <c r="A564" s="51"/>
      <c r="B564" s="51"/>
      <c r="C564" s="51"/>
      <c r="D564" s="51"/>
      <c r="E564" s="51"/>
      <c r="F564" s="51"/>
      <c r="G564" s="51"/>
      <c r="H564" s="51"/>
      <c r="I564" s="61"/>
      <c r="J564" s="51"/>
      <c r="K564" s="51"/>
      <c r="L564" s="51"/>
      <c r="M564" s="51"/>
      <c r="N564" s="51"/>
      <c r="AO564" s="51"/>
      <c r="AP564" s="51"/>
    </row>
    <row r="565" spans="1:42" ht="15.75" customHeight="1" x14ac:dyDescent="0.35">
      <c r="A565" s="51"/>
      <c r="B565" s="51"/>
      <c r="C565" s="51"/>
      <c r="D565" s="51"/>
      <c r="E565" s="51"/>
      <c r="F565" s="51"/>
      <c r="G565" s="51"/>
      <c r="H565" s="51"/>
      <c r="I565" s="61"/>
      <c r="J565" s="51"/>
      <c r="K565" s="51"/>
      <c r="L565" s="51"/>
      <c r="M565" s="51"/>
      <c r="N565" s="51"/>
      <c r="AO565" s="51"/>
      <c r="AP565" s="51"/>
    </row>
    <row r="566" spans="1:42" ht="15.75" customHeight="1" x14ac:dyDescent="0.35">
      <c r="A566" s="51"/>
      <c r="B566" s="51"/>
      <c r="C566" s="51"/>
      <c r="D566" s="51"/>
      <c r="E566" s="51"/>
      <c r="F566" s="51"/>
      <c r="G566" s="51"/>
      <c r="H566" s="51"/>
      <c r="I566" s="61"/>
      <c r="J566" s="51"/>
      <c r="K566" s="51"/>
      <c r="L566" s="51"/>
      <c r="M566" s="51"/>
      <c r="N566" s="51"/>
      <c r="AO566" s="51"/>
      <c r="AP566" s="51"/>
    </row>
    <row r="567" spans="1:42" ht="15.75" customHeight="1" x14ac:dyDescent="0.35">
      <c r="A567" s="51"/>
      <c r="B567" s="51"/>
      <c r="C567" s="51"/>
      <c r="D567" s="51"/>
      <c r="E567" s="51"/>
      <c r="F567" s="51"/>
      <c r="G567" s="51"/>
      <c r="H567" s="51"/>
      <c r="I567" s="61"/>
      <c r="J567" s="51"/>
      <c r="K567" s="51"/>
      <c r="L567" s="51"/>
      <c r="M567" s="51"/>
      <c r="N567" s="51"/>
      <c r="AO567" s="51"/>
      <c r="AP567" s="51"/>
    </row>
    <row r="568" spans="1:42" ht="15.75" customHeight="1" x14ac:dyDescent="0.35">
      <c r="A568" s="51"/>
      <c r="B568" s="51"/>
      <c r="C568" s="51"/>
      <c r="D568" s="51"/>
      <c r="E568" s="51"/>
      <c r="F568" s="51"/>
      <c r="G568" s="51"/>
      <c r="H568" s="51"/>
      <c r="I568" s="61"/>
      <c r="J568" s="51"/>
      <c r="K568" s="51"/>
      <c r="L568" s="51"/>
      <c r="M568" s="51"/>
      <c r="N568" s="51"/>
      <c r="AO568" s="51"/>
      <c r="AP568" s="51"/>
    </row>
    <row r="569" spans="1:42" ht="15.75" customHeight="1" x14ac:dyDescent="0.35">
      <c r="A569" s="51"/>
      <c r="B569" s="51"/>
      <c r="C569" s="51"/>
      <c r="D569" s="51"/>
      <c r="E569" s="51"/>
      <c r="F569" s="51"/>
      <c r="G569" s="51"/>
      <c r="H569" s="51"/>
      <c r="I569" s="61"/>
      <c r="J569" s="51"/>
      <c r="K569" s="51"/>
      <c r="L569" s="51"/>
      <c r="M569" s="51"/>
      <c r="N569" s="51"/>
      <c r="AO569" s="51"/>
      <c r="AP569" s="51"/>
    </row>
    <row r="570" spans="1:42" ht="15.75" customHeight="1" x14ac:dyDescent="0.35">
      <c r="A570" s="51"/>
      <c r="B570" s="51"/>
      <c r="C570" s="51"/>
      <c r="D570" s="51"/>
      <c r="E570" s="51"/>
      <c r="F570" s="51"/>
      <c r="G570" s="51"/>
      <c r="H570" s="51"/>
      <c r="I570" s="61"/>
      <c r="J570" s="51"/>
      <c r="K570" s="51"/>
      <c r="L570" s="51"/>
      <c r="M570" s="51"/>
      <c r="N570" s="51"/>
      <c r="AO570" s="51"/>
      <c r="AP570" s="51"/>
    </row>
    <row r="571" spans="1:42" ht="15.75" customHeight="1" x14ac:dyDescent="0.35">
      <c r="A571" s="51"/>
      <c r="B571" s="51"/>
      <c r="C571" s="51"/>
      <c r="D571" s="51"/>
      <c r="E571" s="51"/>
      <c r="F571" s="51"/>
      <c r="G571" s="51"/>
      <c r="H571" s="51"/>
      <c r="I571" s="61"/>
      <c r="J571" s="51"/>
      <c r="K571" s="51"/>
      <c r="L571" s="51"/>
      <c r="M571" s="51"/>
      <c r="N571" s="51"/>
      <c r="AO571" s="51"/>
      <c r="AP571" s="51"/>
    </row>
    <row r="572" spans="1:42" ht="15.75" customHeight="1" x14ac:dyDescent="0.35">
      <c r="A572" s="51"/>
      <c r="B572" s="51"/>
      <c r="C572" s="51"/>
      <c r="D572" s="51"/>
      <c r="E572" s="51"/>
      <c r="F572" s="51"/>
      <c r="G572" s="51"/>
      <c r="H572" s="51"/>
      <c r="I572" s="61"/>
      <c r="J572" s="51"/>
      <c r="K572" s="51"/>
      <c r="L572" s="51"/>
      <c r="M572" s="51"/>
      <c r="N572" s="51"/>
      <c r="AO572" s="51"/>
      <c r="AP572" s="51"/>
    </row>
    <row r="573" spans="1:42" ht="15.75" customHeight="1" x14ac:dyDescent="0.35">
      <c r="A573" s="51"/>
      <c r="B573" s="51"/>
      <c r="C573" s="51"/>
      <c r="D573" s="51"/>
      <c r="E573" s="51"/>
      <c r="F573" s="51"/>
      <c r="G573" s="51"/>
      <c r="H573" s="51"/>
      <c r="I573" s="61"/>
      <c r="J573" s="51"/>
      <c r="K573" s="51"/>
      <c r="L573" s="51"/>
      <c r="M573" s="51"/>
      <c r="N573" s="51"/>
      <c r="AO573" s="51"/>
      <c r="AP573" s="51"/>
    </row>
    <row r="574" spans="1:42" ht="15.75" customHeight="1" x14ac:dyDescent="0.35">
      <c r="A574" s="51"/>
      <c r="B574" s="51"/>
      <c r="C574" s="51"/>
      <c r="D574" s="51"/>
      <c r="E574" s="51"/>
      <c r="F574" s="51"/>
      <c r="G574" s="51"/>
      <c r="H574" s="51"/>
      <c r="I574" s="61"/>
      <c r="J574" s="51"/>
      <c r="K574" s="51"/>
      <c r="L574" s="51"/>
      <c r="M574" s="51"/>
      <c r="N574" s="51"/>
      <c r="AO574" s="51"/>
      <c r="AP574" s="51"/>
    </row>
    <row r="575" spans="1:42" ht="15.75" customHeight="1" x14ac:dyDescent="0.35">
      <c r="A575" s="51"/>
      <c r="B575" s="51"/>
      <c r="C575" s="51"/>
      <c r="D575" s="51"/>
      <c r="E575" s="51"/>
      <c r="F575" s="51"/>
      <c r="G575" s="51"/>
      <c r="H575" s="51"/>
      <c r="I575" s="61"/>
      <c r="J575" s="51"/>
      <c r="K575" s="51"/>
      <c r="L575" s="51"/>
      <c r="M575" s="51"/>
      <c r="N575" s="51"/>
      <c r="AO575" s="51"/>
      <c r="AP575" s="51"/>
    </row>
    <row r="576" spans="1:42" ht="15.75" customHeight="1" x14ac:dyDescent="0.35">
      <c r="A576" s="51"/>
      <c r="B576" s="51"/>
      <c r="C576" s="51"/>
      <c r="D576" s="51"/>
      <c r="E576" s="51"/>
      <c r="F576" s="51"/>
      <c r="G576" s="51"/>
      <c r="H576" s="51"/>
      <c r="I576" s="61"/>
      <c r="J576" s="51"/>
      <c r="K576" s="51"/>
      <c r="L576" s="51"/>
      <c r="M576" s="51"/>
      <c r="N576" s="51"/>
      <c r="AO576" s="51"/>
      <c r="AP576" s="51"/>
    </row>
    <row r="577" spans="1:42" ht="15.75" customHeight="1" x14ac:dyDescent="0.35">
      <c r="A577" s="51"/>
      <c r="B577" s="51"/>
      <c r="C577" s="51"/>
      <c r="D577" s="51"/>
      <c r="E577" s="51"/>
      <c r="F577" s="51"/>
      <c r="G577" s="51"/>
      <c r="H577" s="51"/>
      <c r="I577" s="61"/>
      <c r="J577" s="51"/>
      <c r="K577" s="51"/>
      <c r="L577" s="51"/>
      <c r="M577" s="51"/>
      <c r="N577" s="51"/>
      <c r="AO577" s="51"/>
      <c r="AP577" s="51"/>
    </row>
    <row r="578" spans="1:42" ht="15.75" customHeight="1" x14ac:dyDescent="0.35">
      <c r="A578" s="51"/>
      <c r="B578" s="51"/>
      <c r="C578" s="51"/>
      <c r="D578" s="51"/>
      <c r="E578" s="51"/>
      <c r="F578" s="51"/>
      <c r="G578" s="51"/>
      <c r="H578" s="51"/>
      <c r="I578" s="61"/>
      <c r="J578" s="51"/>
      <c r="K578" s="51"/>
      <c r="L578" s="51"/>
      <c r="M578" s="51"/>
      <c r="N578" s="51"/>
      <c r="AO578" s="51"/>
      <c r="AP578" s="51"/>
    </row>
    <row r="579" spans="1:42" ht="15.75" customHeight="1" x14ac:dyDescent="0.35">
      <c r="A579" s="51"/>
      <c r="B579" s="51"/>
      <c r="C579" s="51"/>
      <c r="D579" s="51"/>
      <c r="E579" s="51"/>
      <c r="F579" s="51"/>
      <c r="G579" s="51"/>
      <c r="H579" s="51"/>
      <c r="I579" s="61"/>
      <c r="J579" s="51"/>
      <c r="K579" s="51"/>
      <c r="L579" s="51"/>
      <c r="M579" s="51"/>
      <c r="N579" s="51"/>
      <c r="AO579" s="51"/>
      <c r="AP579" s="51"/>
    </row>
    <row r="580" spans="1:42" ht="15.75" customHeight="1" x14ac:dyDescent="0.35">
      <c r="A580" s="51"/>
      <c r="B580" s="51"/>
      <c r="C580" s="51"/>
      <c r="D580" s="51"/>
      <c r="E580" s="51"/>
      <c r="F580" s="51"/>
      <c r="G580" s="51"/>
      <c r="H580" s="51"/>
      <c r="I580" s="61"/>
      <c r="J580" s="51"/>
      <c r="K580" s="51"/>
      <c r="L580" s="51"/>
      <c r="M580" s="51"/>
      <c r="N580" s="51"/>
      <c r="AO580" s="51"/>
      <c r="AP580" s="51"/>
    </row>
    <row r="581" spans="1:42" ht="15.75" customHeight="1" x14ac:dyDescent="0.35">
      <c r="A581" s="51"/>
      <c r="B581" s="51"/>
      <c r="C581" s="51"/>
      <c r="D581" s="51"/>
      <c r="E581" s="51"/>
      <c r="F581" s="51"/>
      <c r="G581" s="51"/>
      <c r="H581" s="51"/>
      <c r="I581" s="61"/>
      <c r="J581" s="51"/>
      <c r="K581" s="51"/>
      <c r="L581" s="51"/>
      <c r="M581" s="51"/>
      <c r="N581" s="51"/>
      <c r="AO581" s="51"/>
      <c r="AP581" s="51"/>
    </row>
    <row r="582" spans="1:42" ht="15.75" customHeight="1" x14ac:dyDescent="0.35">
      <c r="A582" s="51"/>
      <c r="B582" s="51"/>
      <c r="C582" s="51"/>
      <c r="D582" s="51"/>
      <c r="E582" s="51"/>
      <c r="F582" s="51"/>
      <c r="G582" s="51"/>
      <c r="H582" s="51"/>
      <c r="I582" s="61"/>
      <c r="J582" s="51"/>
      <c r="K582" s="51"/>
      <c r="L582" s="51"/>
      <c r="M582" s="51"/>
      <c r="N582" s="51"/>
      <c r="AO582" s="51"/>
      <c r="AP582" s="51"/>
    </row>
    <row r="583" spans="1:42" ht="15.75" customHeight="1" x14ac:dyDescent="0.35">
      <c r="A583" s="51"/>
      <c r="B583" s="51"/>
      <c r="C583" s="51"/>
      <c r="D583" s="51"/>
      <c r="E583" s="51"/>
      <c r="F583" s="51"/>
      <c r="G583" s="51"/>
      <c r="H583" s="51"/>
      <c r="I583" s="61"/>
      <c r="J583" s="51"/>
      <c r="K583" s="51"/>
      <c r="L583" s="51"/>
      <c r="M583" s="51"/>
      <c r="N583" s="51"/>
      <c r="AO583" s="51"/>
      <c r="AP583" s="51"/>
    </row>
    <row r="584" spans="1:42" ht="15.75" customHeight="1" x14ac:dyDescent="0.35">
      <c r="A584" s="51"/>
      <c r="B584" s="51"/>
      <c r="C584" s="51"/>
      <c r="D584" s="51"/>
      <c r="E584" s="51"/>
      <c r="F584" s="51"/>
      <c r="G584" s="51"/>
      <c r="H584" s="51"/>
      <c r="I584" s="61"/>
      <c r="J584" s="51"/>
      <c r="K584" s="51"/>
      <c r="L584" s="51"/>
      <c r="M584" s="51"/>
      <c r="N584" s="51"/>
      <c r="AO584" s="51"/>
      <c r="AP584" s="51"/>
    </row>
    <row r="585" spans="1:42" ht="15.75" customHeight="1" x14ac:dyDescent="0.35">
      <c r="A585" s="51"/>
      <c r="B585" s="51"/>
      <c r="C585" s="51"/>
      <c r="D585" s="51"/>
      <c r="E585" s="51"/>
      <c r="F585" s="51"/>
      <c r="G585" s="51"/>
      <c r="H585" s="51"/>
      <c r="I585" s="61"/>
      <c r="J585" s="51"/>
      <c r="K585" s="51"/>
      <c r="L585" s="51"/>
      <c r="M585" s="51"/>
      <c r="N585" s="51"/>
      <c r="AO585" s="51"/>
      <c r="AP585" s="51"/>
    </row>
    <row r="586" spans="1:42" ht="15.75" customHeight="1" x14ac:dyDescent="0.35">
      <c r="A586" s="51"/>
      <c r="B586" s="51"/>
      <c r="C586" s="51"/>
      <c r="D586" s="51"/>
      <c r="E586" s="51"/>
      <c r="F586" s="51"/>
      <c r="G586" s="51"/>
      <c r="H586" s="51"/>
      <c r="I586" s="61"/>
      <c r="J586" s="51"/>
      <c r="K586" s="51"/>
      <c r="L586" s="51"/>
      <c r="M586" s="51"/>
      <c r="N586" s="51"/>
      <c r="AO586" s="51"/>
      <c r="AP586" s="51"/>
    </row>
    <row r="587" spans="1:42" ht="15.75" customHeight="1" x14ac:dyDescent="0.35">
      <c r="A587" s="51"/>
      <c r="B587" s="51"/>
      <c r="C587" s="51"/>
      <c r="D587" s="51"/>
      <c r="E587" s="51"/>
      <c r="F587" s="51"/>
      <c r="G587" s="51"/>
      <c r="H587" s="51"/>
      <c r="I587" s="61"/>
      <c r="J587" s="51"/>
      <c r="K587" s="51"/>
      <c r="L587" s="51"/>
      <c r="M587" s="51"/>
      <c r="N587" s="51"/>
      <c r="AO587" s="51"/>
      <c r="AP587" s="51"/>
    </row>
    <row r="588" spans="1:42" ht="15.75" customHeight="1" x14ac:dyDescent="0.35">
      <c r="A588" s="51"/>
      <c r="B588" s="51"/>
      <c r="C588" s="51"/>
      <c r="D588" s="51"/>
      <c r="E588" s="51"/>
      <c r="F588" s="51"/>
      <c r="G588" s="51"/>
      <c r="H588" s="51"/>
      <c r="I588" s="61"/>
      <c r="J588" s="51"/>
      <c r="K588" s="51"/>
      <c r="L588" s="51"/>
      <c r="M588" s="51"/>
      <c r="N588" s="51"/>
      <c r="AO588" s="51"/>
      <c r="AP588" s="51"/>
    </row>
    <row r="589" spans="1:42" ht="15.75" customHeight="1" x14ac:dyDescent="0.35">
      <c r="A589" s="51"/>
      <c r="B589" s="51"/>
      <c r="C589" s="51"/>
      <c r="D589" s="51"/>
      <c r="E589" s="51"/>
      <c r="F589" s="51"/>
      <c r="G589" s="51"/>
      <c r="H589" s="51"/>
      <c r="I589" s="61"/>
      <c r="J589" s="51"/>
      <c r="K589" s="51"/>
      <c r="L589" s="51"/>
      <c r="M589" s="51"/>
      <c r="N589" s="51"/>
      <c r="AO589" s="51"/>
      <c r="AP589" s="51"/>
    </row>
    <row r="590" spans="1:42" ht="15.75" customHeight="1" x14ac:dyDescent="0.35">
      <c r="A590" s="51"/>
      <c r="B590" s="51"/>
      <c r="C590" s="51"/>
      <c r="D590" s="51"/>
      <c r="E590" s="51"/>
      <c r="F590" s="51"/>
      <c r="G590" s="51"/>
      <c r="H590" s="51"/>
      <c r="I590" s="61"/>
      <c r="J590" s="51"/>
      <c r="K590" s="51"/>
      <c r="L590" s="51"/>
      <c r="M590" s="51"/>
      <c r="N590" s="51"/>
      <c r="AO590" s="51"/>
      <c r="AP590" s="51"/>
    </row>
    <row r="591" spans="1:42" ht="15.75" customHeight="1" x14ac:dyDescent="0.35">
      <c r="A591" s="51"/>
      <c r="B591" s="51"/>
      <c r="C591" s="51"/>
      <c r="D591" s="51"/>
      <c r="E591" s="51"/>
      <c r="F591" s="51"/>
      <c r="G591" s="51"/>
      <c r="H591" s="51"/>
      <c r="I591" s="61"/>
      <c r="J591" s="51"/>
      <c r="K591" s="51"/>
      <c r="L591" s="51"/>
      <c r="M591" s="51"/>
      <c r="N591" s="51"/>
      <c r="AO591" s="51"/>
      <c r="AP591" s="51"/>
    </row>
    <row r="592" spans="1:42" ht="15.75" customHeight="1" x14ac:dyDescent="0.35">
      <c r="A592" s="51"/>
      <c r="B592" s="51"/>
      <c r="C592" s="51"/>
      <c r="D592" s="51"/>
      <c r="E592" s="51"/>
      <c r="F592" s="51"/>
      <c r="G592" s="51"/>
      <c r="H592" s="51"/>
      <c r="I592" s="61"/>
      <c r="J592" s="51"/>
      <c r="K592" s="51"/>
      <c r="L592" s="51"/>
      <c r="M592" s="51"/>
      <c r="N592" s="51"/>
      <c r="AO592" s="51"/>
      <c r="AP592" s="51"/>
    </row>
    <row r="593" spans="1:42" ht="15.75" customHeight="1" x14ac:dyDescent="0.35">
      <c r="A593" s="51"/>
      <c r="B593" s="51"/>
      <c r="C593" s="51"/>
      <c r="D593" s="51"/>
      <c r="E593" s="51"/>
      <c r="F593" s="51"/>
      <c r="G593" s="51"/>
      <c r="H593" s="51"/>
      <c r="I593" s="61"/>
      <c r="J593" s="51"/>
      <c r="K593" s="51"/>
      <c r="L593" s="51"/>
      <c r="M593" s="51"/>
      <c r="N593" s="51"/>
      <c r="AO593" s="51"/>
      <c r="AP593" s="51"/>
    </row>
    <row r="594" spans="1:42" ht="15.75" customHeight="1" x14ac:dyDescent="0.35">
      <c r="A594" s="51"/>
      <c r="B594" s="51"/>
      <c r="C594" s="51"/>
      <c r="D594" s="51"/>
      <c r="E594" s="51"/>
      <c r="F594" s="51"/>
      <c r="G594" s="51"/>
      <c r="H594" s="51"/>
      <c r="I594" s="61"/>
      <c r="J594" s="51"/>
      <c r="K594" s="51"/>
      <c r="L594" s="51"/>
      <c r="M594" s="51"/>
      <c r="N594" s="51"/>
      <c r="AO594" s="51"/>
      <c r="AP594" s="51"/>
    </row>
    <row r="595" spans="1:42" ht="15.75" customHeight="1" x14ac:dyDescent="0.35">
      <c r="A595" s="51"/>
      <c r="B595" s="51"/>
      <c r="C595" s="51"/>
      <c r="D595" s="51"/>
      <c r="E595" s="51"/>
      <c r="F595" s="51"/>
      <c r="G595" s="51"/>
      <c r="H595" s="51"/>
      <c r="I595" s="61"/>
      <c r="J595" s="51"/>
      <c r="K595" s="51"/>
      <c r="L595" s="51"/>
      <c r="M595" s="51"/>
      <c r="N595" s="51"/>
      <c r="AO595" s="51"/>
      <c r="AP595" s="51"/>
    </row>
    <row r="596" spans="1:42" ht="15.75" customHeight="1" x14ac:dyDescent="0.35">
      <c r="A596" s="51"/>
      <c r="B596" s="51"/>
      <c r="C596" s="51"/>
      <c r="D596" s="51"/>
      <c r="E596" s="51"/>
      <c r="F596" s="51"/>
      <c r="G596" s="51"/>
      <c r="H596" s="51"/>
      <c r="I596" s="61"/>
      <c r="J596" s="51"/>
      <c r="K596" s="51"/>
      <c r="L596" s="51"/>
      <c r="M596" s="51"/>
      <c r="N596" s="51"/>
      <c r="AO596" s="51"/>
      <c r="AP596" s="51"/>
    </row>
    <row r="597" spans="1:42" ht="15.75" customHeight="1" x14ac:dyDescent="0.35">
      <c r="A597" s="51"/>
      <c r="B597" s="51"/>
      <c r="C597" s="51"/>
      <c r="D597" s="51"/>
      <c r="E597" s="51"/>
      <c r="F597" s="51"/>
      <c r="G597" s="51"/>
      <c r="H597" s="51"/>
      <c r="I597" s="61"/>
      <c r="J597" s="51"/>
      <c r="K597" s="51"/>
      <c r="L597" s="51"/>
      <c r="M597" s="51"/>
      <c r="N597" s="51"/>
      <c r="AO597" s="51"/>
      <c r="AP597" s="51"/>
    </row>
    <row r="598" spans="1:42" ht="15.75" customHeight="1" x14ac:dyDescent="0.35">
      <c r="A598" s="51"/>
      <c r="B598" s="51"/>
      <c r="C598" s="51"/>
      <c r="D598" s="51"/>
      <c r="E598" s="51"/>
      <c r="F598" s="51"/>
      <c r="G598" s="51"/>
      <c r="H598" s="51"/>
      <c r="I598" s="61"/>
      <c r="J598" s="51"/>
      <c r="K598" s="51"/>
      <c r="L598" s="51"/>
      <c r="M598" s="51"/>
      <c r="N598" s="51"/>
      <c r="AO598" s="51"/>
      <c r="AP598" s="51"/>
    </row>
    <row r="599" spans="1:42" ht="15.75" customHeight="1" x14ac:dyDescent="0.35">
      <c r="A599" s="51"/>
      <c r="B599" s="51"/>
      <c r="C599" s="51"/>
      <c r="D599" s="51"/>
      <c r="E599" s="51"/>
      <c r="F599" s="51"/>
      <c r="G599" s="51"/>
      <c r="H599" s="51"/>
      <c r="I599" s="61"/>
      <c r="J599" s="51"/>
      <c r="K599" s="51"/>
      <c r="L599" s="51"/>
      <c r="M599" s="51"/>
      <c r="N599" s="51"/>
      <c r="AO599" s="51"/>
      <c r="AP599" s="51"/>
    </row>
    <row r="600" spans="1:42" ht="15.75" customHeight="1" x14ac:dyDescent="0.35">
      <c r="A600" s="51"/>
      <c r="B600" s="51"/>
      <c r="C600" s="51"/>
      <c r="D600" s="51"/>
      <c r="E600" s="51"/>
      <c r="F600" s="51"/>
      <c r="G600" s="51"/>
      <c r="H600" s="51"/>
      <c r="I600" s="61"/>
      <c r="J600" s="51"/>
      <c r="K600" s="51"/>
      <c r="L600" s="51"/>
      <c r="M600" s="51"/>
      <c r="N600" s="51"/>
      <c r="AO600" s="51"/>
      <c r="AP600" s="51"/>
    </row>
    <row r="601" spans="1:42" ht="15.75" customHeight="1" x14ac:dyDescent="0.35">
      <c r="A601" s="51"/>
      <c r="B601" s="51"/>
      <c r="C601" s="51"/>
      <c r="D601" s="51"/>
      <c r="E601" s="51"/>
      <c r="F601" s="51"/>
      <c r="G601" s="51"/>
      <c r="H601" s="51"/>
      <c r="I601" s="61"/>
      <c r="J601" s="51"/>
      <c r="K601" s="51"/>
      <c r="L601" s="51"/>
      <c r="M601" s="51"/>
      <c r="N601" s="51"/>
      <c r="AO601" s="51"/>
      <c r="AP601" s="51"/>
    </row>
    <row r="602" spans="1:42" ht="15.75" customHeight="1" x14ac:dyDescent="0.35">
      <c r="A602" s="51"/>
      <c r="B602" s="51"/>
      <c r="C602" s="51"/>
      <c r="D602" s="51"/>
      <c r="E602" s="51"/>
      <c r="F602" s="51"/>
      <c r="G602" s="51"/>
      <c r="H602" s="51"/>
      <c r="I602" s="61"/>
      <c r="J602" s="51"/>
      <c r="K602" s="51"/>
      <c r="L602" s="51"/>
      <c r="M602" s="51"/>
      <c r="N602" s="51"/>
      <c r="AO602" s="51"/>
      <c r="AP602" s="51"/>
    </row>
    <row r="603" spans="1:42" ht="15.75" customHeight="1" x14ac:dyDescent="0.35">
      <c r="A603" s="51"/>
      <c r="B603" s="51"/>
      <c r="C603" s="51"/>
      <c r="D603" s="51"/>
      <c r="E603" s="51"/>
      <c r="F603" s="51"/>
      <c r="G603" s="51"/>
      <c r="H603" s="51"/>
      <c r="I603" s="61"/>
      <c r="J603" s="51"/>
      <c r="K603" s="51"/>
      <c r="L603" s="51"/>
      <c r="M603" s="51"/>
      <c r="N603" s="51"/>
      <c r="AO603" s="51"/>
      <c r="AP603" s="51"/>
    </row>
    <row r="604" spans="1:42" ht="15.75" customHeight="1" x14ac:dyDescent="0.35">
      <c r="A604" s="51"/>
      <c r="B604" s="51"/>
      <c r="C604" s="51"/>
      <c r="D604" s="51"/>
      <c r="E604" s="51"/>
      <c r="F604" s="51"/>
      <c r="G604" s="51"/>
      <c r="H604" s="51"/>
      <c r="I604" s="61"/>
      <c r="J604" s="51"/>
      <c r="K604" s="51"/>
      <c r="L604" s="51"/>
      <c r="M604" s="51"/>
      <c r="N604" s="51"/>
      <c r="AO604" s="51"/>
      <c r="AP604" s="51"/>
    </row>
    <row r="605" spans="1:42" ht="15.75" customHeight="1" x14ac:dyDescent="0.35">
      <c r="A605" s="51"/>
      <c r="B605" s="51"/>
      <c r="C605" s="51"/>
      <c r="D605" s="51"/>
      <c r="E605" s="51"/>
      <c r="F605" s="51"/>
      <c r="G605" s="51"/>
      <c r="H605" s="51"/>
      <c r="I605" s="61"/>
      <c r="J605" s="51"/>
      <c r="K605" s="51"/>
      <c r="L605" s="51"/>
      <c r="M605" s="51"/>
      <c r="N605" s="51"/>
      <c r="AO605" s="51"/>
      <c r="AP605" s="51"/>
    </row>
    <row r="606" spans="1:42" ht="15.75" customHeight="1" x14ac:dyDescent="0.35">
      <c r="A606" s="51"/>
      <c r="B606" s="51"/>
      <c r="C606" s="51"/>
      <c r="D606" s="51"/>
      <c r="E606" s="51"/>
      <c r="F606" s="51"/>
      <c r="G606" s="51"/>
      <c r="H606" s="51"/>
      <c r="I606" s="61"/>
      <c r="J606" s="51"/>
      <c r="K606" s="51"/>
      <c r="L606" s="51"/>
      <c r="M606" s="51"/>
      <c r="N606" s="51"/>
      <c r="AO606" s="51"/>
      <c r="AP606" s="51"/>
    </row>
    <row r="607" spans="1:42" ht="15.75" customHeight="1" x14ac:dyDescent="0.35">
      <c r="A607" s="51"/>
      <c r="B607" s="51"/>
      <c r="C607" s="51"/>
      <c r="D607" s="51"/>
      <c r="E607" s="51"/>
      <c r="F607" s="51"/>
      <c r="G607" s="51"/>
      <c r="H607" s="51"/>
      <c r="I607" s="61"/>
      <c r="J607" s="51"/>
      <c r="K607" s="51"/>
      <c r="L607" s="51"/>
      <c r="M607" s="51"/>
      <c r="N607" s="51"/>
      <c r="AO607" s="51"/>
      <c r="AP607" s="51"/>
    </row>
    <row r="608" spans="1:42" ht="15.75" customHeight="1" x14ac:dyDescent="0.35">
      <c r="A608" s="51"/>
      <c r="B608" s="51"/>
      <c r="C608" s="51"/>
      <c r="D608" s="51"/>
      <c r="E608" s="51"/>
      <c r="F608" s="51"/>
      <c r="G608" s="51"/>
      <c r="H608" s="51"/>
      <c r="I608" s="61"/>
      <c r="J608" s="51"/>
      <c r="K608" s="51"/>
      <c r="L608" s="51"/>
      <c r="M608" s="51"/>
      <c r="N608" s="51"/>
      <c r="AO608" s="51"/>
      <c r="AP608" s="51"/>
    </row>
    <row r="609" spans="1:42" ht="15.75" customHeight="1" x14ac:dyDescent="0.35">
      <c r="A609" s="51"/>
      <c r="B609" s="51"/>
      <c r="C609" s="51"/>
      <c r="D609" s="51"/>
      <c r="E609" s="51"/>
      <c r="F609" s="51"/>
      <c r="G609" s="51"/>
      <c r="H609" s="51"/>
      <c r="I609" s="61"/>
      <c r="J609" s="51"/>
      <c r="K609" s="51"/>
      <c r="L609" s="51"/>
      <c r="M609" s="51"/>
      <c r="N609" s="51"/>
      <c r="AO609" s="51"/>
      <c r="AP609" s="51"/>
    </row>
    <row r="610" spans="1:42" ht="15.75" customHeight="1" x14ac:dyDescent="0.35">
      <c r="A610" s="51"/>
      <c r="B610" s="51"/>
      <c r="C610" s="51"/>
      <c r="D610" s="51"/>
      <c r="E610" s="51"/>
      <c r="F610" s="51"/>
      <c r="G610" s="51"/>
      <c r="H610" s="51"/>
      <c r="I610" s="61"/>
      <c r="J610" s="51"/>
      <c r="K610" s="51"/>
      <c r="L610" s="51"/>
      <c r="M610" s="51"/>
      <c r="N610" s="51"/>
      <c r="AO610" s="51"/>
      <c r="AP610" s="51"/>
    </row>
    <row r="611" spans="1:42" ht="15.75" customHeight="1" x14ac:dyDescent="0.35">
      <c r="A611" s="51"/>
      <c r="B611" s="51"/>
      <c r="C611" s="51"/>
      <c r="D611" s="51"/>
      <c r="E611" s="51"/>
      <c r="F611" s="51"/>
      <c r="G611" s="51"/>
      <c r="H611" s="51"/>
      <c r="I611" s="61"/>
      <c r="J611" s="51"/>
      <c r="K611" s="51"/>
      <c r="L611" s="51"/>
      <c r="M611" s="51"/>
      <c r="N611" s="51"/>
      <c r="AO611" s="51"/>
      <c r="AP611" s="51"/>
    </row>
    <row r="612" spans="1:42" ht="15.75" customHeight="1" x14ac:dyDescent="0.35">
      <c r="A612" s="51"/>
      <c r="B612" s="51"/>
      <c r="C612" s="51"/>
      <c r="D612" s="51"/>
      <c r="E612" s="51"/>
      <c r="F612" s="51"/>
      <c r="G612" s="51"/>
      <c r="H612" s="51"/>
      <c r="I612" s="61"/>
      <c r="J612" s="51"/>
      <c r="K612" s="51"/>
      <c r="L612" s="51"/>
      <c r="M612" s="51"/>
      <c r="N612" s="51"/>
      <c r="AO612" s="51"/>
      <c r="AP612" s="51"/>
    </row>
    <row r="613" spans="1:42" ht="15.75" customHeight="1" x14ac:dyDescent="0.35">
      <c r="A613" s="51"/>
      <c r="B613" s="51"/>
      <c r="C613" s="51"/>
      <c r="D613" s="51"/>
      <c r="E613" s="51"/>
      <c r="F613" s="51"/>
      <c r="G613" s="51"/>
      <c r="H613" s="51"/>
      <c r="I613" s="61"/>
      <c r="J613" s="51"/>
      <c r="K613" s="51"/>
      <c r="L613" s="51"/>
      <c r="M613" s="51"/>
      <c r="N613" s="51"/>
      <c r="AO613" s="51"/>
      <c r="AP613" s="51"/>
    </row>
    <row r="614" spans="1:42" ht="15.75" customHeight="1" x14ac:dyDescent="0.35">
      <c r="A614" s="51"/>
      <c r="B614" s="51"/>
      <c r="C614" s="51"/>
      <c r="D614" s="51"/>
      <c r="E614" s="51"/>
      <c r="F614" s="51"/>
      <c r="G614" s="51"/>
      <c r="H614" s="51"/>
      <c r="I614" s="61"/>
      <c r="J614" s="51"/>
      <c r="K614" s="51"/>
      <c r="L614" s="51"/>
      <c r="M614" s="51"/>
      <c r="N614" s="51"/>
      <c r="AO614" s="51"/>
      <c r="AP614" s="51"/>
    </row>
    <row r="615" spans="1:42" ht="15.75" customHeight="1" x14ac:dyDescent="0.35">
      <c r="A615" s="51"/>
      <c r="B615" s="51"/>
      <c r="C615" s="51"/>
      <c r="D615" s="51"/>
      <c r="E615" s="51"/>
      <c r="F615" s="51"/>
      <c r="G615" s="51"/>
      <c r="H615" s="51"/>
      <c r="I615" s="61"/>
      <c r="J615" s="51"/>
      <c r="K615" s="51"/>
      <c r="L615" s="51"/>
      <c r="M615" s="51"/>
      <c r="N615" s="51"/>
      <c r="AO615" s="51"/>
      <c r="AP615" s="51"/>
    </row>
    <row r="616" spans="1:42" ht="15.75" customHeight="1" x14ac:dyDescent="0.35">
      <c r="A616" s="51"/>
      <c r="B616" s="51"/>
      <c r="C616" s="51"/>
      <c r="D616" s="51"/>
      <c r="E616" s="51"/>
      <c r="F616" s="51"/>
      <c r="G616" s="51"/>
      <c r="H616" s="51"/>
      <c r="I616" s="61"/>
      <c r="J616" s="51"/>
      <c r="K616" s="51"/>
      <c r="L616" s="51"/>
      <c r="M616" s="51"/>
      <c r="N616" s="51"/>
      <c r="AO616" s="51"/>
      <c r="AP616" s="51"/>
    </row>
    <row r="617" spans="1:42" ht="15.75" customHeight="1" x14ac:dyDescent="0.35">
      <c r="A617" s="51"/>
      <c r="B617" s="51"/>
      <c r="C617" s="51"/>
      <c r="D617" s="51"/>
      <c r="E617" s="51"/>
      <c r="F617" s="51"/>
      <c r="G617" s="51"/>
      <c r="H617" s="51"/>
      <c r="I617" s="61"/>
      <c r="J617" s="51"/>
      <c r="K617" s="51"/>
      <c r="L617" s="51"/>
      <c r="M617" s="51"/>
      <c r="N617" s="51"/>
      <c r="AO617" s="51"/>
      <c r="AP617" s="51"/>
    </row>
    <row r="618" spans="1:42" ht="15.75" customHeight="1" x14ac:dyDescent="0.35">
      <c r="A618" s="51"/>
      <c r="B618" s="51"/>
      <c r="C618" s="51"/>
      <c r="D618" s="51"/>
      <c r="E618" s="51"/>
      <c r="F618" s="51"/>
      <c r="G618" s="51"/>
      <c r="H618" s="51"/>
      <c r="I618" s="61"/>
      <c r="J618" s="51"/>
      <c r="K618" s="51"/>
      <c r="L618" s="51"/>
      <c r="M618" s="51"/>
      <c r="N618" s="51"/>
      <c r="AO618" s="51"/>
      <c r="AP618" s="51"/>
    </row>
    <row r="619" spans="1:42" ht="15.75" customHeight="1" x14ac:dyDescent="0.35">
      <c r="A619" s="51"/>
      <c r="B619" s="51"/>
      <c r="C619" s="51"/>
      <c r="D619" s="51"/>
      <c r="E619" s="51"/>
      <c r="F619" s="51"/>
      <c r="G619" s="51"/>
      <c r="H619" s="51"/>
      <c r="I619" s="61"/>
      <c r="J619" s="51"/>
      <c r="K619" s="51"/>
      <c r="L619" s="51"/>
      <c r="M619" s="51"/>
      <c r="N619" s="51"/>
      <c r="AO619" s="51"/>
      <c r="AP619" s="51"/>
    </row>
    <row r="620" spans="1:42" ht="15.75" customHeight="1" x14ac:dyDescent="0.35">
      <c r="A620" s="51"/>
      <c r="B620" s="51"/>
      <c r="C620" s="51"/>
      <c r="D620" s="51"/>
      <c r="E620" s="51"/>
      <c r="F620" s="51"/>
      <c r="G620" s="51"/>
      <c r="H620" s="51"/>
      <c r="I620" s="61"/>
      <c r="J620" s="51"/>
      <c r="K620" s="51"/>
      <c r="L620" s="51"/>
      <c r="M620" s="51"/>
      <c r="N620" s="51"/>
      <c r="AO620" s="51"/>
      <c r="AP620" s="51"/>
    </row>
    <row r="621" spans="1:42" ht="15.75" customHeight="1" x14ac:dyDescent="0.35">
      <c r="A621" s="51"/>
      <c r="B621" s="51"/>
      <c r="C621" s="51"/>
      <c r="D621" s="51"/>
      <c r="E621" s="51"/>
      <c r="F621" s="51"/>
      <c r="G621" s="51"/>
      <c r="H621" s="51"/>
      <c r="I621" s="61"/>
      <c r="J621" s="51"/>
      <c r="K621" s="51"/>
      <c r="L621" s="51"/>
      <c r="M621" s="51"/>
      <c r="N621" s="51"/>
      <c r="AO621" s="51"/>
      <c r="AP621" s="51"/>
    </row>
    <row r="622" spans="1:42" ht="15.75" customHeight="1" x14ac:dyDescent="0.35">
      <c r="A622" s="51"/>
      <c r="B622" s="51"/>
      <c r="C622" s="51"/>
      <c r="D622" s="51"/>
      <c r="E622" s="51"/>
      <c r="F622" s="51"/>
      <c r="G622" s="51"/>
      <c r="H622" s="51"/>
      <c r="I622" s="61"/>
      <c r="J622" s="51"/>
      <c r="K622" s="51"/>
      <c r="L622" s="51"/>
      <c r="M622" s="51"/>
      <c r="N622" s="51"/>
      <c r="AO622" s="51"/>
      <c r="AP622" s="51"/>
    </row>
    <row r="623" spans="1:42" ht="15.75" customHeight="1" x14ac:dyDescent="0.35">
      <c r="A623" s="51"/>
      <c r="B623" s="51"/>
      <c r="C623" s="51"/>
      <c r="D623" s="51"/>
      <c r="E623" s="51"/>
      <c r="F623" s="51"/>
      <c r="G623" s="51"/>
      <c r="H623" s="51"/>
      <c r="I623" s="61"/>
      <c r="J623" s="51"/>
      <c r="K623" s="51"/>
      <c r="L623" s="51"/>
      <c r="M623" s="51"/>
      <c r="N623" s="51"/>
      <c r="AO623" s="51"/>
      <c r="AP623" s="51"/>
    </row>
    <row r="624" spans="1:42" ht="15.75" customHeight="1" x14ac:dyDescent="0.35">
      <c r="A624" s="51"/>
      <c r="B624" s="51"/>
      <c r="C624" s="51"/>
      <c r="D624" s="51"/>
      <c r="E624" s="51"/>
      <c r="F624" s="51"/>
      <c r="G624" s="51"/>
      <c r="H624" s="51"/>
      <c r="I624" s="61"/>
      <c r="J624" s="51"/>
      <c r="K624" s="51"/>
      <c r="L624" s="51"/>
      <c r="M624" s="51"/>
      <c r="N624" s="51"/>
      <c r="AO624" s="51"/>
      <c r="AP624" s="51"/>
    </row>
    <row r="625" spans="1:42" ht="15.75" customHeight="1" x14ac:dyDescent="0.35">
      <c r="A625" s="51"/>
      <c r="B625" s="51"/>
      <c r="C625" s="51"/>
      <c r="D625" s="51"/>
      <c r="E625" s="51"/>
      <c r="F625" s="51"/>
      <c r="G625" s="51"/>
      <c r="H625" s="51"/>
      <c r="I625" s="61"/>
      <c r="J625" s="51"/>
      <c r="K625" s="51"/>
      <c r="L625" s="51"/>
      <c r="M625" s="51"/>
      <c r="N625" s="51"/>
      <c r="AO625" s="51"/>
      <c r="AP625" s="51"/>
    </row>
    <row r="626" spans="1:42" ht="15.75" customHeight="1" x14ac:dyDescent="0.35">
      <c r="A626" s="51"/>
      <c r="B626" s="51"/>
      <c r="C626" s="51"/>
      <c r="D626" s="51"/>
      <c r="E626" s="51"/>
      <c r="F626" s="51"/>
      <c r="G626" s="51"/>
      <c r="H626" s="51"/>
      <c r="I626" s="61"/>
      <c r="J626" s="51"/>
      <c r="K626" s="51"/>
      <c r="L626" s="51"/>
      <c r="M626" s="51"/>
      <c r="N626" s="51"/>
      <c r="AO626" s="51"/>
      <c r="AP626" s="51"/>
    </row>
    <row r="627" spans="1:42" ht="15.75" customHeight="1" x14ac:dyDescent="0.35">
      <c r="A627" s="51"/>
      <c r="B627" s="51"/>
      <c r="C627" s="51"/>
      <c r="D627" s="51"/>
      <c r="E627" s="51"/>
      <c r="F627" s="51"/>
      <c r="G627" s="51"/>
      <c r="H627" s="51"/>
      <c r="I627" s="61"/>
      <c r="J627" s="51"/>
      <c r="K627" s="51"/>
      <c r="L627" s="51"/>
      <c r="M627" s="51"/>
      <c r="N627" s="51"/>
      <c r="AO627" s="51"/>
      <c r="AP627" s="51"/>
    </row>
    <row r="628" spans="1:42" ht="15.75" customHeight="1" x14ac:dyDescent="0.35">
      <c r="A628" s="51"/>
      <c r="B628" s="51"/>
      <c r="C628" s="51"/>
      <c r="D628" s="51"/>
      <c r="E628" s="51"/>
      <c r="F628" s="51"/>
      <c r="G628" s="51"/>
      <c r="H628" s="51"/>
      <c r="I628" s="61"/>
      <c r="J628" s="51"/>
      <c r="K628" s="51"/>
      <c r="L628" s="51"/>
      <c r="M628" s="51"/>
      <c r="N628" s="51"/>
      <c r="AO628" s="51"/>
      <c r="AP628" s="51"/>
    </row>
    <row r="629" spans="1:42" ht="15.75" customHeight="1" x14ac:dyDescent="0.35">
      <c r="A629" s="51"/>
      <c r="B629" s="51"/>
      <c r="C629" s="51"/>
      <c r="D629" s="51"/>
      <c r="E629" s="51"/>
      <c r="F629" s="51"/>
      <c r="G629" s="51"/>
      <c r="H629" s="51"/>
      <c r="I629" s="61"/>
      <c r="J629" s="51"/>
      <c r="K629" s="51"/>
      <c r="L629" s="51"/>
      <c r="M629" s="51"/>
      <c r="N629" s="51"/>
      <c r="AO629" s="51"/>
      <c r="AP629" s="51"/>
    </row>
    <row r="630" spans="1:42" ht="15.75" customHeight="1" x14ac:dyDescent="0.35">
      <c r="A630" s="51"/>
      <c r="B630" s="51"/>
      <c r="C630" s="51"/>
      <c r="D630" s="51"/>
      <c r="E630" s="51"/>
      <c r="F630" s="51"/>
      <c r="G630" s="51"/>
      <c r="H630" s="51"/>
      <c r="I630" s="61"/>
      <c r="J630" s="51"/>
      <c r="K630" s="51"/>
      <c r="L630" s="51"/>
      <c r="M630" s="51"/>
      <c r="N630" s="51"/>
      <c r="AO630" s="51"/>
      <c r="AP630" s="51"/>
    </row>
    <row r="631" spans="1:42" ht="15.75" customHeight="1" x14ac:dyDescent="0.35">
      <c r="A631" s="51"/>
      <c r="B631" s="51"/>
      <c r="C631" s="51"/>
      <c r="D631" s="51"/>
      <c r="E631" s="51"/>
      <c r="F631" s="51"/>
      <c r="G631" s="51"/>
      <c r="H631" s="51"/>
      <c r="I631" s="61"/>
      <c r="J631" s="51"/>
      <c r="K631" s="51"/>
      <c r="L631" s="51"/>
      <c r="M631" s="51"/>
      <c r="N631" s="51"/>
      <c r="AO631" s="51"/>
      <c r="AP631" s="51"/>
    </row>
    <row r="632" spans="1:42" ht="15.75" customHeight="1" x14ac:dyDescent="0.35">
      <c r="A632" s="51"/>
      <c r="B632" s="51"/>
      <c r="C632" s="51"/>
      <c r="D632" s="51"/>
      <c r="E632" s="51"/>
      <c r="F632" s="51"/>
      <c r="G632" s="51"/>
      <c r="H632" s="51"/>
      <c r="I632" s="61"/>
      <c r="J632" s="51"/>
      <c r="K632" s="51"/>
      <c r="L632" s="51"/>
      <c r="M632" s="51"/>
      <c r="N632" s="51"/>
      <c r="AO632" s="51"/>
      <c r="AP632" s="51"/>
    </row>
    <row r="633" spans="1:42" ht="15.75" customHeight="1" x14ac:dyDescent="0.35">
      <c r="A633" s="51"/>
      <c r="B633" s="51"/>
      <c r="C633" s="51"/>
      <c r="D633" s="51"/>
      <c r="E633" s="51"/>
      <c r="F633" s="51"/>
      <c r="G633" s="51"/>
      <c r="H633" s="51"/>
      <c r="I633" s="61"/>
      <c r="J633" s="51"/>
      <c r="K633" s="51"/>
      <c r="L633" s="51"/>
      <c r="M633" s="51"/>
      <c r="N633" s="51"/>
      <c r="AO633" s="51"/>
      <c r="AP633" s="51"/>
    </row>
    <row r="634" spans="1:42" ht="15.75" customHeight="1" x14ac:dyDescent="0.35">
      <c r="A634" s="51"/>
      <c r="B634" s="51"/>
      <c r="C634" s="51"/>
      <c r="D634" s="51"/>
      <c r="E634" s="51"/>
      <c r="F634" s="51"/>
      <c r="G634" s="51"/>
      <c r="H634" s="51"/>
      <c r="I634" s="61"/>
      <c r="J634" s="51"/>
      <c r="K634" s="51"/>
      <c r="L634" s="51"/>
      <c r="M634" s="51"/>
      <c r="N634" s="51"/>
      <c r="AO634" s="51"/>
      <c r="AP634" s="51"/>
    </row>
    <row r="635" spans="1:42" ht="15.75" customHeight="1" x14ac:dyDescent="0.35">
      <c r="A635" s="51"/>
      <c r="B635" s="51"/>
      <c r="C635" s="51"/>
      <c r="D635" s="51"/>
      <c r="E635" s="51"/>
      <c r="F635" s="51"/>
      <c r="G635" s="51"/>
      <c r="H635" s="51"/>
      <c r="I635" s="61"/>
      <c r="J635" s="51"/>
      <c r="K635" s="51"/>
      <c r="L635" s="51"/>
      <c r="M635" s="51"/>
      <c r="N635" s="51"/>
      <c r="AO635" s="51"/>
      <c r="AP635" s="51"/>
    </row>
    <row r="636" spans="1:42" ht="15.75" customHeight="1" x14ac:dyDescent="0.35">
      <c r="A636" s="51"/>
      <c r="B636" s="51"/>
      <c r="C636" s="51"/>
      <c r="D636" s="51"/>
      <c r="E636" s="51"/>
      <c r="F636" s="51"/>
      <c r="G636" s="51"/>
      <c r="H636" s="51"/>
      <c r="I636" s="61"/>
      <c r="J636" s="51"/>
      <c r="K636" s="51"/>
      <c r="L636" s="51"/>
      <c r="M636" s="51"/>
      <c r="N636" s="51"/>
      <c r="AO636" s="51"/>
      <c r="AP636" s="51"/>
    </row>
    <row r="637" spans="1:42" ht="15.75" customHeight="1" x14ac:dyDescent="0.35">
      <c r="A637" s="51"/>
      <c r="B637" s="51"/>
      <c r="C637" s="51"/>
      <c r="D637" s="51"/>
      <c r="E637" s="51"/>
      <c r="F637" s="51"/>
      <c r="G637" s="51"/>
      <c r="H637" s="51"/>
      <c r="I637" s="61"/>
      <c r="J637" s="51"/>
      <c r="K637" s="51"/>
      <c r="L637" s="51"/>
      <c r="M637" s="51"/>
      <c r="N637" s="51"/>
      <c r="AO637" s="51"/>
      <c r="AP637" s="51"/>
    </row>
    <row r="638" spans="1:42" ht="15.75" customHeight="1" x14ac:dyDescent="0.35">
      <c r="A638" s="51"/>
      <c r="B638" s="51"/>
      <c r="C638" s="51"/>
      <c r="D638" s="51"/>
      <c r="E638" s="51"/>
      <c r="F638" s="51"/>
      <c r="G638" s="51"/>
      <c r="H638" s="51"/>
      <c r="I638" s="61"/>
      <c r="J638" s="51"/>
      <c r="K638" s="51"/>
      <c r="L638" s="51"/>
      <c r="M638" s="51"/>
      <c r="N638" s="51"/>
      <c r="AO638" s="51"/>
      <c r="AP638" s="51"/>
    </row>
    <row r="639" spans="1:42" ht="15.75" customHeight="1" x14ac:dyDescent="0.35">
      <c r="A639" s="51"/>
      <c r="B639" s="51"/>
      <c r="C639" s="51"/>
      <c r="D639" s="51"/>
      <c r="E639" s="51"/>
      <c r="F639" s="51"/>
      <c r="G639" s="51"/>
      <c r="H639" s="51"/>
      <c r="I639" s="61"/>
      <c r="J639" s="51"/>
      <c r="K639" s="51"/>
      <c r="L639" s="51"/>
      <c r="M639" s="51"/>
      <c r="N639" s="51"/>
      <c r="AO639" s="51"/>
      <c r="AP639" s="51"/>
    </row>
    <row r="640" spans="1:42" ht="15.75" customHeight="1" x14ac:dyDescent="0.35">
      <c r="A640" s="51"/>
      <c r="B640" s="51"/>
      <c r="C640" s="51"/>
      <c r="D640" s="51"/>
      <c r="E640" s="51"/>
      <c r="F640" s="51"/>
      <c r="G640" s="51"/>
      <c r="H640" s="51"/>
      <c r="I640" s="61"/>
      <c r="J640" s="51"/>
      <c r="K640" s="51"/>
      <c r="L640" s="51"/>
      <c r="M640" s="51"/>
      <c r="N640" s="51"/>
      <c r="AO640" s="51"/>
      <c r="AP640" s="51"/>
    </row>
    <row r="641" spans="1:42" ht="15.75" customHeight="1" x14ac:dyDescent="0.35">
      <c r="A641" s="51"/>
      <c r="B641" s="51"/>
      <c r="C641" s="51"/>
      <c r="D641" s="51"/>
      <c r="E641" s="51"/>
      <c r="F641" s="51"/>
      <c r="G641" s="51"/>
      <c r="H641" s="51"/>
      <c r="I641" s="61"/>
      <c r="J641" s="51"/>
      <c r="K641" s="51"/>
      <c r="L641" s="51"/>
      <c r="M641" s="51"/>
      <c r="N641" s="51"/>
      <c r="AO641" s="51"/>
      <c r="AP641" s="51"/>
    </row>
    <row r="642" spans="1:42" ht="15.75" customHeight="1" x14ac:dyDescent="0.35">
      <c r="A642" s="51"/>
      <c r="B642" s="51"/>
      <c r="C642" s="51"/>
      <c r="D642" s="51"/>
      <c r="E642" s="51"/>
      <c r="F642" s="51"/>
      <c r="G642" s="51"/>
      <c r="H642" s="51"/>
      <c r="I642" s="61"/>
      <c r="J642" s="51"/>
      <c r="K642" s="51"/>
      <c r="L642" s="51"/>
      <c r="M642" s="51"/>
      <c r="N642" s="51"/>
      <c r="AO642" s="51"/>
      <c r="AP642" s="51"/>
    </row>
    <row r="643" spans="1:42" ht="15.75" customHeight="1" x14ac:dyDescent="0.35">
      <c r="A643" s="51"/>
      <c r="B643" s="51"/>
      <c r="C643" s="51"/>
      <c r="D643" s="51"/>
      <c r="E643" s="51"/>
      <c r="F643" s="51"/>
      <c r="G643" s="51"/>
      <c r="H643" s="51"/>
      <c r="I643" s="61"/>
      <c r="J643" s="51"/>
      <c r="K643" s="51"/>
      <c r="L643" s="51"/>
      <c r="M643" s="51"/>
      <c r="N643" s="51"/>
      <c r="AO643" s="51"/>
      <c r="AP643" s="51"/>
    </row>
    <row r="644" spans="1:42" ht="15.75" customHeight="1" x14ac:dyDescent="0.35">
      <c r="A644" s="51"/>
      <c r="B644" s="51"/>
      <c r="C644" s="51"/>
      <c r="D644" s="51"/>
      <c r="E644" s="51"/>
      <c r="F644" s="51"/>
      <c r="G644" s="51"/>
      <c r="H644" s="51"/>
      <c r="I644" s="61"/>
      <c r="J644" s="51"/>
      <c r="K644" s="51"/>
      <c r="L644" s="51"/>
      <c r="M644" s="51"/>
      <c r="N644" s="51"/>
      <c r="AO644" s="51"/>
      <c r="AP644" s="51"/>
    </row>
    <row r="645" spans="1:42" ht="15.75" customHeight="1" x14ac:dyDescent="0.35">
      <c r="A645" s="51"/>
      <c r="B645" s="51"/>
      <c r="C645" s="51"/>
      <c r="D645" s="51"/>
      <c r="E645" s="51"/>
      <c r="F645" s="51"/>
      <c r="G645" s="51"/>
      <c r="H645" s="51"/>
      <c r="I645" s="61"/>
      <c r="J645" s="51"/>
      <c r="K645" s="51"/>
      <c r="L645" s="51"/>
      <c r="M645" s="51"/>
      <c r="N645" s="51"/>
      <c r="AO645" s="51"/>
      <c r="AP645" s="51"/>
    </row>
    <row r="646" spans="1:42" ht="15.75" customHeight="1" x14ac:dyDescent="0.35">
      <c r="A646" s="51"/>
      <c r="B646" s="51"/>
      <c r="C646" s="51"/>
      <c r="D646" s="51"/>
      <c r="E646" s="51"/>
      <c r="F646" s="51"/>
      <c r="G646" s="51"/>
      <c r="H646" s="51"/>
      <c r="I646" s="61"/>
      <c r="J646" s="51"/>
      <c r="K646" s="51"/>
      <c r="L646" s="51"/>
      <c r="M646" s="51"/>
      <c r="N646" s="51"/>
      <c r="AO646" s="51"/>
      <c r="AP646" s="51"/>
    </row>
    <row r="647" spans="1:42" ht="15.75" customHeight="1" x14ac:dyDescent="0.35">
      <c r="A647" s="51"/>
      <c r="B647" s="51"/>
      <c r="C647" s="51"/>
      <c r="D647" s="51"/>
      <c r="E647" s="51"/>
      <c r="F647" s="51"/>
      <c r="G647" s="51"/>
      <c r="H647" s="51"/>
      <c r="I647" s="61"/>
      <c r="J647" s="51"/>
      <c r="K647" s="51"/>
      <c r="L647" s="51"/>
      <c r="M647" s="51"/>
      <c r="N647" s="51"/>
      <c r="AO647" s="51"/>
      <c r="AP647" s="51"/>
    </row>
    <row r="648" spans="1:42" ht="15.75" customHeight="1" x14ac:dyDescent="0.35">
      <c r="A648" s="51"/>
      <c r="B648" s="51"/>
      <c r="C648" s="51"/>
      <c r="D648" s="51"/>
      <c r="E648" s="51"/>
      <c r="F648" s="51"/>
      <c r="G648" s="51"/>
      <c r="H648" s="51"/>
      <c r="I648" s="61"/>
      <c r="J648" s="51"/>
      <c r="K648" s="51"/>
      <c r="L648" s="51"/>
      <c r="M648" s="51"/>
      <c r="N648" s="51"/>
      <c r="AO648" s="51"/>
      <c r="AP648" s="51"/>
    </row>
    <row r="649" spans="1:42" ht="15.75" customHeight="1" x14ac:dyDescent="0.35">
      <c r="A649" s="51"/>
      <c r="B649" s="51"/>
      <c r="C649" s="51"/>
      <c r="D649" s="51"/>
      <c r="E649" s="51"/>
      <c r="F649" s="51"/>
      <c r="G649" s="51"/>
      <c r="H649" s="51"/>
      <c r="I649" s="61"/>
      <c r="J649" s="51"/>
      <c r="K649" s="51"/>
      <c r="L649" s="51"/>
      <c r="M649" s="51"/>
      <c r="N649" s="51"/>
      <c r="AO649" s="51"/>
      <c r="AP649" s="51"/>
    </row>
    <row r="650" spans="1:42" ht="15.75" customHeight="1" x14ac:dyDescent="0.35">
      <c r="A650" s="51"/>
      <c r="B650" s="51"/>
      <c r="C650" s="51"/>
      <c r="D650" s="51"/>
      <c r="E650" s="51"/>
      <c r="F650" s="51"/>
      <c r="G650" s="51"/>
      <c r="H650" s="51"/>
      <c r="I650" s="61"/>
      <c r="J650" s="51"/>
      <c r="K650" s="51"/>
      <c r="L650" s="51"/>
      <c r="M650" s="51"/>
      <c r="N650" s="51"/>
      <c r="AO650" s="51"/>
      <c r="AP650" s="51"/>
    </row>
    <row r="651" spans="1:42" ht="15.75" customHeight="1" x14ac:dyDescent="0.35">
      <c r="A651" s="51"/>
      <c r="B651" s="51"/>
      <c r="C651" s="51"/>
      <c r="D651" s="51"/>
      <c r="E651" s="51"/>
      <c r="F651" s="51"/>
      <c r="G651" s="51"/>
      <c r="H651" s="51"/>
      <c r="I651" s="61"/>
      <c r="J651" s="51"/>
      <c r="K651" s="51"/>
      <c r="L651" s="51"/>
      <c r="M651" s="51"/>
      <c r="N651" s="51"/>
      <c r="AO651" s="51"/>
      <c r="AP651" s="51"/>
    </row>
    <row r="652" spans="1:42" ht="15.75" customHeight="1" x14ac:dyDescent="0.35">
      <c r="A652" s="51"/>
      <c r="B652" s="51"/>
      <c r="C652" s="51"/>
      <c r="D652" s="51"/>
      <c r="E652" s="51"/>
      <c r="F652" s="51"/>
      <c r="G652" s="51"/>
      <c r="H652" s="51"/>
      <c r="I652" s="61"/>
      <c r="J652" s="51"/>
      <c r="K652" s="51"/>
      <c r="L652" s="51"/>
      <c r="M652" s="51"/>
      <c r="N652" s="51"/>
      <c r="AO652" s="51"/>
      <c r="AP652" s="51"/>
    </row>
    <row r="653" spans="1:42" ht="15.75" customHeight="1" x14ac:dyDescent="0.35">
      <c r="A653" s="51"/>
      <c r="B653" s="51"/>
      <c r="C653" s="51"/>
      <c r="D653" s="51"/>
      <c r="E653" s="51"/>
      <c r="F653" s="51"/>
      <c r="G653" s="51"/>
      <c r="H653" s="51"/>
      <c r="I653" s="61"/>
      <c r="J653" s="51"/>
      <c r="K653" s="51"/>
      <c r="L653" s="51"/>
      <c r="M653" s="51"/>
      <c r="N653" s="51"/>
      <c r="AO653" s="51"/>
      <c r="AP653" s="51"/>
    </row>
    <row r="654" spans="1:42" ht="15.75" customHeight="1" x14ac:dyDescent="0.35">
      <c r="A654" s="51"/>
      <c r="B654" s="51"/>
      <c r="C654" s="51"/>
      <c r="D654" s="51"/>
      <c r="E654" s="51"/>
      <c r="F654" s="51"/>
      <c r="G654" s="51"/>
      <c r="H654" s="51"/>
      <c r="I654" s="61"/>
      <c r="J654" s="51"/>
      <c r="K654" s="51"/>
      <c r="L654" s="51"/>
      <c r="M654" s="51"/>
      <c r="N654" s="51"/>
      <c r="AO654" s="51"/>
      <c r="AP654" s="51"/>
    </row>
    <row r="655" spans="1:42" ht="15.75" customHeight="1" x14ac:dyDescent="0.35">
      <c r="A655" s="51"/>
      <c r="B655" s="51"/>
      <c r="C655" s="51"/>
      <c r="D655" s="51"/>
      <c r="E655" s="51"/>
      <c r="F655" s="51"/>
      <c r="G655" s="51"/>
      <c r="H655" s="51"/>
      <c r="I655" s="61"/>
      <c r="J655" s="51"/>
      <c r="K655" s="51"/>
      <c r="L655" s="51"/>
      <c r="M655" s="51"/>
      <c r="N655" s="51"/>
      <c r="AO655" s="51"/>
      <c r="AP655" s="51"/>
    </row>
    <row r="656" spans="1:42" ht="15.75" customHeight="1" x14ac:dyDescent="0.35">
      <c r="A656" s="51"/>
      <c r="B656" s="51"/>
      <c r="C656" s="51"/>
      <c r="D656" s="51"/>
      <c r="E656" s="51"/>
      <c r="F656" s="51"/>
      <c r="G656" s="51"/>
      <c r="H656" s="51"/>
      <c r="I656" s="61"/>
      <c r="J656" s="51"/>
      <c r="K656" s="51"/>
      <c r="L656" s="51"/>
      <c r="M656" s="51"/>
      <c r="N656" s="51"/>
      <c r="AO656" s="51"/>
      <c r="AP656" s="51"/>
    </row>
    <row r="657" spans="1:42" ht="15.75" customHeight="1" x14ac:dyDescent="0.35">
      <c r="A657" s="51"/>
      <c r="B657" s="51"/>
      <c r="C657" s="51"/>
      <c r="D657" s="51"/>
      <c r="E657" s="51"/>
      <c r="F657" s="51"/>
      <c r="G657" s="51"/>
      <c r="H657" s="51"/>
      <c r="I657" s="61"/>
      <c r="J657" s="51"/>
      <c r="K657" s="51"/>
      <c r="L657" s="51"/>
      <c r="M657" s="51"/>
      <c r="N657" s="51"/>
      <c r="AO657" s="51"/>
      <c r="AP657" s="51"/>
    </row>
    <row r="658" spans="1:42" ht="15.75" customHeight="1" x14ac:dyDescent="0.35">
      <c r="A658" s="51"/>
      <c r="B658" s="51"/>
      <c r="C658" s="51"/>
      <c r="D658" s="51"/>
      <c r="E658" s="51"/>
      <c r="F658" s="51"/>
      <c r="G658" s="51"/>
      <c r="H658" s="51"/>
      <c r="I658" s="61"/>
      <c r="J658" s="51"/>
      <c r="K658" s="51"/>
      <c r="L658" s="51"/>
      <c r="M658" s="51"/>
      <c r="N658" s="51"/>
      <c r="AO658" s="51"/>
      <c r="AP658" s="51"/>
    </row>
    <row r="659" spans="1:42" ht="15.75" customHeight="1" x14ac:dyDescent="0.35">
      <c r="A659" s="51"/>
      <c r="B659" s="51"/>
      <c r="C659" s="51"/>
      <c r="D659" s="51"/>
      <c r="E659" s="51"/>
      <c r="F659" s="51"/>
      <c r="G659" s="51"/>
      <c r="H659" s="51"/>
      <c r="I659" s="61"/>
      <c r="J659" s="51"/>
      <c r="K659" s="51"/>
      <c r="L659" s="51"/>
      <c r="M659" s="51"/>
      <c r="N659" s="51"/>
      <c r="AO659" s="51"/>
      <c r="AP659" s="51"/>
    </row>
    <row r="660" spans="1:42" ht="15.75" customHeight="1" x14ac:dyDescent="0.35">
      <c r="A660" s="51"/>
      <c r="B660" s="51"/>
      <c r="C660" s="51"/>
      <c r="D660" s="51"/>
      <c r="E660" s="51"/>
      <c r="F660" s="51"/>
      <c r="G660" s="51"/>
      <c r="H660" s="51"/>
      <c r="I660" s="61"/>
      <c r="J660" s="51"/>
      <c r="K660" s="51"/>
      <c r="L660" s="51"/>
      <c r="M660" s="51"/>
      <c r="N660" s="51"/>
      <c r="AO660" s="51"/>
      <c r="AP660" s="51"/>
    </row>
    <row r="661" spans="1:42" ht="15.75" customHeight="1" x14ac:dyDescent="0.35">
      <c r="A661" s="51"/>
      <c r="B661" s="51"/>
      <c r="C661" s="51"/>
      <c r="D661" s="51"/>
      <c r="E661" s="51"/>
      <c r="F661" s="51"/>
      <c r="G661" s="51"/>
      <c r="H661" s="51"/>
      <c r="I661" s="61"/>
      <c r="J661" s="51"/>
      <c r="K661" s="51"/>
      <c r="L661" s="51"/>
      <c r="M661" s="51"/>
      <c r="N661" s="51"/>
      <c r="AO661" s="51"/>
      <c r="AP661" s="51"/>
    </row>
    <row r="662" spans="1:42" ht="15.75" customHeight="1" x14ac:dyDescent="0.35">
      <c r="A662" s="51"/>
      <c r="B662" s="51"/>
      <c r="C662" s="51"/>
      <c r="D662" s="51"/>
      <c r="E662" s="51"/>
      <c r="F662" s="51"/>
      <c r="G662" s="51"/>
      <c r="H662" s="51"/>
      <c r="I662" s="61"/>
      <c r="J662" s="51"/>
      <c r="K662" s="51"/>
      <c r="L662" s="51"/>
      <c r="M662" s="51"/>
      <c r="N662" s="51"/>
      <c r="AO662" s="51"/>
      <c r="AP662" s="51"/>
    </row>
    <row r="663" spans="1:42" ht="15.75" customHeight="1" x14ac:dyDescent="0.35">
      <c r="A663" s="51"/>
      <c r="B663" s="51"/>
      <c r="C663" s="51"/>
      <c r="D663" s="51"/>
      <c r="E663" s="51"/>
      <c r="F663" s="51"/>
      <c r="G663" s="51"/>
      <c r="H663" s="51"/>
      <c r="I663" s="61"/>
      <c r="J663" s="51"/>
      <c r="K663" s="51"/>
      <c r="L663" s="51"/>
      <c r="M663" s="51"/>
      <c r="N663" s="51"/>
      <c r="AO663" s="51"/>
      <c r="AP663" s="51"/>
    </row>
    <row r="664" spans="1:42" ht="15.75" customHeight="1" x14ac:dyDescent="0.35">
      <c r="A664" s="51"/>
      <c r="B664" s="51"/>
      <c r="C664" s="51"/>
      <c r="D664" s="51"/>
      <c r="E664" s="51"/>
      <c r="F664" s="51"/>
      <c r="G664" s="51"/>
      <c r="H664" s="51"/>
      <c r="I664" s="61"/>
      <c r="J664" s="51"/>
      <c r="K664" s="51"/>
      <c r="L664" s="51"/>
      <c r="M664" s="51"/>
      <c r="N664" s="51"/>
      <c r="AO664" s="51"/>
      <c r="AP664" s="51"/>
    </row>
    <row r="665" spans="1:42" ht="15.75" customHeight="1" x14ac:dyDescent="0.35">
      <c r="A665" s="51"/>
      <c r="B665" s="51"/>
      <c r="C665" s="51"/>
      <c r="D665" s="51"/>
      <c r="E665" s="51"/>
      <c r="F665" s="51"/>
      <c r="G665" s="51"/>
      <c r="H665" s="51"/>
      <c r="I665" s="61"/>
      <c r="J665" s="51"/>
      <c r="K665" s="51"/>
      <c r="L665" s="51"/>
      <c r="M665" s="51"/>
      <c r="N665" s="51"/>
      <c r="AO665" s="51"/>
      <c r="AP665" s="51"/>
    </row>
    <row r="666" spans="1:42" ht="15.75" customHeight="1" x14ac:dyDescent="0.35">
      <c r="A666" s="51"/>
      <c r="B666" s="51"/>
      <c r="C666" s="51"/>
      <c r="D666" s="51"/>
      <c r="E666" s="51"/>
      <c r="F666" s="51"/>
      <c r="G666" s="51"/>
      <c r="H666" s="51"/>
      <c r="I666" s="61"/>
      <c r="J666" s="51"/>
      <c r="K666" s="51"/>
      <c r="L666" s="51"/>
      <c r="M666" s="51"/>
      <c r="N666" s="51"/>
      <c r="AO666" s="51"/>
      <c r="AP666" s="51"/>
    </row>
    <row r="667" spans="1:42" ht="15.75" customHeight="1" x14ac:dyDescent="0.35">
      <c r="A667" s="51"/>
      <c r="B667" s="51"/>
      <c r="C667" s="51"/>
      <c r="D667" s="51"/>
      <c r="E667" s="51"/>
      <c r="F667" s="51"/>
      <c r="G667" s="51"/>
      <c r="H667" s="51"/>
      <c r="I667" s="61"/>
      <c r="J667" s="51"/>
      <c r="K667" s="51"/>
      <c r="L667" s="51"/>
      <c r="M667" s="51"/>
      <c r="N667" s="51"/>
      <c r="AO667" s="51"/>
      <c r="AP667" s="51"/>
    </row>
    <row r="668" spans="1:42" ht="15.75" customHeight="1" x14ac:dyDescent="0.35">
      <c r="A668" s="51"/>
      <c r="B668" s="51"/>
      <c r="C668" s="51"/>
      <c r="D668" s="51"/>
      <c r="E668" s="51"/>
      <c r="F668" s="51"/>
      <c r="G668" s="51"/>
      <c r="H668" s="51"/>
      <c r="I668" s="61"/>
      <c r="J668" s="51"/>
      <c r="K668" s="51"/>
      <c r="L668" s="51"/>
      <c r="M668" s="51"/>
      <c r="N668" s="51"/>
      <c r="AO668" s="51"/>
      <c r="AP668" s="51"/>
    </row>
    <row r="669" spans="1:42" ht="15.75" customHeight="1" x14ac:dyDescent="0.35">
      <c r="A669" s="51"/>
      <c r="B669" s="51"/>
      <c r="C669" s="51"/>
      <c r="D669" s="51"/>
      <c r="E669" s="51"/>
      <c r="F669" s="51"/>
      <c r="G669" s="51"/>
      <c r="H669" s="51"/>
      <c r="I669" s="61"/>
      <c r="J669" s="51"/>
      <c r="K669" s="51"/>
      <c r="L669" s="51"/>
      <c r="M669" s="51"/>
      <c r="N669" s="51"/>
      <c r="AO669" s="51"/>
      <c r="AP669" s="51"/>
    </row>
    <row r="670" spans="1:42" ht="15.75" customHeight="1" x14ac:dyDescent="0.35">
      <c r="A670" s="51"/>
      <c r="B670" s="51"/>
      <c r="C670" s="51"/>
      <c r="D670" s="51"/>
      <c r="E670" s="51"/>
      <c r="F670" s="51"/>
      <c r="G670" s="51"/>
      <c r="H670" s="51"/>
      <c r="I670" s="61"/>
      <c r="J670" s="51"/>
      <c r="K670" s="51"/>
      <c r="L670" s="51"/>
      <c r="M670" s="51"/>
      <c r="N670" s="51"/>
      <c r="AO670" s="51"/>
      <c r="AP670" s="51"/>
    </row>
    <row r="671" spans="1:42" ht="15.75" customHeight="1" x14ac:dyDescent="0.35">
      <c r="A671" s="51"/>
      <c r="B671" s="51"/>
      <c r="C671" s="51"/>
      <c r="D671" s="51"/>
      <c r="E671" s="51"/>
      <c r="F671" s="51"/>
      <c r="G671" s="51"/>
      <c r="H671" s="51"/>
      <c r="I671" s="61"/>
      <c r="J671" s="51"/>
      <c r="K671" s="51"/>
      <c r="L671" s="51"/>
      <c r="M671" s="51"/>
      <c r="N671" s="51"/>
      <c r="AO671" s="51"/>
      <c r="AP671" s="51"/>
    </row>
    <row r="672" spans="1:42" ht="15.75" customHeight="1" x14ac:dyDescent="0.35">
      <c r="A672" s="51"/>
      <c r="B672" s="51"/>
      <c r="C672" s="51"/>
      <c r="D672" s="51"/>
      <c r="E672" s="51"/>
      <c r="F672" s="51"/>
      <c r="G672" s="51"/>
      <c r="H672" s="51"/>
      <c r="I672" s="61"/>
      <c r="J672" s="51"/>
      <c r="K672" s="51"/>
      <c r="L672" s="51"/>
      <c r="M672" s="51"/>
      <c r="N672" s="51"/>
      <c r="AO672" s="51"/>
      <c r="AP672" s="51"/>
    </row>
    <row r="673" spans="1:42" ht="15.75" customHeight="1" x14ac:dyDescent="0.35">
      <c r="A673" s="51"/>
      <c r="B673" s="51"/>
      <c r="C673" s="51"/>
      <c r="D673" s="51"/>
      <c r="E673" s="51"/>
      <c r="F673" s="51"/>
      <c r="G673" s="51"/>
      <c r="H673" s="51"/>
      <c r="I673" s="61"/>
      <c r="J673" s="51"/>
      <c r="K673" s="51"/>
      <c r="L673" s="51"/>
      <c r="M673" s="51"/>
      <c r="N673" s="51"/>
      <c r="AO673" s="51"/>
      <c r="AP673" s="51"/>
    </row>
    <row r="674" spans="1:42" ht="15.75" customHeight="1" x14ac:dyDescent="0.35">
      <c r="A674" s="51"/>
      <c r="B674" s="51"/>
      <c r="C674" s="51"/>
      <c r="D674" s="51"/>
      <c r="E674" s="51"/>
      <c r="F674" s="51"/>
      <c r="G674" s="51"/>
      <c r="H674" s="51"/>
      <c r="I674" s="61"/>
      <c r="J674" s="51"/>
      <c r="K674" s="51"/>
      <c r="L674" s="51"/>
      <c r="M674" s="51"/>
      <c r="N674" s="51"/>
      <c r="AO674" s="51"/>
      <c r="AP674" s="51"/>
    </row>
    <row r="675" spans="1:42" ht="15.75" customHeight="1" x14ac:dyDescent="0.35">
      <c r="A675" s="51"/>
      <c r="B675" s="51"/>
      <c r="C675" s="51"/>
      <c r="D675" s="51"/>
      <c r="E675" s="51"/>
      <c r="F675" s="51"/>
      <c r="G675" s="51"/>
      <c r="H675" s="51"/>
      <c r="I675" s="61"/>
      <c r="J675" s="51"/>
      <c r="K675" s="51"/>
      <c r="L675" s="51"/>
      <c r="M675" s="51"/>
      <c r="N675" s="51"/>
      <c r="AO675" s="51"/>
      <c r="AP675" s="51"/>
    </row>
    <row r="676" spans="1:42" ht="15.75" customHeight="1" x14ac:dyDescent="0.35">
      <c r="A676" s="51"/>
      <c r="B676" s="51"/>
      <c r="C676" s="51"/>
      <c r="D676" s="51"/>
      <c r="E676" s="51"/>
      <c r="F676" s="51"/>
      <c r="G676" s="51"/>
      <c r="H676" s="51"/>
      <c r="I676" s="61"/>
      <c r="J676" s="51"/>
      <c r="K676" s="51"/>
      <c r="L676" s="51"/>
      <c r="M676" s="51"/>
      <c r="N676" s="51"/>
      <c r="AO676" s="51"/>
      <c r="AP676" s="51"/>
    </row>
    <row r="677" spans="1:42" ht="15.75" customHeight="1" x14ac:dyDescent="0.35">
      <c r="A677" s="51"/>
      <c r="B677" s="51"/>
      <c r="C677" s="51"/>
      <c r="D677" s="51"/>
      <c r="E677" s="51"/>
      <c r="F677" s="51"/>
      <c r="G677" s="51"/>
      <c r="H677" s="51"/>
      <c r="I677" s="61"/>
      <c r="J677" s="51"/>
      <c r="K677" s="51"/>
      <c r="L677" s="51"/>
      <c r="M677" s="51"/>
      <c r="N677" s="51"/>
      <c r="AO677" s="51"/>
      <c r="AP677" s="51"/>
    </row>
    <row r="678" spans="1:42" ht="15.75" customHeight="1" x14ac:dyDescent="0.35">
      <c r="A678" s="51"/>
      <c r="B678" s="51"/>
      <c r="C678" s="51"/>
      <c r="D678" s="51"/>
      <c r="E678" s="51"/>
      <c r="F678" s="51"/>
      <c r="G678" s="51"/>
      <c r="H678" s="51"/>
      <c r="I678" s="61"/>
      <c r="J678" s="51"/>
      <c r="K678" s="51"/>
      <c r="L678" s="51"/>
      <c r="M678" s="51"/>
      <c r="N678" s="51"/>
      <c r="AO678" s="51"/>
      <c r="AP678" s="51"/>
    </row>
    <row r="679" spans="1:42" ht="15.75" customHeight="1" x14ac:dyDescent="0.35">
      <c r="A679" s="51"/>
      <c r="B679" s="51"/>
      <c r="C679" s="51"/>
      <c r="D679" s="51"/>
      <c r="E679" s="51"/>
      <c r="F679" s="51"/>
      <c r="G679" s="51"/>
      <c r="H679" s="51"/>
      <c r="I679" s="61"/>
      <c r="J679" s="51"/>
      <c r="K679" s="51"/>
      <c r="L679" s="51"/>
      <c r="M679" s="51"/>
      <c r="N679" s="51"/>
      <c r="AO679" s="51"/>
      <c r="AP679" s="51"/>
    </row>
    <row r="680" spans="1:42" ht="15.75" customHeight="1" x14ac:dyDescent="0.35">
      <c r="A680" s="51"/>
      <c r="B680" s="51"/>
      <c r="C680" s="51"/>
      <c r="D680" s="51"/>
      <c r="E680" s="51"/>
      <c r="F680" s="51"/>
      <c r="G680" s="51"/>
      <c r="H680" s="51"/>
      <c r="I680" s="61"/>
      <c r="J680" s="51"/>
      <c r="K680" s="51"/>
      <c r="L680" s="51"/>
      <c r="M680" s="51"/>
      <c r="N680" s="51"/>
      <c r="AO680" s="51"/>
      <c r="AP680" s="51"/>
    </row>
    <row r="681" spans="1:42" ht="15.75" customHeight="1" x14ac:dyDescent="0.35">
      <c r="A681" s="51"/>
      <c r="B681" s="51"/>
      <c r="C681" s="51"/>
      <c r="D681" s="51"/>
      <c r="E681" s="51"/>
      <c r="F681" s="51"/>
      <c r="G681" s="51"/>
      <c r="H681" s="51"/>
      <c r="I681" s="61"/>
      <c r="J681" s="51"/>
      <c r="K681" s="51"/>
      <c r="L681" s="51"/>
      <c r="M681" s="51"/>
      <c r="N681" s="51"/>
      <c r="AO681" s="51"/>
      <c r="AP681" s="51"/>
    </row>
    <row r="682" spans="1:42" ht="15.75" customHeight="1" x14ac:dyDescent="0.35">
      <c r="A682" s="51"/>
      <c r="B682" s="51"/>
      <c r="C682" s="51"/>
      <c r="D682" s="51"/>
      <c r="E682" s="51"/>
      <c r="F682" s="51"/>
      <c r="G682" s="51"/>
      <c r="H682" s="51"/>
      <c r="I682" s="61"/>
      <c r="J682" s="51"/>
      <c r="K682" s="51"/>
      <c r="L682" s="51"/>
      <c r="M682" s="51"/>
      <c r="N682" s="51"/>
      <c r="AO682" s="51"/>
      <c r="AP682" s="51"/>
    </row>
    <row r="683" spans="1:42" ht="15.75" customHeight="1" x14ac:dyDescent="0.35">
      <c r="A683" s="51"/>
      <c r="B683" s="51"/>
      <c r="C683" s="51"/>
      <c r="D683" s="51"/>
      <c r="E683" s="51"/>
      <c r="F683" s="51"/>
      <c r="G683" s="51"/>
      <c r="H683" s="51"/>
      <c r="I683" s="61"/>
      <c r="J683" s="51"/>
      <c r="K683" s="51"/>
      <c r="L683" s="51"/>
      <c r="M683" s="51"/>
      <c r="N683" s="51"/>
      <c r="AO683" s="51"/>
      <c r="AP683" s="51"/>
    </row>
    <row r="684" spans="1:42" ht="15.75" customHeight="1" x14ac:dyDescent="0.35">
      <c r="A684" s="51"/>
      <c r="B684" s="51"/>
      <c r="C684" s="51"/>
      <c r="D684" s="51"/>
      <c r="E684" s="51"/>
      <c r="F684" s="51"/>
      <c r="G684" s="51"/>
      <c r="H684" s="51"/>
      <c r="I684" s="61"/>
      <c r="J684" s="51"/>
      <c r="K684" s="51"/>
      <c r="L684" s="51"/>
      <c r="M684" s="51"/>
      <c r="N684" s="51"/>
      <c r="AO684" s="51"/>
      <c r="AP684" s="51"/>
    </row>
    <row r="685" spans="1:42" ht="15.75" customHeight="1" x14ac:dyDescent="0.35">
      <c r="A685" s="51"/>
      <c r="B685" s="51"/>
      <c r="C685" s="51"/>
      <c r="D685" s="51"/>
      <c r="E685" s="51"/>
      <c r="F685" s="51"/>
      <c r="G685" s="51"/>
      <c r="H685" s="51"/>
      <c r="I685" s="61"/>
      <c r="J685" s="51"/>
      <c r="K685" s="51"/>
      <c r="L685" s="51"/>
      <c r="M685" s="51"/>
      <c r="N685" s="51"/>
      <c r="AO685" s="51"/>
      <c r="AP685" s="51"/>
    </row>
    <row r="686" spans="1:42" ht="15.75" customHeight="1" x14ac:dyDescent="0.35">
      <c r="A686" s="51"/>
      <c r="B686" s="51"/>
      <c r="C686" s="51"/>
      <c r="D686" s="51"/>
      <c r="E686" s="51"/>
      <c r="F686" s="51"/>
      <c r="G686" s="51"/>
      <c r="H686" s="51"/>
      <c r="I686" s="61"/>
      <c r="J686" s="51"/>
      <c r="K686" s="51"/>
      <c r="L686" s="51"/>
      <c r="M686" s="51"/>
      <c r="N686" s="51"/>
      <c r="AO686" s="51"/>
      <c r="AP686" s="51"/>
    </row>
    <row r="687" spans="1:42" ht="15.75" customHeight="1" x14ac:dyDescent="0.35">
      <c r="A687" s="51"/>
      <c r="B687" s="51"/>
      <c r="C687" s="51"/>
      <c r="D687" s="51"/>
      <c r="E687" s="51"/>
      <c r="F687" s="51"/>
      <c r="G687" s="51"/>
      <c r="H687" s="51"/>
      <c r="I687" s="61"/>
      <c r="J687" s="51"/>
      <c r="K687" s="51"/>
      <c r="L687" s="51"/>
      <c r="M687" s="51"/>
      <c r="N687" s="51"/>
      <c r="AO687" s="51"/>
      <c r="AP687" s="51"/>
    </row>
    <row r="688" spans="1:42" ht="15.75" customHeight="1" x14ac:dyDescent="0.35">
      <c r="A688" s="51"/>
      <c r="B688" s="51"/>
      <c r="C688" s="51"/>
      <c r="D688" s="51"/>
      <c r="E688" s="51"/>
      <c r="F688" s="51"/>
      <c r="G688" s="51"/>
      <c r="H688" s="51"/>
      <c r="I688" s="61"/>
      <c r="J688" s="51"/>
      <c r="K688" s="51"/>
      <c r="L688" s="51"/>
      <c r="M688" s="51"/>
      <c r="N688" s="51"/>
      <c r="AO688" s="51"/>
      <c r="AP688" s="51"/>
    </row>
    <row r="689" spans="1:42" ht="15.75" customHeight="1" x14ac:dyDescent="0.35">
      <c r="A689" s="51"/>
      <c r="B689" s="51"/>
      <c r="C689" s="51"/>
      <c r="D689" s="51"/>
      <c r="E689" s="51"/>
      <c r="F689" s="51"/>
      <c r="G689" s="51"/>
      <c r="H689" s="51"/>
      <c r="I689" s="61"/>
      <c r="J689" s="51"/>
      <c r="K689" s="51"/>
      <c r="L689" s="51"/>
      <c r="M689" s="51"/>
      <c r="N689" s="51"/>
      <c r="AO689" s="51"/>
      <c r="AP689" s="51"/>
    </row>
    <row r="690" spans="1:42" ht="15.75" customHeight="1" x14ac:dyDescent="0.35">
      <c r="A690" s="51"/>
      <c r="B690" s="51"/>
      <c r="C690" s="51"/>
      <c r="D690" s="51"/>
      <c r="E690" s="51"/>
      <c r="F690" s="51"/>
      <c r="G690" s="51"/>
      <c r="H690" s="51"/>
      <c r="I690" s="61"/>
      <c r="J690" s="51"/>
      <c r="K690" s="51"/>
      <c r="L690" s="51"/>
      <c r="M690" s="51"/>
      <c r="N690" s="51"/>
      <c r="AO690" s="51"/>
      <c r="AP690" s="51"/>
    </row>
    <row r="691" spans="1:42" ht="15.75" customHeight="1" x14ac:dyDescent="0.35">
      <c r="A691" s="51"/>
      <c r="B691" s="51"/>
      <c r="C691" s="51"/>
      <c r="D691" s="51"/>
      <c r="E691" s="51"/>
      <c r="F691" s="51"/>
      <c r="G691" s="51"/>
      <c r="H691" s="51"/>
      <c r="I691" s="61"/>
      <c r="J691" s="51"/>
      <c r="K691" s="51"/>
      <c r="L691" s="51"/>
      <c r="M691" s="51"/>
      <c r="N691" s="51"/>
      <c r="AO691" s="51"/>
      <c r="AP691" s="51"/>
    </row>
    <row r="692" spans="1:42" ht="15.75" customHeight="1" x14ac:dyDescent="0.35">
      <c r="A692" s="51"/>
      <c r="B692" s="51"/>
      <c r="C692" s="51"/>
      <c r="D692" s="51"/>
      <c r="E692" s="51"/>
      <c r="F692" s="51"/>
      <c r="G692" s="51"/>
      <c r="H692" s="51"/>
      <c r="I692" s="61"/>
      <c r="J692" s="51"/>
      <c r="K692" s="51"/>
      <c r="L692" s="51"/>
      <c r="M692" s="51"/>
      <c r="N692" s="51"/>
      <c r="AO692" s="51"/>
      <c r="AP692" s="51"/>
    </row>
    <row r="693" spans="1:42" ht="15.75" customHeight="1" x14ac:dyDescent="0.35">
      <c r="A693" s="51"/>
      <c r="B693" s="51"/>
      <c r="C693" s="51"/>
      <c r="D693" s="51"/>
      <c r="E693" s="51"/>
      <c r="F693" s="51"/>
      <c r="G693" s="51"/>
      <c r="H693" s="51"/>
      <c r="I693" s="61"/>
      <c r="J693" s="51"/>
      <c r="K693" s="51"/>
      <c r="L693" s="51"/>
      <c r="M693" s="51"/>
      <c r="N693" s="51"/>
      <c r="AO693" s="51"/>
      <c r="AP693" s="51"/>
    </row>
    <row r="694" spans="1:42" ht="15.75" customHeight="1" x14ac:dyDescent="0.35">
      <c r="A694" s="51"/>
      <c r="B694" s="51"/>
      <c r="C694" s="51"/>
      <c r="D694" s="51"/>
      <c r="E694" s="51"/>
      <c r="F694" s="51"/>
      <c r="G694" s="51"/>
      <c r="H694" s="51"/>
      <c r="I694" s="61"/>
      <c r="J694" s="51"/>
      <c r="K694" s="51"/>
      <c r="L694" s="51"/>
      <c r="M694" s="51"/>
      <c r="N694" s="51"/>
      <c r="AO694" s="51"/>
      <c r="AP694" s="51"/>
    </row>
    <row r="695" spans="1:42" ht="15.75" customHeight="1" x14ac:dyDescent="0.35">
      <c r="A695" s="51"/>
      <c r="B695" s="51"/>
      <c r="C695" s="51"/>
      <c r="D695" s="51"/>
      <c r="E695" s="51"/>
      <c r="F695" s="51"/>
      <c r="G695" s="51"/>
      <c r="H695" s="51"/>
      <c r="I695" s="61"/>
      <c r="J695" s="51"/>
      <c r="K695" s="51"/>
      <c r="L695" s="51"/>
      <c r="M695" s="51"/>
      <c r="N695" s="51"/>
      <c r="AO695" s="51"/>
      <c r="AP695" s="51"/>
    </row>
    <row r="696" spans="1:42" ht="15.75" customHeight="1" x14ac:dyDescent="0.35">
      <c r="A696" s="51"/>
      <c r="B696" s="51"/>
      <c r="C696" s="51"/>
      <c r="D696" s="51"/>
      <c r="E696" s="51"/>
      <c r="F696" s="51"/>
      <c r="G696" s="51"/>
      <c r="H696" s="51"/>
      <c r="I696" s="61"/>
      <c r="J696" s="51"/>
      <c r="K696" s="51"/>
      <c r="L696" s="51"/>
      <c r="M696" s="51"/>
      <c r="N696" s="51"/>
      <c r="AO696" s="51"/>
      <c r="AP696" s="51"/>
    </row>
    <row r="697" spans="1:42" ht="15.75" customHeight="1" x14ac:dyDescent="0.35">
      <c r="A697" s="51"/>
      <c r="B697" s="51"/>
      <c r="C697" s="51"/>
      <c r="D697" s="51"/>
      <c r="E697" s="51"/>
      <c r="F697" s="51"/>
      <c r="G697" s="51"/>
      <c r="H697" s="51"/>
      <c r="I697" s="61"/>
      <c r="J697" s="51"/>
      <c r="K697" s="51"/>
      <c r="L697" s="51"/>
      <c r="M697" s="51"/>
      <c r="N697" s="51"/>
      <c r="AO697" s="51"/>
      <c r="AP697" s="51"/>
    </row>
    <row r="698" spans="1:42" ht="15.75" customHeight="1" x14ac:dyDescent="0.35">
      <c r="A698" s="51"/>
      <c r="B698" s="51"/>
      <c r="C698" s="51"/>
      <c r="D698" s="51"/>
      <c r="E698" s="51"/>
      <c r="F698" s="51"/>
      <c r="G698" s="51"/>
      <c r="H698" s="51"/>
      <c r="I698" s="61"/>
      <c r="J698" s="51"/>
      <c r="K698" s="51"/>
      <c r="L698" s="51"/>
      <c r="M698" s="51"/>
      <c r="N698" s="51"/>
      <c r="AO698" s="51"/>
      <c r="AP698" s="51"/>
    </row>
    <row r="699" spans="1:42" ht="15.75" customHeight="1" x14ac:dyDescent="0.35">
      <c r="A699" s="51"/>
      <c r="B699" s="51"/>
      <c r="C699" s="51"/>
      <c r="D699" s="51"/>
      <c r="E699" s="51"/>
      <c r="F699" s="51"/>
      <c r="G699" s="51"/>
      <c r="H699" s="51"/>
      <c r="I699" s="61"/>
      <c r="J699" s="51"/>
      <c r="K699" s="51"/>
      <c r="L699" s="51"/>
      <c r="M699" s="51"/>
      <c r="N699" s="51"/>
      <c r="AO699" s="51"/>
      <c r="AP699" s="51"/>
    </row>
    <row r="700" spans="1:42" ht="15.75" customHeight="1" x14ac:dyDescent="0.35">
      <c r="A700" s="51"/>
      <c r="B700" s="51"/>
      <c r="C700" s="51"/>
      <c r="D700" s="51"/>
      <c r="E700" s="51"/>
      <c r="F700" s="51"/>
      <c r="G700" s="51"/>
      <c r="H700" s="51"/>
      <c r="I700" s="61"/>
      <c r="J700" s="51"/>
      <c r="K700" s="51"/>
      <c r="L700" s="51"/>
      <c r="M700" s="51"/>
      <c r="N700" s="51"/>
      <c r="AO700" s="51"/>
      <c r="AP700" s="51"/>
    </row>
    <row r="701" spans="1:42" ht="15.75" customHeight="1" x14ac:dyDescent="0.35">
      <c r="A701" s="51"/>
      <c r="B701" s="51"/>
      <c r="C701" s="51"/>
      <c r="D701" s="51"/>
      <c r="E701" s="51"/>
      <c r="F701" s="51"/>
      <c r="G701" s="51"/>
      <c r="H701" s="51"/>
      <c r="I701" s="61"/>
      <c r="J701" s="51"/>
      <c r="K701" s="51"/>
      <c r="L701" s="51"/>
      <c r="M701" s="51"/>
      <c r="N701" s="51"/>
      <c r="AO701" s="51"/>
      <c r="AP701" s="51"/>
    </row>
    <row r="702" spans="1:42" ht="15.75" customHeight="1" x14ac:dyDescent="0.35">
      <c r="A702" s="51"/>
      <c r="B702" s="51"/>
      <c r="C702" s="51"/>
      <c r="D702" s="51"/>
      <c r="E702" s="51"/>
      <c r="F702" s="51"/>
      <c r="G702" s="51"/>
      <c r="H702" s="51"/>
      <c r="I702" s="61"/>
      <c r="J702" s="51"/>
      <c r="K702" s="51"/>
      <c r="L702" s="51"/>
      <c r="M702" s="51"/>
      <c r="N702" s="51"/>
      <c r="AO702" s="51"/>
      <c r="AP702" s="51"/>
    </row>
    <row r="703" spans="1:42" ht="15.75" customHeight="1" x14ac:dyDescent="0.35">
      <c r="A703" s="51"/>
      <c r="B703" s="51"/>
      <c r="C703" s="51"/>
      <c r="D703" s="51"/>
      <c r="E703" s="51"/>
      <c r="F703" s="51"/>
      <c r="G703" s="51"/>
      <c r="H703" s="51"/>
      <c r="I703" s="61"/>
      <c r="J703" s="51"/>
      <c r="K703" s="51"/>
      <c r="L703" s="51"/>
      <c r="M703" s="51"/>
      <c r="N703" s="51"/>
      <c r="AO703" s="51"/>
      <c r="AP703" s="51"/>
    </row>
    <row r="704" spans="1:42" ht="15.75" customHeight="1" x14ac:dyDescent="0.35">
      <c r="A704" s="51"/>
      <c r="B704" s="51"/>
      <c r="C704" s="51"/>
      <c r="D704" s="51"/>
      <c r="E704" s="51"/>
      <c r="F704" s="51"/>
      <c r="G704" s="51"/>
      <c r="H704" s="51"/>
      <c r="I704" s="61"/>
      <c r="J704" s="51"/>
      <c r="K704" s="51"/>
      <c r="L704" s="51"/>
      <c r="M704" s="51"/>
      <c r="N704" s="51"/>
      <c r="AO704" s="51"/>
      <c r="AP704" s="51"/>
    </row>
    <row r="705" spans="1:42" ht="15.75" customHeight="1" x14ac:dyDescent="0.35">
      <c r="A705" s="51"/>
      <c r="B705" s="51"/>
      <c r="C705" s="51"/>
      <c r="D705" s="51"/>
      <c r="E705" s="51"/>
      <c r="F705" s="51"/>
      <c r="G705" s="51"/>
      <c r="H705" s="51"/>
      <c r="I705" s="61"/>
      <c r="J705" s="51"/>
      <c r="K705" s="51"/>
      <c r="L705" s="51"/>
      <c r="M705" s="51"/>
      <c r="N705" s="51"/>
      <c r="AO705" s="51"/>
      <c r="AP705" s="51"/>
    </row>
    <row r="706" spans="1:42" ht="15.75" customHeight="1" x14ac:dyDescent="0.35">
      <c r="A706" s="51"/>
      <c r="B706" s="51"/>
      <c r="C706" s="51"/>
      <c r="D706" s="51"/>
      <c r="E706" s="51"/>
      <c r="F706" s="51"/>
      <c r="G706" s="51"/>
      <c r="H706" s="51"/>
      <c r="I706" s="61"/>
      <c r="J706" s="51"/>
      <c r="K706" s="51"/>
      <c r="L706" s="51"/>
      <c r="M706" s="51"/>
      <c r="N706" s="51"/>
      <c r="AO706" s="51"/>
      <c r="AP706" s="51"/>
    </row>
    <row r="707" spans="1:42" ht="15.75" customHeight="1" x14ac:dyDescent="0.35">
      <c r="A707" s="51"/>
      <c r="B707" s="51"/>
      <c r="C707" s="51"/>
      <c r="D707" s="51"/>
      <c r="E707" s="51"/>
      <c r="F707" s="51"/>
      <c r="G707" s="51"/>
      <c r="H707" s="51"/>
      <c r="I707" s="61"/>
      <c r="J707" s="51"/>
      <c r="K707" s="51"/>
      <c r="L707" s="51"/>
      <c r="M707" s="51"/>
      <c r="N707" s="51"/>
      <c r="AO707" s="51"/>
      <c r="AP707" s="51"/>
    </row>
    <row r="708" spans="1:42" ht="15.75" customHeight="1" x14ac:dyDescent="0.35">
      <c r="A708" s="51"/>
      <c r="B708" s="51"/>
      <c r="C708" s="51"/>
      <c r="D708" s="51"/>
      <c r="E708" s="51"/>
      <c r="F708" s="51"/>
      <c r="G708" s="51"/>
      <c r="H708" s="51"/>
      <c r="I708" s="61"/>
      <c r="J708" s="51"/>
      <c r="K708" s="51"/>
      <c r="L708" s="51"/>
      <c r="M708" s="51"/>
      <c r="N708" s="51"/>
      <c r="AO708" s="51"/>
      <c r="AP708" s="51"/>
    </row>
    <row r="709" spans="1:42" ht="15.75" customHeight="1" x14ac:dyDescent="0.35">
      <c r="A709" s="51"/>
      <c r="B709" s="51"/>
      <c r="C709" s="51"/>
      <c r="D709" s="51"/>
      <c r="E709" s="51"/>
      <c r="F709" s="51"/>
      <c r="G709" s="51"/>
      <c r="H709" s="51"/>
      <c r="I709" s="61"/>
      <c r="J709" s="51"/>
      <c r="K709" s="51"/>
      <c r="L709" s="51"/>
      <c r="M709" s="51"/>
      <c r="N709" s="51"/>
      <c r="AO709" s="51"/>
      <c r="AP709" s="51"/>
    </row>
    <row r="710" spans="1:42" ht="15.75" customHeight="1" x14ac:dyDescent="0.35">
      <c r="A710" s="51"/>
      <c r="B710" s="51"/>
      <c r="C710" s="51"/>
      <c r="D710" s="51"/>
      <c r="E710" s="51"/>
      <c r="F710" s="51"/>
      <c r="G710" s="51"/>
      <c r="H710" s="51"/>
      <c r="I710" s="61"/>
      <c r="J710" s="51"/>
      <c r="K710" s="51"/>
      <c r="L710" s="51"/>
      <c r="M710" s="51"/>
      <c r="N710" s="51"/>
      <c r="AO710" s="51"/>
      <c r="AP710" s="51"/>
    </row>
    <row r="711" spans="1:42" ht="15.75" customHeight="1" x14ac:dyDescent="0.35">
      <c r="A711" s="51"/>
      <c r="B711" s="51"/>
      <c r="C711" s="51"/>
      <c r="D711" s="51"/>
      <c r="E711" s="51"/>
      <c r="F711" s="51"/>
      <c r="G711" s="51"/>
      <c r="H711" s="51"/>
      <c r="I711" s="61"/>
      <c r="J711" s="51"/>
      <c r="K711" s="51"/>
      <c r="L711" s="51"/>
      <c r="M711" s="51"/>
      <c r="N711" s="51"/>
      <c r="AO711" s="51"/>
      <c r="AP711" s="51"/>
    </row>
    <row r="712" spans="1:42" ht="15.75" customHeight="1" x14ac:dyDescent="0.35">
      <c r="A712" s="51"/>
      <c r="B712" s="51"/>
      <c r="C712" s="51"/>
      <c r="D712" s="51"/>
      <c r="E712" s="51"/>
      <c r="F712" s="51"/>
      <c r="G712" s="51"/>
      <c r="H712" s="51"/>
      <c r="I712" s="61"/>
      <c r="J712" s="51"/>
      <c r="K712" s="51"/>
      <c r="L712" s="51"/>
      <c r="M712" s="51"/>
      <c r="N712" s="51"/>
      <c r="AO712" s="51"/>
      <c r="AP712" s="51"/>
    </row>
    <row r="713" spans="1:42" ht="15.75" customHeight="1" x14ac:dyDescent="0.35">
      <c r="A713" s="51"/>
      <c r="B713" s="51"/>
      <c r="C713" s="51"/>
      <c r="D713" s="51"/>
      <c r="E713" s="51"/>
      <c r="F713" s="51"/>
      <c r="G713" s="51"/>
      <c r="H713" s="51"/>
      <c r="I713" s="61"/>
      <c r="J713" s="51"/>
      <c r="K713" s="51"/>
      <c r="L713" s="51"/>
      <c r="M713" s="51"/>
      <c r="N713" s="51"/>
      <c r="AO713" s="51"/>
      <c r="AP713" s="51"/>
    </row>
    <row r="714" spans="1:42" ht="15.75" customHeight="1" x14ac:dyDescent="0.35">
      <c r="A714" s="51"/>
      <c r="B714" s="51"/>
      <c r="C714" s="51"/>
      <c r="D714" s="51"/>
      <c r="E714" s="51"/>
      <c r="F714" s="51"/>
      <c r="G714" s="51"/>
      <c r="H714" s="51"/>
      <c r="I714" s="61"/>
      <c r="J714" s="51"/>
      <c r="K714" s="51"/>
      <c r="L714" s="51"/>
      <c r="M714" s="51"/>
      <c r="N714" s="51"/>
      <c r="AO714" s="51"/>
      <c r="AP714" s="51"/>
    </row>
    <row r="715" spans="1:42" ht="15.75" customHeight="1" x14ac:dyDescent="0.35">
      <c r="A715" s="51"/>
      <c r="B715" s="51"/>
      <c r="C715" s="51"/>
      <c r="D715" s="51"/>
      <c r="E715" s="51"/>
      <c r="F715" s="51"/>
      <c r="G715" s="51"/>
      <c r="H715" s="51"/>
      <c r="I715" s="61"/>
      <c r="J715" s="51"/>
      <c r="K715" s="51"/>
      <c r="L715" s="51"/>
      <c r="M715" s="51"/>
      <c r="N715" s="51"/>
      <c r="AO715" s="51"/>
      <c r="AP715" s="51"/>
    </row>
    <row r="716" spans="1:42" ht="15.75" customHeight="1" x14ac:dyDescent="0.35">
      <c r="A716" s="51"/>
      <c r="B716" s="51"/>
      <c r="C716" s="51"/>
      <c r="D716" s="51"/>
      <c r="E716" s="51"/>
      <c r="F716" s="51"/>
      <c r="G716" s="51"/>
      <c r="H716" s="51"/>
      <c r="I716" s="61"/>
      <c r="J716" s="51"/>
      <c r="K716" s="51"/>
      <c r="L716" s="51"/>
      <c r="M716" s="51"/>
      <c r="N716" s="51"/>
      <c r="AO716" s="51"/>
      <c r="AP716" s="51"/>
    </row>
    <row r="717" spans="1:42" ht="15.75" customHeight="1" x14ac:dyDescent="0.35">
      <c r="A717" s="51"/>
      <c r="B717" s="51"/>
      <c r="C717" s="51"/>
      <c r="D717" s="51"/>
      <c r="E717" s="51"/>
      <c r="F717" s="51"/>
      <c r="G717" s="51"/>
      <c r="H717" s="51"/>
      <c r="I717" s="61"/>
      <c r="J717" s="51"/>
      <c r="K717" s="51"/>
      <c r="L717" s="51"/>
      <c r="M717" s="51"/>
      <c r="N717" s="51"/>
      <c r="AO717" s="51"/>
      <c r="AP717" s="51"/>
    </row>
    <row r="718" spans="1:42" ht="15.75" customHeight="1" x14ac:dyDescent="0.35">
      <c r="A718" s="51"/>
      <c r="B718" s="51"/>
      <c r="C718" s="51"/>
      <c r="D718" s="51"/>
      <c r="E718" s="51"/>
      <c r="F718" s="51"/>
      <c r="G718" s="51"/>
      <c r="H718" s="51"/>
      <c r="I718" s="61"/>
      <c r="J718" s="51"/>
      <c r="K718" s="51"/>
      <c r="L718" s="51"/>
      <c r="M718" s="51"/>
      <c r="N718" s="51"/>
      <c r="AO718" s="51"/>
      <c r="AP718" s="51"/>
    </row>
    <row r="719" spans="1:42" ht="15.75" customHeight="1" x14ac:dyDescent="0.35">
      <c r="A719" s="51"/>
      <c r="B719" s="51"/>
      <c r="C719" s="51"/>
      <c r="D719" s="51"/>
      <c r="E719" s="51"/>
      <c r="F719" s="51"/>
      <c r="G719" s="51"/>
      <c r="H719" s="51"/>
      <c r="I719" s="61"/>
      <c r="J719" s="51"/>
      <c r="K719" s="51"/>
      <c r="L719" s="51"/>
      <c r="M719" s="51"/>
      <c r="N719" s="51"/>
      <c r="AO719" s="51"/>
      <c r="AP719" s="51"/>
    </row>
    <row r="720" spans="1:42" ht="15.75" customHeight="1" x14ac:dyDescent="0.35">
      <c r="A720" s="51"/>
      <c r="B720" s="51"/>
      <c r="C720" s="51"/>
      <c r="D720" s="51"/>
      <c r="E720" s="51"/>
      <c r="F720" s="51"/>
      <c r="G720" s="51"/>
      <c r="H720" s="51"/>
      <c r="I720" s="61"/>
      <c r="J720" s="51"/>
      <c r="K720" s="51"/>
      <c r="L720" s="51"/>
      <c r="M720" s="51"/>
      <c r="N720" s="51"/>
      <c r="AO720" s="51"/>
      <c r="AP720" s="51"/>
    </row>
    <row r="721" spans="1:42" ht="15.75" customHeight="1" x14ac:dyDescent="0.35">
      <c r="A721" s="51"/>
      <c r="B721" s="51"/>
      <c r="C721" s="51"/>
      <c r="D721" s="51"/>
      <c r="E721" s="51"/>
      <c r="F721" s="51"/>
      <c r="G721" s="51"/>
      <c r="H721" s="51"/>
      <c r="I721" s="61"/>
      <c r="J721" s="51"/>
      <c r="K721" s="51"/>
      <c r="L721" s="51"/>
      <c r="M721" s="51"/>
      <c r="N721" s="51"/>
      <c r="AO721" s="51"/>
      <c r="AP721" s="51"/>
    </row>
    <row r="722" spans="1:42" ht="15.75" customHeight="1" x14ac:dyDescent="0.35">
      <c r="A722" s="51"/>
      <c r="B722" s="51"/>
      <c r="C722" s="51"/>
      <c r="D722" s="51"/>
      <c r="E722" s="51"/>
      <c r="F722" s="51"/>
      <c r="G722" s="51"/>
      <c r="H722" s="51"/>
      <c r="I722" s="61"/>
      <c r="J722" s="51"/>
      <c r="K722" s="51"/>
      <c r="L722" s="51"/>
      <c r="M722" s="51"/>
      <c r="N722" s="51"/>
      <c r="AO722" s="51"/>
      <c r="AP722" s="51"/>
    </row>
    <row r="723" spans="1:42" ht="15.75" customHeight="1" x14ac:dyDescent="0.35">
      <c r="A723" s="51"/>
      <c r="B723" s="51"/>
      <c r="C723" s="51"/>
      <c r="D723" s="51"/>
      <c r="E723" s="51"/>
      <c r="F723" s="51"/>
      <c r="G723" s="51"/>
      <c r="H723" s="51"/>
      <c r="I723" s="61"/>
      <c r="J723" s="51"/>
      <c r="K723" s="51"/>
      <c r="L723" s="51"/>
      <c r="M723" s="51"/>
      <c r="N723" s="51"/>
      <c r="AO723" s="51"/>
      <c r="AP723" s="51"/>
    </row>
    <row r="724" spans="1:42" ht="15.75" customHeight="1" x14ac:dyDescent="0.35">
      <c r="A724" s="51"/>
      <c r="B724" s="51"/>
      <c r="C724" s="51"/>
      <c r="D724" s="51"/>
      <c r="E724" s="51"/>
      <c r="F724" s="51"/>
      <c r="G724" s="51"/>
      <c r="H724" s="51"/>
      <c r="I724" s="61"/>
      <c r="J724" s="51"/>
      <c r="K724" s="51"/>
      <c r="L724" s="51"/>
      <c r="M724" s="51"/>
      <c r="N724" s="51"/>
      <c r="AO724" s="51"/>
      <c r="AP724" s="51"/>
    </row>
    <row r="725" spans="1:42" ht="15.75" customHeight="1" x14ac:dyDescent="0.35">
      <c r="A725" s="51"/>
      <c r="B725" s="51"/>
      <c r="C725" s="51"/>
      <c r="D725" s="51"/>
      <c r="E725" s="51"/>
      <c r="F725" s="51"/>
      <c r="G725" s="51"/>
      <c r="H725" s="51"/>
      <c r="I725" s="61"/>
      <c r="J725" s="51"/>
      <c r="K725" s="51"/>
      <c r="L725" s="51"/>
      <c r="M725" s="51"/>
      <c r="N725" s="51"/>
      <c r="AO725" s="51"/>
      <c r="AP725" s="51"/>
    </row>
    <row r="726" spans="1:42" ht="15.75" customHeight="1" x14ac:dyDescent="0.35">
      <c r="A726" s="51"/>
      <c r="B726" s="51"/>
      <c r="C726" s="51"/>
      <c r="D726" s="51"/>
      <c r="E726" s="51"/>
      <c r="F726" s="51"/>
      <c r="G726" s="51"/>
      <c r="H726" s="51"/>
      <c r="I726" s="61"/>
      <c r="J726" s="51"/>
      <c r="K726" s="51"/>
      <c r="L726" s="51"/>
      <c r="M726" s="51"/>
      <c r="N726" s="51"/>
      <c r="AO726" s="51"/>
      <c r="AP726" s="51"/>
    </row>
    <row r="727" spans="1:42" ht="15.75" customHeight="1" x14ac:dyDescent="0.35">
      <c r="A727" s="51"/>
      <c r="B727" s="51"/>
      <c r="C727" s="51"/>
      <c r="D727" s="51"/>
      <c r="E727" s="51"/>
      <c r="F727" s="51"/>
      <c r="G727" s="51"/>
      <c r="H727" s="51"/>
      <c r="I727" s="61"/>
      <c r="J727" s="51"/>
      <c r="K727" s="51"/>
      <c r="L727" s="51"/>
      <c r="M727" s="51"/>
      <c r="N727" s="51"/>
      <c r="AO727" s="51"/>
      <c r="AP727" s="51"/>
    </row>
    <row r="728" spans="1:42" ht="15.75" customHeight="1" x14ac:dyDescent="0.35">
      <c r="A728" s="51"/>
      <c r="B728" s="51"/>
      <c r="C728" s="51"/>
      <c r="D728" s="51"/>
      <c r="E728" s="51"/>
      <c r="F728" s="51"/>
      <c r="G728" s="51"/>
      <c r="H728" s="51"/>
      <c r="I728" s="61"/>
      <c r="J728" s="51"/>
      <c r="K728" s="51"/>
      <c r="L728" s="51"/>
      <c r="M728" s="51"/>
      <c r="N728" s="51"/>
      <c r="AO728" s="51"/>
      <c r="AP728" s="51"/>
    </row>
    <row r="729" spans="1:42" ht="15.75" customHeight="1" x14ac:dyDescent="0.35">
      <c r="A729" s="51"/>
      <c r="B729" s="51"/>
      <c r="C729" s="51"/>
      <c r="D729" s="51"/>
      <c r="E729" s="51"/>
      <c r="F729" s="51"/>
      <c r="G729" s="51"/>
      <c r="H729" s="51"/>
      <c r="I729" s="61"/>
      <c r="J729" s="51"/>
      <c r="K729" s="51"/>
      <c r="L729" s="51"/>
      <c r="M729" s="51"/>
      <c r="N729" s="51"/>
      <c r="AO729" s="51"/>
      <c r="AP729" s="51"/>
    </row>
    <row r="730" spans="1:42" ht="15.75" customHeight="1" x14ac:dyDescent="0.35">
      <c r="A730" s="51"/>
      <c r="B730" s="51"/>
      <c r="C730" s="51"/>
      <c r="D730" s="51"/>
      <c r="E730" s="51"/>
      <c r="F730" s="51"/>
      <c r="G730" s="51"/>
      <c r="H730" s="51"/>
      <c r="I730" s="61"/>
      <c r="J730" s="51"/>
      <c r="K730" s="51"/>
      <c r="L730" s="51"/>
      <c r="M730" s="51"/>
      <c r="N730" s="51"/>
      <c r="AO730" s="51"/>
      <c r="AP730" s="51"/>
    </row>
    <row r="731" spans="1:42" ht="15.75" customHeight="1" x14ac:dyDescent="0.35">
      <c r="A731" s="51"/>
      <c r="B731" s="51"/>
      <c r="C731" s="51"/>
      <c r="D731" s="51"/>
      <c r="E731" s="51"/>
      <c r="F731" s="51"/>
      <c r="G731" s="51"/>
      <c r="H731" s="51"/>
      <c r="I731" s="61"/>
      <c r="J731" s="51"/>
      <c r="K731" s="51"/>
      <c r="L731" s="51"/>
      <c r="M731" s="51"/>
      <c r="N731" s="51"/>
      <c r="AO731" s="51"/>
      <c r="AP731" s="51"/>
    </row>
    <row r="732" spans="1:42" ht="15.75" customHeight="1" x14ac:dyDescent="0.35">
      <c r="A732" s="51"/>
      <c r="B732" s="51"/>
      <c r="C732" s="51"/>
      <c r="D732" s="51"/>
      <c r="E732" s="51"/>
      <c r="F732" s="51"/>
      <c r="G732" s="51"/>
      <c r="H732" s="51"/>
      <c r="I732" s="61"/>
      <c r="J732" s="51"/>
      <c r="K732" s="51"/>
      <c r="L732" s="51"/>
      <c r="M732" s="51"/>
      <c r="N732" s="51"/>
      <c r="AO732" s="51"/>
      <c r="AP732" s="51"/>
    </row>
    <row r="733" spans="1:42" ht="15.75" customHeight="1" x14ac:dyDescent="0.35">
      <c r="A733" s="51"/>
      <c r="B733" s="51"/>
      <c r="C733" s="51"/>
      <c r="D733" s="51"/>
      <c r="E733" s="51"/>
      <c r="F733" s="51"/>
      <c r="G733" s="51"/>
      <c r="H733" s="51"/>
      <c r="I733" s="61"/>
      <c r="J733" s="51"/>
      <c r="K733" s="51"/>
      <c r="L733" s="51"/>
      <c r="M733" s="51"/>
      <c r="N733" s="51"/>
      <c r="AO733" s="51"/>
      <c r="AP733" s="51"/>
    </row>
    <row r="734" spans="1:42" ht="15.75" customHeight="1" x14ac:dyDescent="0.35">
      <c r="A734" s="51"/>
      <c r="B734" s="51"/>
      <c r="C734" s="51"/>
      <c r="D734" s="51"/>
      <c r="E734" s="51"/>
      <c r="F734" s="51"/>
      <c r="G734" s="51"/>
      <c r="H734" s="51"/>
      <c r="I734" s="61"/>
      <c r="J734" s="51"/>
      <c r="K734" s="51"/>
      <c r="L734" s="51"/>
      <c r="M734" s="51"/>
      <c r="N734" s="51"/>
      <c r="AO734" s="51"/>
      <c r="AP734" s="51"/>
    </row>
    <row r="735" spans="1:42" ht="15.75" customHeight="1" x14ac:dyDescent="0.35">
      <c r="A735" s="51"/>
      <c r="B735" s="51"/>
      <c r="C735" s="51"/>
      <c r="D735" s="51"/>
      <c r="E735" s="51"/>
      <c r="F735" s="51"/>
      <c r="G735" s="51"/>
      <c r="H735" s="51"/>
      <c r="I735" s="61"/>
      <c r="J735" s="51"/>
      <c r="K735" s="51"/>
      <c r="L735" s="51"/>
      <c r="M735" s="51"/>
      <c r="N735" s="51"/>
      <c r="AO735" s="51"/>
      <c r="AP735" s="51"/>
    </row>
    <row r="736" spans="1:42" ht="15.75" customHeight="1" x14ac:dyDescent="0.35">
      <c r="A736" s="51"/>
      <c r="B736" s="51"/>
      <c r="C736" s="51"/>
      <c r="D736" s="51"/>
      <c r="E736" s="51"/>
      <c r="F736" s="51"/>
      <c r="G736" s="51"/>
      <c r="H736" s="51"/>
      <c r="I736" s="61"/>
      <c r="J736" s="51"/>
      <c r="K736" s="51"/>
      <c r="L736" s="51"/>
      <c r="M736" s="51"/>
      <c r="N736" s="51"/>
      <c r="AO736" s="51"/>
      <c r="AP736" s="51"/>
    </row>
    <row r="737" spans="1:42" ht="15.75" customHeight="1" x14ac:dyDescent="0.35">
      <c r="A737" s="51"/>
      <c r="B737" s="51"/>
      <c r="C737" s="51"/>
      <c r="D737" s="51"/>
      <c r="E737" s="51"/>
      <c r="F737" s="51"/>
      <c r="G737" s="51"/>
      <c r="H737" s="51"/>
      <c r="I737" s="61"/>
      <c r="J737" s="51"/>
      <c r="K737" s="51"/>
      <c r="L737" s="51"/>
      <c r="M737" s="51"/>
      <c r="N737" s="51"/>
      <c r="AO737" s="51"/>
      <c r="AP737" s="51"/>
    </row>
    <row r="738" spans="1:42" ht="15.75" customHeight="1" x14ac:dyDescent="0.35">
      <c r="A738" s="51"/>
      <c r="B738" s="51"/>
      <c r="C738" s="51"/>
      <c r="D738" s="51"/>
      <c r="E738" s="51"/>
      <c r="F738" s="51"/>
      <c r="G738" s="51"/>
      <c r="H738" s="51"/>
      <c r="I738" s="61"/>
      <c r="J738" s="51"/>
      <c r="K738" s="51"/>
      <c r="L738" s="51"/>
      <c r="M738" s="51"/>
      <c r="N738" s="51"/>
      <c r="AO738" s="51"/>
      <c r="AP738" s="51"/>
    </row>
    <row r="739" spans="1:42" ht="15.75" customHeight="1" x14ac:dyDescent="0.35">
      <c r="A739" s="51"/>
      <c r="B739" s="51"/>
      <c r="C739" s="51"/>
      <c r="D739" s="51"/>
      <c r="E739" s="51"/>
      <c r="F739" s="51"/>
      <c r="G739" s="51"/>
      <c r="H739" s="51"/>
      <c r="I739" s="61"/>
      <c r="J739" s="51"/>
      <c r="K739" s="51"/>
      <c r="L739" s="51"/>
      <c r="M739" s="51"/>
      <c r="N739" s="51"/>
      <c r="AO739" s="51"/>
      <c r="AP739" s="51"/>
    </row>
    <row r="740" spans="1:42" ht="15.75" customHeight="1" x14ac:dyDescent="0.35">
      <c r="A740" s="51"/>
      <c r="B740" s="51"/>
      <c r="C740" s="51"/>
      <c r="D740" s="51"/>
      <c r="E740" s="51"/>
      <c r="F740" s="51"/>
      <c r="G740" s="51"/>
      <c r="H740" s="51"/>
      <c r="I740" s="61"/>
      <c r="J740" s="51"/>
      <c r="K740" s="51"/>
      <c r="L740" s="51"/>
      <c r="M740" s="51"/>
      <c r="N740" s="51"/>
      <c r="AO740" s="51"/>
      <c r="AP740" s="51"/>
    </row>
    <row r="741" spans="1:42" ht="15.75" customHeight="1" x14ac:dyDescent="0.35">
      <c r="A741" s="51"/>
      <c r="B741" s="51"/>
      <c r="C741" s="51"/>
      <c r="D741" s="51"/>
      <c r="E741" s="51"/>
      <c r="F741" s="51"/>
      <c r="G741" s="51"/>
      <c r="H741" s="51"/>
      <c r="I741" s="61"/>
      <c r="J741" s="51"/>
      <c r="K741" s="51"/>
      <c r="L741" s="51"/>
      <c r="M741" s="51"/>
      <c r="N741" s="51"/>
      <c r="AO741" s="51"/>
      <c r="AP741" s="51"/>
    </row>
    <row r="742" spans="1:42" ht="15.75" customHeight="1" x14ac:dyDescent="0.35">
      <c r="A742" s="51"/>
      <c r="B742" s="51"/>
      <c r="C742" s="51"/>
      <c r="D742" s="51"/>
      <c r="E742" s="51"/>
      <c r="F742" s="51"/>
      <c r="G742" s="51"/>
      <c r="H742" s="51"/>
      <c r="I742" s="61"/>
      <c r="J742" s="51"/>
      <c r="K742" s="51"/>
      <c r="L742" s="51"/>
      <c r="M742" s="51"/>
      <c r="N742" s="51"/>
      <c r="AO742" s="51"/>
      <c r="AP742" s="51"/>
    </row>
    <row r="743" spans="1:42" ht="15.75" customHeight="1" x14ac:dyDescent="0.35">
      <c r="A743" s="51"/>
      <c r="B743" s="51"/>
      <c r="C743" s="51"/>
      <c r="D743" s="51"/>
      <c r="E743" s="51"/>
      <c r="F743" s="51"/>
      <c r="G743" s="51"/>
      <c r="H743" s="51"/>
      <c r="I743" s="61"/>
      <c r="J743" s="51"/>
      <c r="K743" s="51"/>
      <c r="L743" s="51"/>
      <c r="M743" s="51"/>
      <c r="N743" s="51"/>
      <c r="AO743" s="51"/>
      <c r="AP743" s="51"/>
    </row>
    <row r="744" spans="1:42" ht="15.75" customHeight="1" x14ac:dyDescent="0.35">
      <c r="A744" s="51"/>
      <c r="B744" s="51"/>
      <c r="C744" s="51"/>
      <c r="D744" s="51"/>
      <c r="E744" s="51"/>
      <c r="F744" s="51"/>
      <c r="G744" s="51"/>
      <c r="H744" s="51"/>
      <c r="I744" s="61"/>
      <c r="J744" s="51"/>
      <c r="K744" s="51"/>
      <c r="L744" s="51"/>
      <c r="M744" s="51"/>
      <c r="N744" s="51"/>
      <c r="AO744" s="51"/>
      <c r="AP744" s="51"/>
    </row>
    <row r="745" spans="1:42" ht="15.75" customHeight="1" x14ac:dyDescent="0.35">
      <c r="A745" s="51"/>
      <c r="B745" s="51"/>
      <c r="C745" s="51"/>
      <c r="D745" s="51"/>
      <c r="E745" s="51"/>
      <c r="F745" s="51"/>
      <c r="G745" s="51"/>
      <c r="H745" s="51"/>
      <c r="I745" s="61"/>
      <c r="J745" s="51"/>
      <c r="K745" s="51"/>
      <c r="L745" s="51"/>
      <c r="M745" s="51"/>
      <c r="N745" s="51"/>
      <c r="AO745" s="51"/>
      <c r="AP745" s="51"/>
    </row>
    <row r="746" spans="1:42" ht="15.75" customHeight="1" x14ac:dyDescent="0.35">
      <c r="A746" s="51"/>
      <c r="B746" s="51"/>
      <c r="C746" s="51"/>
      <c r="D746" s="51"/>
      <c r="E746" s="51"/>
      <c r="F746" s="51"/>
      <c r="G746" s="51"/>
      <c r="H746" s="51"/>
      <c r="I746" s="61"/>
      <c r="J746" s="51"/>
      <c r="K746" s="51"/>
      <c r="L746" s="51"/>
      <c r="M746" s="51"/>
      <c r="N746" s="51"/>
      <c r="AO746" s="51"/>
      <c r="AP746" s="51"/>
    </row>
    <row r="747" spans="1:42" ht="15.75" customHeight="1" x14ac:dyDescent="0.35">
      <c r="A747" s="51"/>
      <c r="B747" s="51"/>
      <c r="C747" s="51"/>
      <c r="D747" s="51"/>
      <c r="E747" s="51"/>
      <c r="F747" s="51"/>
      <c r="G747" s="51"/>
      <c r="H747" s="51"/>
      <c r="I747" s="61"/>
      <c r="J747" s="51"/>
      <c r="K747" s="51"/>
      <c r="L747" s="51"/>
      <c r="M747" s="51"/>
      <c r="N747" s="51"/>
      <c r="AO747" s="51"/>
      <c r="AP747" s="51"/>
    </row>
    <row r="748" spans="1:42" ht="15.75" customHeight="1" x14ac:dyDescent="0.35">
      <c r="A748" s="51"/>
      <c r="B748" s="51"/>
      <c r="C748" s="51"/>
      <c r="D748" s="51"/>
      <c r="E748" s="51"/>
      <c r="F748" s="51"/>
      <c r="G748" s="51"/>
      <c r="H748" s="51"/>
      <c r="I748" s="61"/>
      <c r="J748" s="51"/>
      <c r="K748" s="51"/>
      <c r="L748" s="51"/>
      <c r="M748" s="51"/>
      <c r="N748" s="51"/>
      <c r="AO748" s="51"/>
      <c r="AP748" s="51"/>
    </row>
    <row r="749" spans="1:42" ht="15.75" customHeight="1" x14ac:dyDescent="0.35">
      <c r="A749" s="51"/>
      <c r="B749" s="51"/>
      <c r="C749" s="51"/>
      <c r="D749" s="51"/>
      <c r="E749" s="51"/>
      <c r="F749" s="51"/>
      <c r="G749" s="51"/>
      <c r="H749" s="51"/>
      <c r="I749" s="61"/>
      <c r="J749" s="51"/>
      <c r="K749" s="51"/>
      <c r="L749" s="51"/>
      <c r="M749" s="51"/>
      <c r="N749" s="51"/>
      <c r="AO749" s="51"/>
      <c r="AP749" s="51"/>
    </row>
    <row r="750" spans="1:42" ht="15.75" customHeight="1" x14ac:dyDescent="0.35">
      <c r="A750" s="51"/>
      <c r="B750" s="51"/>
      <c r="C750" s="51"/>
      <c r="D750" s="51"/>
      <c r="E750" s="51"/>
      <c r="F750" s="51"/>
      <c r="G750" s="51"/>
      <c r="H750" s="51"/>
      <c r="I750" s="61"/>
      <c r="J750" s="51"/>
      <c r="K750" s="51"/>
      <c r="L750" s="51"/>
      <c r="M750" s="51"/>
      <c r="N750" s="51"/>
      <c r="AO750" s="51"/>
      <c r="AP750" s="51"/>
    </row>
    <row r="751" spans="1:42" ht="15.75" customHeight="1" x14ac:dyDescent="0.35">
      <c r="A751" s="51"/>
      <c r="B751" s="51"/>
      <c r="C751" s="51"/>
      <c r="D751" s="51"/>
      <c r="E751" s="51"/>
      <c r="F751" s="51"/>
      <c r="G751" s="51"/>
      <c r="H751" s="51"/>
      <c r="I751" s="61"/>
      <c r="J751" s="51"/>
      <c r="K751" s="51"/>
      <c r="L751" s="51"/>
      <c r="M751" s="51"/>
      <c r="N751" s="51"/>
      <c r="AO751" s="51"/>
      <c r="AP751" s="51"/>
    </row>
    <row r="752" spans="1:42" ht="15.75" customHeight="1" x14ac:dyDescent="0.35">
      <c r="A752" s="51"/>
      <c r="B752" s="51"/>
      <c r="C752" s="51"/>
      <c r="D752" s="51"/>
      <c r="E752" s="51"/>
      <c r="F752" s="51"/>
      <c r="G752" s="51"/>
      <c r="H752" s="51"/>
      <c r="I752" s="61"/>
      <c r="J752" s="51"/>
      <c r="K752" s="51"/>
      <c r="L752" s="51"/>
      <c r="M752" s="51"/>
      <c r="N752" s="51"/>
      <c r="AO752" s="51"/>
      <c r="AP752" s="51"/>
    </row>
    <row r="753" spans="1:42" ht="15.75" customHeight="1" x14ac:dyDescent="0.35">
      <c r="A753" s="51"/>
      <c r="B753" s="51"/>
      <c r="C753" s="51"/>
      <c r="D753" s="51"/>
      <c r="E753" s="51"/>
      <c r="F753" s="51"/>
      <c r="G753" s="51"/>
      <c r="H753" s="51"/>
      <c r="I753" s="61"/>
      <c r="J753" s="51"/>
      <c r="K753" s="51"/>
      <c r="L753" s="51"/>
      <c r="M753" s="51"/>
      <c r="N753" s="51"/>
      <c r="AO753" s="51"/>
      <c r="AP753" s="51"/>
    </row>
    <row r="754" spans="1:42" ht="15.75" customHeight="1" x14ac:dyDescent="0.35">
      <c r="A754" s="51"/>
      <c r="B754" s="51"/>
      <c r="C754" s="51"/>
      <c r="D754" s="51"/>
      <c r="E754" s="51"/>
      <c r="F754" s="51"/>
      <c r="G754" s="51"/>
      <c r="H754" s="51"/>
      <c r="I754" s="61"/>
      <c r="J754" s="51"/>
      <c r="K754" s="51"/>
      <c r="L754" s="51"/>
      <c r="M754" s="51"/>
      <c r="N754" s="51"/>
      <c r="AO754" s="51"/>
      <c r="AP754" s="51"/>
    </row>
    <row r="755" spans="1:42" ht="15.75" customHeight="1" x14ac:dyDescent="0.35">
      <c r="A755" s="51"/>
      <c r="B755" s="51"/>
      <c r="C755" s="51"/>
      <c r="D755" s="51"/>
      <c r="E755" s="51"/>
      <c r="F755" s="51"/>
      <c r="G755" s="51"/>
      <c r="H755" s="51"/>
      <c r="I755" s="61"/>
      <c r="J755" s="51"/>
      <c r="K755" s="51"/>
      <c r="L755" s="51"/>
      <c r="M755" s="51"/>
      <c r="N755" s="51"/>
      <c r="AO755" s="51"/>
      <c r="AP755" s="51"/>
    </row>
    <row r="756" spans="1:42" ht="15.75" customHeight="1" x14ac:dyDescent="0.35">
      <c r="A756" s="51"/>
      <c r="B756" s="51"/>
      <c r="C756" s="51"/>
      <c r="D756" s="51"/>
      <c r="E756" s="51"/>
      <c r="F756" s="51"/>
      <c r="G756" s="51"/>
      <c r="H756" s="51"/>
      <c r="I756" s="61"/>
      <c r="J756" s="51"/>
      <c r="K756" s="51"/>
      <c r="L756" s="51"/>
      <c r="M756" s="51"/>
      <c r="N756" s="51"/>
      <c r="AO756" s="51"/>
      <c r="AP756" s="51"/>
    </row>
    <row r="757" spans="1:42" ht="15.75" customHeight="1" x14ac:dyDescent="0.35">
      <c r="A757" s="51"/>
      <c r="B757" s="51"/>
      <c r="C757" s="51"/>
      <c r="D757" s="51"/>
      <c r="E757" s="51"/>
      <c r="F757" s="51"/>
      <c r="G757" s="51"/>
      <c r="H757" s="51"/>
      <c r="I757" s="61"/>
      <c r="J757" s="51"/>
      <c r="K757" s="51"/>
      <c r="L757" s="51"/>
      <c r="M757" s="51"/>
      <c r="N757" s="51"/>
      <c r="AO757" s="51"/>
      <c r="AP757" s="51"/>
    </row>
    <row r="758" spans="1:42" ht="15.75" customHeight="1" x14ac:dyDescent="0.35">
      <c r="A758" s="51"/>
      <c r="B758" s="51"/>
      <c r="C758" s="51"/>
      <c r="D758" s="51"/>
      <c r="E758" s="51"/>
      <c r="F758" s="51"/>
      <c r="G758" s="51"/>
      <c r="H758" s="51"/>
      <c r="I758" s="61"/>
      <c r="J758" s="51"/>
      <c r="K758" s="51"/>
      <c r="L758" s="51"/>
      <c r="M758" s="51"/>
      <c r="N758" s="51"/>
      <c r="AO758" s="51"/>
      <c r="AP758" s="51"/>
    </row>
    <row r="759" spans="1:42" ht="15.75" customHeight="1" x14ac:dyDescent="0.35">
      <c r="A759" s="51"/>
      <c r="B759" s="51"/>
      <c r="C759" s="51"/>
      <c r="D759" s="51"/>
      <c r="E759" s="51"/>
      <c r="F759" s="51"/>
      <c r="G759" s="51"/>
      <c r="H759" s="51"/>
      <c r="I759" s="61"/>
      <c r="J759" s="51"/>
      <c r="K759" s="51"/>
      <c r="L759" s="51"/>
      <c r="M759" s="51"/>
      <c r="N759" s="51"/>
      <c r="AO759" s="51"/>
      <c r="AP759" s="51"/>
    </row>
    <row r="760" spans="1:42" ht="15.75" customHeight="1" x14ac:dyDescent="0.35">
      <c r="A760" s="51"/>
      <c r="B760" s="51"/>
      <c r="C760" s="51"/>
      <c r="D760" s="51"/>
      <c r="E760" s="51"/>
      <c r="F760" s="51"/>
      <c r="G760" s="51"/>
      <c r="H760" s="51"/>
      <c r="I760" s="61"/>
      <c r="J760" s="51"/>
      <c r="K760" s="51"/>
      <c r="L760" s="51"/>
      <c r="M760" s="51"/>
      <c r="N760" s="51"/>
      <c r="AO760" s="51"/>
      <c r="AP760" s="51"/>
    </row>
    <row r="761" spans="1:42" ht="15.75" customHeight="1" x14ac:dyDescent="0.35">
      <c r="A761" s="51"/>
      <c r="B761" s="51"/>
      <c r="C761" s="51"/>
      <c r="D761" s="51"/>
      <c r="E761" s="51"/>
      <c r="F761" s="51"/>
      <c r="G761" s="51"/>
      <c r="H761" s="51"/>
      <c r="I761" s="61"/>
      <c r="J761" s="51"/>
      <c r="K761" s="51"/>
      <c r="L761" s="51"/>
      <c r="M761" s="51"/>
      <c r="N761" s="51"/>
      <c r="AO761" s="51"/>
      <c r="AP761" s="51"/>
    </row>
    <row r="762" spans="1:42" ht="15.75" customHeight="1" x14ac:dyDescent="0.35">
      <c r="A762" s="51"/>
      <c r="B762" s="51"/>
      <c r="C762" s="51"/>
      <c r="D762" s="51"/>
      <c r="E762" s="51"/>
      <c r="F762" s="51"/>
      <c r="G762" s="51"/>
      <c r="H762" s="51"/>
      <c r="I762" s="61"/>
      <c r="J762" s="51"/>
      <c r="K762" s="51"/>
      <c r="L762" s="51"/>
      <c r="M762" s="51"/>
      <c r="N762" s="51"/>
      <c r="AO762" s="51"/>
      <c r="AP762" s="51"/>
    </row>
    <row r="763" spans="1:42" ht="15.75" customHeight="1" x14ac:dyDescent="0.35">
      <c r="A763" s="51"/>
      <c r="B763" s="51"/>
      <c r="C763" s="51"/>
      <c r="D763" s="51"/>
      <c r="E763" s="51"/>
      <c r="F763" s="51"/>
      <c r="G763" s="51"/>
      <c r="H763" s="51"/>
      <c r="I763" s="61"/>
      <c r="J763" s="51"/>
      <c r="K763" s="51"/>
      <c r="L763" s="51"/>
      <c r="M763" s="51"/>
      <c r="N763" s="51"/>
      <c r="AO763" s="51"/>
      <c r="AP763" s="51"/>
    </row>
    <row r="764" spans="1:42" ht="15.75" customHeight="1" x14ac:dyDescent="0.35">
      <c r="A764" s="51"/>
      <c r="B764" s="51"/>
      <c r="C764" s="51"/>
      <c r="D764" s="51"/>
      <c r="E764" s="51"/>
      <c r="F764" s="51"/>
      <c r="G764" s="51"/>
      <c r="H764" s="51"/>
      <c r="I764" s="61"/>
      <c r="J764" s="51"/>
      <c r="K764" s="51"/>
      <c r="L764" s="51"/>
      <c r="M764" s="51"/>
      <c r="N764" s="51"/>
      <c r="AO764" s="51"/>
      <c r="AP764" s="51"/>
    </row>
    <row r="765" spans="1:42" ht="15.75" customHeight="1" x14ac:dyDescent="0.35">
      <c r="A765" s="51"/>
      <c r="B765" s="51"/>
      <c r="C765" s="51"/>
      <c r="D765" s="51"/>
      <c r="E765" s="51"/>
      <c r="F765" s="51"/>
      <c r="G765" s="51"/>
      <c r="H765" s="51"/>
      <c r="I765" s="61"/>
      <c r="J765" s="51"/>
      <c r="K765" s="51"/>
      <c r="L765" s="51"/>
      <c r="M765" s="51"/>
      <c r="N765" s="51"/>
      <c r="AO765" s="51"/>
      <c r="AP765" s="51"/>
    </row>
    <row r="766" spans="1:42" ht="15.75" customHeight="1" x14ac:dyDescent="0.35">
      <c r="A766" s="51"/>
      <c r="B766" s="51"/>
      <c r="C766" s="51"/>
      <c r="D766" s="51"/>
      <c r="E766" s="51"/>
      <c r="F766" s="51"/>
      <c r="G766" s="51"/>
      <c r="H766" s="51"/>
      <c r="I766" s="61"/>
      <c r="J766" s="51"/>
      <c r="K766" s="51"/>
      <c r="L766" s="51"/>
      <c r="M766" s="51"/>
      <c r="N766" s="51"/>
      <c r="AO766" s="51"/>
      <c r="AP766" s="51"/>
    </row>
    <row r="767" spans="1:42" ht="15.75" customHeight="1" x14ac:dyDescent="0.35">
      <c r="A767" s="51"/>
      <c r="B767" s="51"/>
      <c r="C767" s="51"/>
      <c r="D767" s="51"/>
      <c r="E767" s="51"/>
      <c r="F767" s="51"/>
      <c r="G767" s="51"/>
      <c r="H767" s="51"/>
      <c r="I767" s="61"/>
      <c r="J767" s="51"/>
      <c r="K767" s="51"/>
      <c r="L767" s="51"/>
      <c r="M767" s="51"/>
      <c r="N767" s="51"/>
      <c r="AO767" s="51"/>
      <c r="AP767" s="51"/>
    </row>
    <row r="768" spans="1:42" ht="15.75" customHeight="1" x14ac:dyDescent="0.35">
      <c r="A768" s="51"/>
      <c r="B768" s="51"/>
      <c r="C768" s="51"/>
      <c r="D768" s="51"/>
      <c r="E768" s="51"/>
      <c r="F768" s="51"/>
      <c r="G768" s="51"/>
      <c r="H768" s="51"/>
      <c r="I768" s="61"/>
      <c r="J768" s="51"/>
      <c r="K768" s="51"/>
      <c r="L768" s="51"/>
      <c r="M768" s="51"/>
      <c r="N768" s="51"/>
      <c r="AO768" s="51"/>
      <c r="AP768" s="51"/>
    </row>
    <row r="769" spans="1:42" ht="15.75" customHeight="1" x14ac:dyDescent="0.35">
      <c r="A769" s="51"/>
      <c r="B769" s="51"/>
      <c r="C769" s="51"/>
      <c r="D769" s="51"/>
      <c r="E769" s="51"/>
      <c r="F769" s="51"/>
      <c r="G769" s="51"/>
      <c r="H769" s="51"/>
      <c r="I769" s="61"/>
      <c r="J769" s="51"/>
      <c r="K769" s="51"/>
      <c r="L769" s="51"/>
      <c r="M769" s="51"/>
      <c r="N769" s="51"/>
      <c r="AO769" s="51"/>
      <c r="AP769" s="51"/>
    </row>
    <row r="770" spans="1:42" ht="15.75" customHeight="1" x14ac:dyDescent="0.35">
      <c r="A770" s="51"/>
      <c r="B770" s="51"/>
      <c r="C770" s="51"/>
      <c r="D770" s="51"/>
      <c r="E770" s="51"/>
      <c r="F770" s="51"/>
      <c r="G770" s="51"/>
      <c r="H770" s="51"/>
      <c r="I770" s="61"/>
      <c r="J770" s="51"/>
      <c r="K770" s="51"/>
      <c r="L770" s="51"/>
      <c r="M770" s="51"/>
      <c r="N770" s="51"/>
      <c r="AO770" s="51"/>
      <c r="AP770" s="51"/>
    </row>
    <row r="771" spans="1:42" ht="15.75" customHeight="1" x14ac:dyDescent="0.35">
      <c r="A771" s="51"/>
      <c r="B771" s="51"/>
      <c r="C771" s="51"/>
      <c r="D771" s="51"/>
      <c r="E771" s="51"/>
      <c r="F771" s="51"/>
      <c r="G771" s="51"/>
      <c r="H771" s="51"/>
      <c r="I771" s="61"/>
      <c r="J771" s="51"/>
      <c r="K771" s="51"/>
      <c r="L771" s="51"/>
      <c r="M771" s="51"/>
      <c r="N771" s="51"/>
      <c r="AO771" s="51"/>
      <c r="AP771" s="51"/>
    </row>
    <row r="772" spans="1:42" ht="15.75" customHeight="1" x14ac:dyDescent="0.35">
      <c r="A772" s="51"/>
      <c r="B772" s="51"/>
      <c r="C772" s="51"/>
      <c r="D772" s="51"/>
      <c r="E772" s="51"/>
      <c r="F772" s="51"/>
      <c r="G772" s="51"/>
      <c r="H772" s="51"/>
      <c r="I772" s="61"/>
      <c r="J772" s="51"/>
      <c r="K772" s="51"/>
      <c r="L772" s="51"/>
      <c r="M772" s="51"/>
      <c r="N772" s="51"/>
      <c r="AO772" s="51"/>
      <c r="AP772" s="51"/>
    </row>
    <row r="773" spans="1:42" ht="15.75" customHeight="1" x14ac:dyDescent="0.35">
      <c r="A773" s="51"/>
      <c r="B773" s="51"/>
      <c r="C773" s="51"/>
      <c r="D773" s="51"/>
      <c r="E773" s="51"/>
      <c r="F773" s="51"/>
      <c r="G773" s="51"/>
      <c r="H773" s="51"/>
      <c r="I773" s="61"/>
      <c r="J773" s="51"/>
      <c r="K773" s="51"/>
      <c r="L773" s="51"/>
      <c r="M773" s="51"/>
      <c r="N773" s="51"/>
      <c r="AO773" s="51"/>
      <c r="AP773" s="51"/>
    </row>
    <row r="774" spans="1:42" ht="15.75" customHeight="1" x14ac:dyDescent="0.35">
      <c r="A774" s="51"/>
      <c r="B774" s="51"/>
      <c r="C774" s="51"/>
      <c r="D774" s="51"/>
      <c r="E774" s="51"/>
      <c r="F774" s="51"/>
      <c r="G774" s="51"/>
      <c r="H774" s="51"/>
      <c r="I774" s="61"/>
      <c r="J774" s="51"/>
      <c r="K774" s="51"/>
      <c r="L774" s="51"/>
      <c r="M774" s="51"/>
      <c r="N774" s="51"/>
      <c r="AO774" s="51"/>
      <c r="AP774" s="51"/>
    </row>
    <row r="775" spans="1:42" ht="15.75" customHeight="1" x14ac:dyDescent="0.35">
      <c r="A775" s="51"/>
      <c r="B775" s="51"/>
      <c r="C775" s="51"/>
      <c r="D775" s="51"/>
      <c r="E775" s="51"/>
      <c r="F775" s="51"/>
      <c r="G775" s="51"/>
      <c r="H775" s="51"/>
      <c r="I775" s="61"/>
      <c r="J775" s="51"/>
      <c r="K775" s="51"/>
      <c r="L775" s="51"/>
      <c r="M775" s="51"/>
      <c r="N775" s="51"/>
      <c r="AO775" s="51"/>
      <c r="AP775" s="51"/>
    </row>
    <row r="776" spans="1:42" ht="15.75" customHeight="1" x14ac:dyDescent="0.35">
      <c r="A776" s="51"/>
      <c r="B776" s="51"/>
      <c r="C776" s="51"/>
      <c r="D776" s="51"/>
      <c r="E776" s="51"/>
      <c r="F776" s="51"/>
      <c r="G776" s="51"/>
      <c r="H776" s="51"/>
      <c r="I776" s="61"/>
      <c r="J776" s="51"/>
      <c r="K776" s="51"/>
      <c r="L776" s="51"/>
      <c r="M776" s="51"/>
      <c r="N776" s="51"/>
      <c r="AO776" s="51"/>
      <c r="AP776" s="51"/>
    </row>
    <row r="777" spans="1:42" ht="15.75" customHeight="1" x14ac:dyDescent="0.35">
      <c r="A777" s="51"/>
      <c r="B777" s="51"/>
      <c r="C777" s="51"/>
      <c r="D777" s="51"/>
      <c r="E777" s="51"/>
      <c r="F777" s="51"/>
      <c r="G777" s="51"/>
      <c r="H777" s="51"/>
      <c r="I777" s="61"/>
      <c r="J777" s="51"/>
      <c r="K777" s="51"/>
      <c r="L777" s="51"/>
      <c r="M777" s="51"/>
      <c r="N777" s="51"/>
      <c r="AO777" s="51"/>
      <c r="AP777" s="51"/>
    </row>
    <row r="778" spans="1:42" ht="15.75" customHeight="1" x14ac:dyDescent="0.35">
      <c r="A778" s="51"/>
      <c r="B778" s="51"/>
      <c r="C778" s="51"/>
      <c r="D778" s="51"/>
      <c r="E778" s="51"/>
      <c r="F778" s="51"/>
      <c r="G778" s="51"/>
      <c r="H778" s="51"/>
      <c r="I778" s="61"/>
      <c r="J778" s="51"/>
      <c r="K778" s="51"/>
      <c r="L778" s="51"/>
      <c r="M778" s="51"/>
      <c r="N778" s="51"/>
      <c r="AO778" s="51"/>
      <c r="AP778" s="51"/>
    </row>
    <row r="779" spans="1:42" ht="15.75" customHeight="1" x14ac:dyDescent="0.35">
      <c r="A779" s="51"/>
      <c r="B779" s="51"/>
      <c r="C779" s="51"/>
      <c r="D779" s="51"/>
      <c r="E779" s="51"/>
      <c r="F779" s="51"/>
      <c r="G779" s="51"/>
      <c r="H779" s="51"/>
      <c r="I779" s="61"/>
      <c r="J779" s="51"/>
      <c r="K779" s="51"/>
      <c r="L779" s="51"/>
      <c r="M779" s="51"/>
      <c r="N779" s="51"/>
      <c r="AO779" s="51"/>
      <c r="AP779" s="51"/>
    </row>
    <row r="780" spans="1:42" ht="15.75" customHeight="1" x14ac:dyDescent="0.35">
      <c r="A780" s="51"/>
      <c r="B780" s="51"/>
      <c r="C780" s="51"/>
      <c r="D780" s="51"/>
      <c r="E780" s="51"/>
      <c r="F780" s="51"/>
      <c r="G780" s="51"/>
      <c r="H780" s="51"/>
      <c r="I780" s="61"/>
      <c r="J780" s="51"/>
      <c r="K780" s="51"/>
      <c r="L780" s="51"/>
      <c r="M780" s="51"/>
      <c r="N780" s="51"/>
      <c r="AO780" s="51"/>
      <c r="AP780" s="51"/>
    </row>
    <row r="781" spans="1:42" ht="15.75" customHeight="1" x14ac:dyDescent="0.35">
      <c r="A781" s="51"/>
      <c r="B781" s="51"/>
      <c r="C781" s="51"/>
      <c r="D781" s="51"/>
      <c r="E781" s="51"/>
      <c r="F781" s="51"/>
      <c r="G781" s="51"/>
      <c r="H781" s="51"/>
      <c r="I781" s="61"/>
      <c r="J781" s="51"/>
      <c r="K781" s="51"/>
      <c r="L781" s="51"/>
      <c r="M781" s="51"/>
      <c r="N781" s="51"/>
      <c r="AO781" s="51"/>
      <c r="AP781" s="51"/>
    </row>
    <row r="782" spans="1:42" ht="15.75" customHeight="1" x14ac:dyDescent="0.35">
      <c r="A782" s="51"/>
      <c r="B782" s="51"/>
      <c r="C782" s="51"/>
      <c r="D782" s="51"/>
      <c r="E782" s="51"/>
      <c r="F782" s="51"/>
      <c r="G782" s="51"/>
      <c r="H782" s="51"/>
      <c r="I782" s="61"/>
      <c r="J782" s="51"/>
      <c r="K782" s="51"/>
      <c r="L782" s="51"/>
      <c r="M782" s="51"/>
      <c r="N782" s="51"/>
      <c r="AO782" s="51"/>
      <c r="AP782" s="51"/>
    </row>
    <row r="783" spans="1:42" ht="15.75" customHeight="1" x14ac:dyDescent="0.35">
      <c r="A783" s="51"/>
      <c r="B783" s="51"/>
      <c r="C783" s="51"/>
      <c r="D783" s="51"/>
      <c r="E783" s="51"/>
      <c r="F783" s="51"/>
      <c r="G783" s="51"/>
      <c r="H783" s="51"/>
      <c r="I783" s="61"/>
      <c r="J783" s="51"/>
      <c r="K783" s="51"/>
      <c r="L783" s="51"/>
      <c r="M783" s="51"/>
      <c r="N783" s="51"/>
      <c r="AO783" s="51"/>
      <c r="AP783" s="51"/>
    </row>
    <row r="784" spans="1:42" ht="15.75" customHeight="1" x14ac:dyDescent="0.35">
      <c r="A784" s="51"/>
      <c r="B784" s="51"/>
      <c r="C784" s="51"/>
      <c r="D784" s="51"/>
      <c r="E784" s="51"/>
      <c r="F784" s="51"/>
      <c r="G784" s="51"/>
      <c r="H784" s="51"/>
      <c r="I784" s="61"/>
      <c r="J784" s="51"/>
      <c r="K784" s="51"/>
      <c r="L784" s="51"/>
      <c r="M784" s="51"/>
      <c r="N784" s="51"/>
      <c r="AO784" s="51"/>
      <c r="AP784" s="51"/>
    </row>
    <row r="785" spans="1:42" ht="15.75" customHeight="1" x14ac:dyDescent="0.35">
      <c r="A785" s="51"/>
      <c r="B785" s="51"/>
      <c r="C785" s="51"/>
      <c r="D785" s="51"/>
      <c r="E785" s="51"/>
      <c r="F785" s="51"/>
      <c r="G785" s="51"/>
      <c r="H785" s="51"/>
      <c r="I785" s="61"/>
      <c r="J785" s="51"/>
      <c r="K785" s="51"/>
      <c r="L785" s="51"/>
      <c r="M785" s="51"/>
      <c r="N785" s="51"/>
      <c r="AO785" s="51"/>
      <c r="AP785" s="51"/>
    </row>
    <row r="786" spans="1:42" ht="15.75" customHeight="1" x14ac:dyDescent="0.35">
      <c r="A786" s="51"/>
      <c r="B786" s="51"/>
      <c r="C786" s="51"/>
      <c r="D786" s="51"/>
      <c r="E786" s="51"/>
      <c r="F786" s="51"/>
      <c r="G786" s="51"/>
      <c r="H786" s="51"/>
      <c r="I786" s="61"/>
      <c r="J786" s="51"/>
      <c r="K786" s="51"/>
      <c r="L786" s="51"/>
      <c r="M786" s="51"/>
      <c r="N786" s="51"/>
      <c r="AO786" s="51"/>
      <c r="AP786" s="51"/>
    </row>
    <row r="787" spans="1:42" ht="15.75" customHeight="1" x14ac:dyDescent="0.35">
      <c r="A787" s="51"/>
      <c r="B787" s="51"/>
      <c r="C787" s="51"/>
      <c r="D787" s="51"/>
      <c r="E787" s="51"/>
      <c r="F787" s="51"/>
      <c r="G787" s="51"/>
      <c r="H787" s="51"/>
      <c r="I787" s="61"/>
      <c r="J787" s="51"/>
      <c r="K787" s="51"/>
      <c r="L787" s="51"/>
      <c r="M787" s="51"/>
      <c r="N787" s="51"/>
      <c r="AO787" s="51"/>
      <c r="AP787" s="51"/>
    </row>
    <row r="788" spans="1:42" ht="15.75" customHeight="1" x14ac:dyDescent="0.35">
      <c r="A788" s="51"/>
      <c r="B788" s="51"/>
      <c r="C788" s="51"/>
      <c r="D788" s="51"/>
      <c r="E788" s="51"/>
      <c r="F788" s="51"/>
      <c r="G788" s="51"/>
      <c r="H788" s="51"/>
      <c r="I788" s="61"/>
      <c r="J788" s="51"/>
      <c r="K788" s="51"/>
      <c r="L788" s="51"/>
      <c r="M788" s="51"/>
      <c r="N788" s="51"/>
      <c r="AO788" s="51"/>
      <c r="AP788" s="51"/>
    </row>
    <row r="789" spans="1:42" ht="15.75" customHeight="1" x14ac:dyDescent="0.35">
      <c r="A789" s="51"/>
      <c r="B789" s="51"/>
      <c r="C789" s="51"/>
      <c r="D789" s="51"/>
      <c r="E789" s="51"/>
      <c r="F789" s="51"/>
      <c r="G789" s="51"/>
      <c r="H789" s="51"/>
      <c r="I789" s="61"/>
      <c r="J789" s="51"/>
      <c r="K789" s="51"/>
      <c r="L789" s="51"/>
      <c r="M789" s="51"/>
      <c r="N789" s="51"/>
      <c r="AO789" s="51"/>
      <c r="AP789" s="51"/>
    </row>
    <row r="790" spans="1:42" ht="15.75" customHeight="1" x14ac:dyDescent="0.35">
      <c r="A790" s="51"/>
      <c r="B790" s="51"/>
      <c r="C790" s="51"/>
      <c r="D790" s="51"/>
      <c r="E790" s="51"/>
      <c r="F790" s="51"/>
      <c r="G790" s="51"/>
      <c r="H790" s="51"/>
      <c r="I790" s="61"/>
      <c r="J790" s="51"/>
      <c r="K790" s="51"/>
      <c r="L790" s="51"/>
      <c r="M790" s="51"/>
      <c r="N790" s="51"/>
      <c r="AO790" s="51"/>
      <c r="AP790" s="51"/>
    </row>
    <row r="791" spans="1:42" ht="15.75" customHeight="1" x14ac:dyDescent="0.35">
      <c r="A791" s="51"/>
      <c r="B791" s="51"/>
      <c r="C791" s="51"/>
      <c r="D791" s="51"/>
      <c r="E791" s="51"/>
      <c r="F791" s="51"/>
      <c r="G791" s="51"/>
      <c r="H791" s="51"/>
      <c r="I791" s="61"/>
      <c r="J791" s="51"/>
      <c r="K791" s="51"/>
      <c r="L791" s="51"/>
      <c r="M791" s="51"/>
      <c r="N791" s="51"/>
      <c r="AO791" s="51"/>
      <c r="AP791" s="51"/>
    </row>
    <row r="792" spans="1:42" ht="15.75" customHeight="1" x14ac:dyDescent="0.35">
      <c r="A792" s="51"/>
      <c r="B792" s="51"/>
      <c r="C792" s="51"/>
      <c r="D792" s="51"/>
      <c r="E792" s="51"/>
      <c r="F792" s="51"/>
      <c r="G792" s="51"/>
      <c r="H792" s="51"/>
      <c r="I792" s="61"/>
      <c r="J792" s="51"/>
      <c r="K792" s="51"/>
      <c r="L792" s="51"/>
      <c r="M792" s="51"/>
      <c r="N792" s="51"/>
      <c r="AO792" s="51"/>
      <c r="AP792" s="51"/>
    </row>
    <row r="793" spans="1:42" ht="15.75" customHeight="1" x14ac:dyDescent="0.35">
      <c r="A793" s="51"/>
      <c r="B793" s="51"/>
      <c r="C793" s="51"/>
      <c r="D793" s="51"/>
      <c r="E793" s="51"/>
      <c r="F793" s="51"/>
      <c r="G793" s="51"/>
      <c r="H793" s="51"/>
      <c r="I793" s="61"/>
      <c r="J793" s="51"/>
      <c r="K793" s="51"/>
      <c r="L793" s="51"/>
      <c r="M793" s="51"/>
      <c r="N793" s="51"/>
      <c r="AO793" s="51"/>
      <c r="AP793" s="51"/>
    </row>
    <row r="794" spans="1:42" ht="15.75" customHeight="1" x14ac:dyDescent="0.35">
      <c r="A794" s="51"/>
      <c r="B794" s="51"/>
      <c r="C794" s="51"/>
      <c r="D794" s="51"/>
      <c r="E794" s="51"/>
      <c r="F794" s="51"/>
      <c r="G794" s="51"/>
      <c r="H794" s="51"/>
      <c r="I794" s="61"/>
      <c r="J794" s="51"/>
      <c r="K794" s="51"/>
      <c r="L794" s="51"/>
      <c r="M794" s="51"/>
      <c r="N794" s="51"/>
      <c r="AO794" s="51"/>
      <c r="AP794" s="51"/>
    </row>
    <row r="795" spans="1:42" ht="15.75" customHeight="1" x14ac:dyDescent="0.35">
      <c r="A795" s="51"/>
      <c r="B795" s="51"/>
      <c r="C795" s="51"/>
      <c r="D795" s="51"/>
      <c r="E795" s="51"/>
      <c r="F795" s="51"/>
      <c r="G795" s="51"/>
      <c r="H795" s="51"/>
      <c r="I795" s="61"/>
      <c r="J795" s="51"/>
      <c r="K795" s="51"/>
      <c r="L795" s="51"/>
      <c r="M795" s="51"/>
      <c r="N795" s="51"/>
      <c r="AO795" s="51"/>
      <c r="AP795" s="51"/>
    </row>
    <row r="796" spans="1:42" ht="15.75" customHeight="1" x14ac:dyDescent="0.35">
      <c r="A796" s="51"/>
      <c r="B796" s="51"/>
      <c r="C796" s="51"/>
      <c r="D796" s="51"/>
      <c r="E796" s="51"/>
      <c r="F796" s="51"/>
      <c r="G796" s="51"/>
      <c r="H796" s="51"/>
      <c r="I796" s="61"/>
      <c r="J796" s="51"/>
      <c r="K796" s="51"/>
      <c r="L796" s="51"/>
      <c r="M796" s="51"/>
      <c r="N796" s="51"/>
      <c r="AO796" s="51"/>
      <c r="AP796" s="51"/>
    </row>
    <row r="797" spans="1:42" ht="15.75" customHeight="1" x14ac:dyDescent="0.35">
      <c r="A797" s="51"/>
      <c r="B797" s="51"/>
      <c r="C797" s="51"/>
      <c r="D797" s="51"/>
      <c r="E797" s="51"/>
      <c r="F797" s="51"/>
      <c r="G797" s="51"/>
      <c r="H797" s="51"/>
      <c r="I797" s="61"/>
      <c r="J797" s="51"/>
      <c r="K797" s="51"/>
      <c r="L797" s="51"/>
      <c r="M797" s="51"/>
      <c r="N797" s="51"/>
      <c r="AO797" s="51"/>
      <c r="AP797" s="51"/>
    </row>
    <row r="798" spans="1:42" ht="15.75" customHeight="1" x14ac:dyDescent="0.35">
      <c r="A798" s="51"/>
      <c r="B798" s="51"/>
      <c r="C798" s="51"/>
      <c r="D798" s="51"/>
      <c r="E798" s="51"/>
      <c r="F798" s="51"/>
      <c r="G798" s="51"/>
      <c r="H798" s="51"/>
      <c r="I798" s="61"/>
      <c r="J798" s="51"/>
      <c r="K798" s="51"/>
      <c r="L798" s="51"/>
      <c r="M798" s="51"/>
      <c r="N798" s="51"/>
      <c r="AO798" s="51"/>
      <c r="AP798" s="51"/>
    </row>
    <row r="799" spans="1:42" ht="15.75" customHeight="1" x14ac:dyDescent="0.35">
      <c r="A799" s="51"/>
      <c r="B799" s="51"/>
      <c r="C799" s="51"/>
      <c r="D799" s="51"/>
      <c r="E799" s="51"/>
      <c r="F799" s="51"/>
      <c r="G799" s="51"/>
      <c r="H799" s="51"/>
      <c r="I799" s="61"/>
      <c r="J799" s="51"/>
      <c r="K799" s="51"/>
      <c r="L799" s="51"/>
      <c r="M799" s="51"/>
      <c r="N799" s="51"/>
      <c r="AO799" s="51"/>
      <c r="AP799" s="51"/>
    </row>
    <row r="800" spans="1:42" ht="15.75" customHeight="1" x14ac:dyDescent="0.35">
      <c r="A800" s="51"/>
      <c r="B800" s="51"/>
      <c r="C800" s="51"/>
      <c r="D800" s="51"/>
      <c r="E800" s="51"/>
      <c r="F800" s="51"/>
      <c r="G800" s="51"/>
      <c r="H800" s="51"/>
      <c r="I800" s="61"/>
      <c r="J800" s="51"/>
      <c r="K800" s="51"/>
      <c r="L800" s="51"/>
      <c r="M800" s="51"/>
      <c r="N800" s="51"/>
      <c r="AO800" s="51"/>
      <c r="AP800" s="51"/>
    </row>
    <row r="801" spans="1:42" ht="15.75" customHeight="1" x14ac:dyDescent="0.35">
      <c r="A801" s="51"/>
      <c r="B801" s="51"/>
      <c r="C801" s="51"/>
      <c r="D801" s="51"/>
      <c r="E801" s="51"/>
      <c r="F801" s="51"/>
      <c r="G801" s="51"/>
      <c r="H801" s="51"/>
      <c r="I801" s="61"/>
      <c r="J801" s="51"/>
      <c r="K801" s="51"/>
      <c r="L801" s="51"/>
      <c r="M801" s="51"/>
      <c r="N801" s="51"/>
      <c r="AO801" s="51"/>
      <c r="AP801" s="51"/>
    </row>
    <row r="802" spans="1:42" ht="15.75" customHeight="1" x14ac:dyDescent="0.35">
      <c r="A802" s="51"/>
      <c r="B802" s="51"/>
      <c r="C802" s="51"/>
      <c r="D802" s="51"/>
      <c r="E802" s="51"/>
      <c r="F802" s="51"/>
      <c r="G802" s="51"/>
      <c r="H802" s="51"/>
      <c r="I802" s="61"/>
      <c r="J802" s="51"/>
      <c r="K802" s="51"/>
      <c r="L802" s="51"/>
      <c r="M802" s="51"/>
      <c r="N802" s="51"/>
      <c r="AO802" s="51"/>
      <c r="AP802" s="51"/>
    </row>
    <row r="803" spans="1:42" ht="15.75" customHeight="1" x14ac:dyDescent="0.35">
      <c r="A803" s="51"/>
      <c r="B803" s="51"/>
      <c r="C803" s="51"/>
      <c r="D803" s="51"/>
      <c r="E803" s="51"/>
      <c r="F803" s="51"/>
      <c r="G803" s="51"/>
      <c r="H803" s="51"/>
      <c r="I803" s="61"/>
      <c r="J803" s="51"/>
      <c r="K803" s="51"/>
      <c r="L803" s="51"/>
      <c r="M803" s="51"/>
      <c r="N803" s="51"/>
      <c r="AO803" s="51"/>
      <c r="AP803" s="51"/>
    </row>
    <row r="804" spans="1:42" ht="15.75" customHeight="1" x14ac:dyDescent="0.35">
      <c r="A804" s="51"/>
      <c r="B804" s="51"/>
      <c r="C804" s="51"/>
      <c r="D804" s="51"/>
      <c r="E804" s="51"/>
      <c r="F804" s="51"/>
      <c r="G804" s="51"/>
      <c r="H804" s="51"/>
      <c r="I804" s="61"/>
      <c r="J804" s="51"/>
      <c r="K804" s="51"/>
      <c r="L804" s="51"/>
      <c r="M804" s="51"/>
      <c r="N804" s="51"/>
      <c r="AO804" s="51"/>
      <c r="AP804" s="51"/>
    </row>
    <row r="805" spans="1:42" ht="15.75" customHeight="1" x14ac:dyDescent="0.35">
      <c r="A805" s="51"/>
      <c r="B805" s="51"/>
      <c r="C805" s="51"/>
      <c r="D805" s="51"/>
      <c r="E805" s="51"/>
      <c r="F805" s="51"/>
      <c r="G805" s="51"/>
      <c r="H805" s="51"/>
      <c r="I805" s="61"/>
      <c r="J805" s="51"/>
      <c r="K805" s="51"/>
      <c r="L805" s="51"/>
      <c r="M805" s="51"/>
      <c r="N805" s="51"/>
      <c r="AO805" s="51"/>
      <c r="AP805" s="51"/>
    </row>
    <row r="806" spans="1:42" ht="15.75" customHeight="1" x14ac:dyDescent="0.35">
      <c r="A806" s="51"/>
      <c r="B806" s="51"/>
      <c r="C806" s="51"/>
      <c r="D806" s="51"/>
      <c r="E806" s="51"/>
      <c r="F806" s="51"/>
      <c r="G806" s="51"/>
      <c r="H806" s="51"/>
      <c r="I806" s="61"/>
      <c r="J806" s="51"/>
      <c r="K806" s="51"/>
      <c r="L806" s="51"/>
      <c r="M806" s="51"/>
      <c r="N806" s="51"/>
      <c r="AO806" s="51"/>
      <c r="AP806" s="51"/>
    </row>
    <row r="807" spans="1:42" ht="15.75" customHeight="1" x14ac:dyDescent="0.35">
      <c r="A807" s="51"/>
      <c r="B807" s="51"/>
      <c r="C807" s="51"/>
      <c r="D807" s="51"/>
      <c r="E807" s="51"/>
      <c r="F807" s="51"/>
      <c r="G807" s="51"/>
      <c r="H807" s="51"/>
      <c r="I807" s="61"/>
      <c r="J807" s="51"/>
      <c r="K807" s="51"/>
      <c r="L807" s="51"/>
      <c r="M807" s="51"/>
      <c r="N807" s="51"/>
      <c r="AO807" s="51"/>
      <c r="AP807" s="51"/>
    </row>
    <row r="808" spans="1:42" ht="15.75" customHeight="1" x14ac:dyDescent="0.35">
      <c r="A808" s="51"/>
      <c r="B808" s="51"/>
      <c r="C808" s="51"/>
      <c r="D808" s="51"/>
      <c r="E808" s="51"/>
      <c r="F808" s="51"/>
      <c r="G808" s="51"/>
      <c r="H808" s="51"/>
      <c r="I808" s="61"/>
      <c r="J808" s="51"/>
      <c r="K808" s="51"/>
      <c r="L808" s="51"/>
      <c r="M808" s="51"/>
      <c r="N808" s="51"/>
      <c r="AO808" s="51"/>
      <c r="AP808" s="51"/>
    </row>
    <row r="809" spans="1:42" ht="15.75" customHeight="1" x14ac:dyDescent="0.35">
      <c r="A809" s="51"/>
      <c r="B809" s="51"/>
      <c r="C809" s="51"/>
      <c r="D809" s="51"/>
      <c r="E809" s="51"/>
      <c r="F809" s="51"/>
      <c r="G809" s="51"/>
      <c r="H809" s="51"/>
      <c r="I809" s="61"/>
      <c r="J809" s="51"/>
      <c r="K809" s="51"/>
      <c r="L809" s="51"/>
      <c r="M809" s="51"/>
      <c r="N809" s="51"/>
      <c r="AO809" s="51"/>
      <c r="AP809" s="51"/>
    </row>
    <row r="810" spans="1:42" ht="15.75" customHeight="1" x14ac:dyDescent="0.35">
      <c r="A810" s="51"/>
      <c r="B810" s="51"/>
      <c r="C810" s="51"/>
      <c r="D810" s="51"/>
      <c r="E810" s="51"/>
      <c r="F810" s="51"/>
      <c r="G810" s="51"/>
      <c r="H810" s="51"/>
      <c r="I810" s="61"/>
      <c r="J810" s="51"/>
      <c r="K810" s="51"/>
      <c r="L810" s="51"/>
      <c r="M810" s="51"/>
      <c r="N810" s="51"/>
      <c r="AO810" s="51"/>
      <c r="AP810" s="51"/>
    </row>
    <row r="811" spans="1:42" ht="15.75" customHeight="1" x14ac:dyDescent="0.35">
      <c r="A811" s="51"/>
      <c r="B811" s="51"/>
      <c r="C811" s="51"/>
      <c r="D811" s="51"/>
      <c r="E811" s="51"/>
      <c r="F811" s="51"/>
      <c r="G811" s="51"/>
      <c r="H811" s="51"/>
      <c r="I811" s="61"/>
      <c r="J811" s="51"/>
      <c r="K811" s="51"/>
      <c r="L811" s="51"/>
      <c r="M811" s="51"/>
      <c r="N811" s="51"/>
      <c r="AO811" s="51"/>
      <c r="AP811" s="51"/>
    </row>
    <row r="812" spans="1:42" ht="15.75" customHeight="1" x14ac:dyDescent="0.35">
      <c r="A812" s="51"/>
      <c r="B812" s="51"/>
      <c r="C812" s="51"/>
      <c r="D812" s="51"/>
      <c r="E812" s="51"/>
      <c r="F812" s="51"/>
      <c r="G812" s="51"/>
      <c r="H812" s="51"/>
      <c r="I812" s="61"/>
      <c r="J812" s="51"/>
      <c r="K812" s="51"/>
      <c r="L812" s="51"/>
      <c r="M812" s="51"/>
      <c r="N812" s="51"/>
      <c r="AO812" s="51"/>
      <c r="AP812" s="51"/>
    </row>
    <row r="813" spans="1:42" ht="15.75" customHeight="1" x14ac:dyDescent="0.35">
      <c r="A813" s="51"/>
      <c r="B813" s="51"/>
      <c r="C813" s="51"/>
      <c r="D813" s="51"/>
      <c r="E813" s="51"/>
      <c r="F813" s="51"/>
      <c r="G813" s="51"/>
      <c r="H813" s="51"/>
      <c r="I813" s="61"/>
      <c r="J813" s="51"/>
      <c r="K813" s="51"/>
      <c r="L813" s="51"/>
      <c r="M813" s="51"/>
      <c r="N813" s="51"/>
      <c r="AO813" s="51"/>
      <c r="AP813" s="51"/>
    </row>
    <row r="814" spans="1:42" ht="15.75" customHeight="1" x14ac:dyDescent="0.35">
      <c r="A814" s="51"/>
      <c r="B814" s="51"/>
      <c r="C814" s="51"/>
      <c r="D814" s="51"/>
      <c r="E814" s="51"/>
      <c r="F814" s="51"/>
      <c r="G814" s="51"/>
      <c r="H814" s="51"/>
      <c r="I814" s="61"/>
      <c r="J814" s="51"/>
      <c r="K814" s="51"/>
      <c r="L814" s="51"/>
      <c r="M814" s="51"/>
      <c r="N814" s="51"/>
      <c r="AO814" s="51"/>
      <c r="AP814" s="51"/>
    </row>
    <row r="815" spans="1:42" ht="15.75" customHeight="1" x14ac:dyDescent="0.35">
      <c r="A815" s="51"/>
      <c r="B815" s="51"/>
      <c r="C815" s="51"/>
      <c r="D815" s="51"/>
      <c r="E815" s="51"/>
      <c r="F815" s="51"/>
      <c r="G815" s="51"/>
      <c r="H815" s="51"/>
      <c r="I815" s="61"/>
      <c r="J815" s="51"/>
      <c r="K815" s="51"/>
      <c r="L815" s="51"/>
      <c r="M815" s="51"/>
      <c r="N815" s="51"/>
      <c r="AO815" s="51"/>
      <c r="AP815" s="51"/>
    </row>
    <row r="816" spans="1:42" ht="15.75" customHeight="1" x14ac:dyDescent="0.35">
      <c r="A816" s="51"/>
      <c r="B816" s="51"/>
      <c r="C816" s="51"/>
      <c r="D816" s="51"/>
      <c r="E816" s="51"/>
      <c r="F816" s="51"/>
      <c r="G816" s="51"/>
      <c r="H816" s="51"/>
      <c r="I816" s="61"/>
      <c r="J816" s="51"/>
      <c r="K816" s="51"/>
      <c r="L816" s="51"/>
      <c r="M816" s="51"/>
      <c r="N816" s="51"/>
      <c r="AO816" s="51"/>
      <c r="AP816" s="51"/>
    </row>
    <row r="817" spans="1:42" ht="15.75" customHeight="1" x14ac:dyDescent="0.35">
      <c r="A817" s="51"/>
      <c r="B817" s="51"/>
      <c r="C817" s="51"/>
      <c r="D817" s="51"/>
      <c r="E817" s="51"/>
      <c r="F817" s="51"/>
      <c r="G817" s="51"/>
      <c r="H817" s="51"/>
      <c r="I817" s="61"/>
      <c r="J817" s="51"/>
      <c r="K817" s="51"/>
      <c r="L817" s="51"/>
      <c r="M817" s="51"/>
      <c r="N817" s="51"/>
      <c r="AO817" s="51"/>
      <c r="AP817" s="51"/>
    </row>
    <row r="818" spans="1:42" ht="15.75" customHeight="1" x14ac:dyDescent="0.35">
      <c r="A818" s="51"/>
      <c r="B818" s="51"/>
      <c r="C818" s="51"/>
      <c r="D818" s="51"/>
      <c r="E818" s="51"/>
      <c r="F818" s="51"/>
      <c r="G818" s="51"/>
      <c r="H818" s="51"/>
      <c r="I818" s="61"/>
      <c r="J818" s="51"/>
      <c r="K818" s="51"/>
      <c r="L818" s="51"/>
      <c r="M818" s="51"/>
      <c r="N818" s="51"/>
      <c r="AO818" s="51"/>
      <c r="AP818" s="51"/>
    </row>
    <row r="819" spans="1:42" ht="15.75" customHeight="1" x14ac:dyDescent="0.35">
      <c r="A819" s="51"/>
      <c r="B819" s="51"/>
      <c r="C819" s="51"/>
      <c r="D819" s="51"/>
      <c r="E819" s="51"/>
      <c r="F819" s="51"/>
      <c r="G819" s="51"/>
      <c r="H819" s="51"/>
      <c r="I819" s="61"/>
      <c r="J819" s="51"/>
      <c r="K819" s="51"/>
      <c r="L819" s="51"/>
      <c r="M819" s="51"/>
      <c r="N819" s="51"/>
      <c r="AO819" s="51"/>
      <c r="AP819" s="51"/>
    </row>
    <row r="820" spans="1:42" ht="15.75" customHeight="1" x14ac:dyDescent="0.35">
      <c r="A820" s="51"/>
      <c r="B820" s="51"/>
      <c r="C820" s="51"/>
      <c r="D820" s="51"/>
      <c r="E820" s="51"/>
      <c r="F820" s="51"/>
      <c r="G820" s="51"/>
      <c r="H820" s="51"/>
      <c r="I820" s="61"/>
      <c r="J820" s="51"/>
      <c r="K820" s="51"/>
      <c r="L820" s="51"/>
      <c r="M820" s="51"/>
      <c r="N820" s="51"/>
      <c r="AO820" s="51"/>
      <c r="AP820" s="51"/>
    </row>
    <row r="821" spans="1:42" ht="15.75" customHeight="1" x14ac:dyDescent="0.35">
      <c r="A821" s="51"/>
      <c r="B821" s="51"/>
      <c r="C821" s="51"/>
      <c r="D821" s="51"/>
      <c r="E821" s="51"/>
      <c r="F821" s="51"/>
      <c r="G821" s="51"/>
      <c r="H821" s="51"/>
      <c r="I821" s="61"/>
      <c r="J821" s="51"/>
      <c r="K821" s="51"/>
      <c r="L821" s="51"/>
      <c r="M821" s="51"/>
      <c r="N821" s="51"/>
      <c r="AO821" s="51"/>
      <c r="AP821" s="51"/>
    </row>
    <row r="822" spans="1:42" ht="15.75" customHeight="1" x14ac:dyDescent="0.35">
      <c r="A822" s="51"/>
      <c r="B822" s="51"/>
      <c r="C822" s="51"/>
      <c r="D822" s="51"/>
      <c r="E822" s="51"/>
      <c r="F822" s="51"/>
      <c r="G822" s="51"/>
      <c r="H822" s="51"/>
      <c r="I822" s="61"/>
      <c r="J822" s="51"/>
      <c r="K822" s="51"/>
      <c r="L822" s="51"/>
      <c r="M822" s="51"/>
      <c r="N822" s="51"/>
      <c r="AO822" s="51"/>
      <c r="AP822" s="51"/>
    </row>
    <row r="823" spans="1:42" ht="15.75" customHeight="1" x14ac:dyDescent="0.35">
      <c r="A823" s="51"/>
      <c r="B823" s="51"/>
      <c r="C823" s="51"/>
      <c r="D823" s="51"/>
      <c r="E823" s="51"/>
      <c r="F823" s="51"/>
      <c r="G823" s="51"/>
      <c r="H823" s="51"/>
      <c r="I823" s="61"/>
      <c r="J823" s="51"/>
      <c r="K823" s="51"/>
      <c r="L823" s="51"/>
      <c r="M823" s="51"/>
      <c r="N823" s="51"/>
      <c r="AO823" s="51"/>
      <c r="AP823" s="51"/>
    </row>
    <row r="824" spans="1:42" ht="15.75" customHeight="1" x14ac:dyDescent="0.35">
      <c r="A824" s="51"/>
      <c r="B824" s="51"/>
      <c r="C824" s="51"/>
      <c r="D824" s="51"/>
      <c r="E824" s="51"/>
      <c r="F824" s="51"/>
      <c r="G824" s="51"/>
      <c r="H824" s="51"/>
      <c r="I824" s="61"/>
      <c r="J824" s="51"/>
      <c r="K824" s="51"/>
      <c r="L824" s="51"/>
      <c r="M824" s="51"/>
      <c r="N824" s="51"/>
      <c r="AO824" s="51"/>
      <c r="AP824" s="51"/>
    </row>
    <row r="825" spans="1:42" ht="15.75" customHeight="1" x14ac:dyDescent="0.35">
      <c r="A825" s="51"/>
      <c r="B825" s="51"/>
      <c r="C825" s="51"/>
      <c r="D825" s="51"/>
      <c r="E825" s="51"/>
      <c r="F825" s="51"/>
      <c r="G825" s="51"/>
      <c r="H825" s="51"/>
      <c r="I825" s="61"/>
      <c r="J825" s="51"/>
      <c r="K825" s="51"/>
      <c r="L825" s="51"/>
      <c r="M825" s="51"/>
      <c r="N825" s="51"/>
      <c r="AO825" s="51"/>
      <c r="AP825" s="51"/>
    </row>
    <row r="826" spans="1:42" ht="15.75" customHeight="1" x14ac:dyDescent="0.35">
      <c r="A826" s="51"/>
      <c r="B826" s="51"/>
      <c r="C826" s="51"/>
      <c r="D826" s="51"/>
      <c r="E826" s="51"/>
      <c r="F826" s="51"/>
      <c r="G826" s="51"/>
      <c r="H826" s="51"/>
      <c r="I826" s="61"/>
      <c r="J826" s="51"/>
      <c r="K826" s="51"/>
      <c r="L826" s="51"/>
      <c r="M826" s="51"/>
      <c r="N826" s="51"/>
      <c r="AO826" s="51"/>
      <c r="AP826" s="51"/>
    </row>
    <row r="827" spans="1:42" ht="15.75" customHeight="1" x14ac:dyDescent="0.35">
      <c r="A827" s="51"/>
      <c r="B827" s="51"/>
      <c r="C827" s="51"/>
      <c r="D827" s="51"/>
      <c r="E827" s="51"/>
      <c r="F827" s="51"/>
      <c r="G827" s="51"/>
      <c r="H827" s="51"/>
      <c r="I827" s="61"/>
      <c r="J827" s="51"/>
      <c r="K827" s="51"/>
      <c r="L827" s="51"/>
      <c r="M827" s="51"/>
      <c r="N827" s="51"/>
      <c r="AO827" s="51"/>
      <c r="AP827" s="51"/>
    </row>
    <row r="828" spans="1:42" ht="15.75" customHeight="1" x14ac:dyDescent="0.35">
      <c r="A828" s="51"/>
      <c r="B828" s="51"/>
      <c r="C828" s="51"/>
      <c r="D828" s="51"/>
      <c r="E828" s="51"/>
      <c r="F828" s="51"/>
      <c r="G828" s="51"/>
      <c r="H828" s="51"/>
      <c r="I828" s="61"/>
      <c r="J828" s="51"/>
      <c r="K828" s="51"/>
      <c r="L828" s="51"/>
      <c r="M828" s="51"/>
      <c r="N828" s="51"/>
      <c r="AO828" s="51"/>
      <c r="AP828" s="51"/>
    </row>
    <row r="829" spans="1:42" ht="15.75" customHeight="1" x14ac:dyDescent="0.35">
      <c r="A829" s="51"/>
      <c r="B829" s="51"/>
      <c r="C829" s="51"/>
      <c r="D829" s="51"/>
      <c r="E829" s="51"/>
      <c r="F829" s="51"/>
      <c r="G829" s="51"/>
      <c r="H829" s="51"/>
      <c r="I829" s="61"/>
      <c r="J829" s="51"/>
      <c r="K829" s="51"/>
      <c r="L829" s="51"/>
      <c r="M829" s="51"/>
      <c r="N829" s="51"/>
      <c r="AO829" s="51"/>
      <c r="AP829" s="51"/>
    </row>
    <row r="830" spans="1:42" ht="15.75" customHeight="1" x14ac:dyDescent="0.35">
      <c r="A830" s="51"/>
      <c r="B830" s="51"/>
      <c r="C830" s="51"/>
      <c r="D830" s="51"/>
      <c r="E830" s="51"/>
      <c r="F830" s="51"/>
      <c r="G830" s="51"/>
      <c r="H830" s="51"/>
      <c r="I830" s="61"/>
      <c r="J830" s="51"/>
      <c r="K830" s="51"/>
      <c r="L830" s="51"/>
      <c r="M830" s="51"/>
      <c r="N830" s="51"/>
      <c r="AO830" s="51"/>
      <c r="AP830" s="51"/>
    </row>
    <row r="831" spans="1:42" ht="15.75" customHeight="1" x14ac:dyDescent="0.35">
      <c r="A831" s="51"/>
      <c r="B831" s="51"/>
      <c r="C831" s="51"/>
      <c r="D831" s="51"/>
      <c r="E831" s="51"/>
      <c r="F831" s="51"/>
      <c r="G831" s="51"/>
      <c r="H831" s="51"/>
      <c r="I831" s="61"/>
      <c r="J831" s="51"/>
      <c r="K831" s="51"/>
      <c r="L831" s="51"/>
      <c r="M831" s="51"/>
      <c r="N831" s="51"/>
      <c r="AO831" s="51"/>
      <c r="AP831" s="51"/>
    </row>
    <row r="832" spans="1:42" ht="15.75" customHeight="1" x14ac:dyDescent="0.35">
      <c r="A832" s="51"/>
      <c r="B832" s="51"/>
      <c r="C832" s="51"/>
      <c r="D832" s="51"/>
      <c r="E832" s="51"/>
      <c r="F832" s="51"/>
      <c r="G832" s="51"/>
      <c r="H832" s="51"/>
      <c r="I832" s="61"/>
      <c r="J832" s="51"/>
      <c r="K832" s="51"/>
      <c r="L832" s="51"/>
      <c r="M832" s="51"/>
      <c r="N832" s="51"/>
      <c r="AO832" s="51"/>
      <c r="AP832" s="51"/>
    </row>
    <row r="833" spans="1:42" ht="15.75" customHeight="1" x14ac:dyDescent="0.35">
      <c r="A833" s="51"/>
      <c r="B833" s="51"/>
      <c r="C833" s="51"/>
      <c r="D833" s="51"/>
      <c r="E833" s="51"/>
      <c r="F833" s="51"/>
      <c r="G833" s="51"/>
      <c r="H833" s="51"/>
      <c r="I833" s="61"/>
      <c r="J833" s="51"/>
      <c r="K833" s="51"/>
      <c r="L833" s="51"/>
      <c r="M833" s="51"/>
      <c r="N833" s="51"/>
      <c r="AO833" s="51"/>
      <c r="AP833" s="51"/>
    </row>
    <row r="834" spans="1:42" ht="15.75" customHeight="1" x14ac:dyDescent="0.35">
      <c r="A834" s="51"/>
      <c r="B834" s="51"/>
      <c r="C834" s="51"/>
      <c r="D834" s="51"/>
      <c r="E834" s="51"/>
      <c r="F834" s="51"/>
      <c r="G834" s="51"/>
      <c r="H834" s="51"/>
      <c r="I834" s="61"/>
      <c r="J834" s="51"/>
      <c r="K834" s="51"/>
      <c r="L834" s="51"/>
      <c r="M834" s="51"/>
      <c r="N834" s="51"/>
      <c r="AO834" s="51"/>
      <c r="AP834" s="51"/>
    </row>
    <row r="835" spans="1:42" ht="15.75" customHeight="1" x14ac:dyDescent="0.35">
      <c r="A835" s="51"/>
      <c r="B835" s="51"/>
      <c r="C835" s="51"/>
      <c r="D835" s="51"/>
      <c r="E835" s="51"/>
      <c r="F835" s="51"/>
      <c r="G835" s="51"/>
      <c r="H835" s="51"/>
      <c r="I835" s="61"/>
      <c r="J835" s="51"/>
      <c r="K835" s="51"/>
      <c r="L835" s="51"/>
      <c r="M835" s="51"/>
      <c r="N835" s="51"/>
      <c r="AO835" s="51"/>
      <c r="AP835" s="51"/>
    </row>
    <row r="836" spans="1:42" ht="15.75" customHeight="1" x14ac:dyDescent="0.35">
      <c r="A836" s="51"/>
      <c r="B836" s="51"/>
      <c r="C836" s="51"/>
      <c r="D836" s="51"/>
      <c r="E836" s="51"/>
      <c r="F836" s="51"/>
      <c r="G836" s="51"/>
      <c r="H836" s="51"/>
      <c r="I836" s="61"/>
      <c r="J836" s="51"/>
      <c r="K836" s="51"/>
      <c r="L836" s="51"/>
      <c r="M836" s="51"/>
      <c r="N836" s="51"/>
      <c r="AO836" s="51"/>
      <c r="AP836" s="51"/>
    </row>
    <row r="837" spans="1:42" ht="15.75" customHeight="1" x14ac:dyDescent="0.35">
      <c r="A837" s="51"/>
      <c r="B837" s="51"/>
      <c r="C837" s="51"/>
      <c r="D837" s="51"/>
      <c r="E837" s="51"/>
      <c r="F837" s="51"/>
      <c r="G837" s="51"/>
      <c r="H837" s="51"/>
      <c r="I837" s="61"/>
      <c r="J837" s="51"/>
      <c r="K837" s="51"/>
      <c r="L837" s="51"/>
      <c r="M837" s="51"/>
      <c r="N837" s="51"/>
      <c r="AO837" s="51"/>
      <c r="AP837" s="51"/>
    </row>
    <row r="838" spans="1:42" ht="15.75" customHeight="1" x14ac:dyDescent="0.35">
      <c r="A838" s="51"/>
      <c r="B838" s="51"/>
      <c r="C838" s="51"/>
      <c r="D838" s="51"/>
      <c r="E838" s="51"/>
      <c r="F838" s="51"/>
      <c r="G838" s="51"/>
      <c r="H838" s="51"/>
      <c r="I838" s="61"/>
      <c r="J838" s="51"/>
      <c r="K838" s="51"/>
      <c r="L838" s="51"/>
      <c r="M838" s="51"/>
      <c r="N838" s="51"/>
      <c r="AO838" s="51"/>
      <c r="AP838" s="51"/>
    </row>
    <row r="839" spans="1:42" ht="15.75" customHeight="1" x14ac:dyDescent="0.35">
      <c r="A839" s="51"/>
      <c r="B839" s="51"/>
      <c r="C839" s="51"/>
      <c r="D839" s="51"/>
      <c r="E839" s="51"/>
      <c r="F839" s="51"/>
      <c r="G839" s="51"/>
      <c r="H839" s="51"/>
      <c r="I839" s="61"/>
      <c r="J839" s="51"/>
      <c r="K839" s="51"/>
      <c r="L839" s="51"/>
      <c r="M839" s="51"/>
      <c r="N839" s="51"/>
      <c r="AO839" s="51"/>
      <c r="AP839" s="51"/>
    </row>
    <row r="840" spans="1:42" ht="15.75" customHeight="1" x14ac:dyDescent="0.35">
      <c r="A840" s="51"/>
      <c r="B840" s="51"/>
      <c r="C840" s="51"/>
      <c r="D840" s="51"/>
      <c r="E840" s="51"/>
      <c r="F840" s="51"/>
      <c r="G840" s="51"/>
      <c r="H840" s="51"/>
      <c r="I840" s="61"/>
      <c r="J840" s="51"/>
      <c r="K840" s="51"/>
      <c r="L840" s="51"/>
      <c r="M840" s="51"/>
      <c r="N840" s="51"/>
      <c r="AO840" s="51"/>
      <c r="AP840" s="51"/>
    </row>
    <row r="841" spans="1:42" ht="15.75" customHeight="1" x14ac:dyDescent="0.35">
      <c r="A841" s="51"/>
      <c r="B841" s="51"/>
      <c r="C841" s="51"/>
      <c r="D841" s="51"/>
      <c r="E841" s="51"/>
      <c r="F841" s="51"/>
      <c r="G841" s="51"/>
      <c r="H841" s="51"/>
      <c r="I841" s="61"/>
      <c r="J841" s="51"/>
      <c r="K841" s="51"/>
      <c r="L841" s="51"/>
      <c r="M841" s="51"/>
      <c r="N841" s="51"/>
      <c r="AO841" s="51"/>
      <c r="AP841" s="51"/>
    </row>
    <row r="842" spans="1:42" ht="15.75" customHeight="1" x14ac:dyDescent="0.35">
      <c r="A842" s="51"/>
      <c r="B842" s="51"/>
      <c r="C842" s="51"/>
      <c r="D842" s="51"/>
      <c r="E842" s="51"/>
      <c r="F842" s="51"/>
      <c r="G842" s="51"/>
      <c r="H842" s="51"/>
      <c r="I842" s="61"/>
      <c r="J842" s="51"/>
      <c r="K842" s="51"/>
      <c r="L842" s="51"/>
      <c r="M842" s="51"/>
      <c r="N842" s="51"/>
      <c r="AO842" s="51"/>
      <c r="AP842" s="51"/>
    </row>
    <row r="843" spans="1:42" ht="15.75" customHeight="1" x14ac:dyDescent="0.35">
      <c r="A843" s="51"/>
      <c r="B843" s="51"/>
      <c r="C843" s="51"/>
      <c r="D843" s="51"/>
      <c r="E843" s="51"/>
      <c r="F843" s="51"/>
      <c r="G843" s="51"/>
      <c r="H843" s="51"/>
      <c r="I843" s="61"/>
      <c r="J843" s="51"/>
      <c r="K843" s="51"/>
      <c r="L843" s="51"/>
      <c r="M843" s="51"/>
      <c r="N843" s="51"/>
      <c r="AO843" s="51"/>
      <c r="AP843" s="51"/>
    </row>
    <row r="844" spans="1:42" ht="15.75" customHeight="1" x14ac:dyDescent="0.35">
      <c r="A844" s="51"/>
      <c r="B844" s="51"/>
      <c r="C844" s="51"/>
      <c r="D844" s="51"/>
      <c r="E844" s="51"/>
      <c r="F844" s="51"/>
      <c r="G844" s="51"/>
      <c r="H844" s="51"/>
      <c r="I844" s="61"/>
      <c r="J844" s="51"/>
      <c r="K844" s="51"/>
      <c r="L844" s="51"/>
      <c r="M844" s="51"/>
      <c r="N844" s="51"/>
      <c r="AO844" s="51"/>
      <c r="AP844" s="51"/>
    </row>
    <row r="845" spans="1:42" ht="15.75" customHeight="1" x14ac:dyDescent="0.35">
      <c r="A845" s="51"/>
      <c r="B845" s="51"/>
      <c r="C845" s="51"/>
      <c r="D845" s="51"/>
      <c r="E845" s="51"/>
      <c r="F845" s="51"/>
      <c r="G845" s="51"/>
      <c r="H845" s="51"/>
      <c r="I845" s="61"/>
      <c r="J845" s="51"/>
      <c r="K845" s="51"/>
      <c r="L845" s="51"/>
      <c r="M845" s="51"/>
      <c r="N845" s="51"/>
      <c r="AO845" s="51"/>
      <c r="AP845" s="51"/>
    </row>
    <row r="846" spans="1:42" ht="15.75" customHeight="1" x14ac:dyDescent="0.35">
      <c r="A846" s="51"/>
      <c r="B846" s="51"/>
      <c r="C846" s="51"/>
      <c r="D846" s="51"/>
      <c r="E846" s="51"/>
      <c r="F846" s="51"/>
      <c r="G846" s="51"/>
      <c r="H846" s="51"/>
      <c r="I846" s="61"/>
      <c r="J846" s="51"/>
      <c r="K846" s="51"/>
      <c r="L846" s="51"/>
      <c r="M846" s="51"/>
      <c r="N846" s="51"/>
      <c r="AO846" s="51"/>
      <c r="AP846" s="51"/>
    </row>
    <row r="847" spans="1:42" ht="15.75" customHeight="1" x14ac:dyDescent="0.35">
      <c r="A847" s="51"/>
      <c r="B847" s="51"/>
      <c r="C847" s="51"/>
      <c r="D847" s="51"/>
      <c r="E847" s="51"/>
      <c r="F847" s="51"/>
      <c r="G847" s="51"/>
      <c r="H847" s="51"/>
      <c r="I847" s="61"/>
      <c r="J847" s="51"/>
      <c r="K847" s="51"/>
      <c r="L847" s="51"/>
      <c r="M847" s="51"/>
      <c r="N847" s="51"/>
      <c r="AO847" s="51"/>
      <c r="AP847" s="51"/>
    </row>
    <row r="848" spans="1:42" ht="15.75" customHeight="1" x14ac:dyDescent="0.35">
      <c r="A848" s="51"/>
      <c r="B848" s="51"/>
      <c r="C848" s="51"/>
      <c r="D848" s="51"/>
      <c r="E848" s="51"/>
      <c r="F848" s="51"/>
      <c r="G848" s="51"/>
      <c r="H848" s="51"/>
      <c r="I848" s="61"/>
      <c r="J848" s="51"/>
      <c r="K848" s="51"/>
      <c r="L848" s="51"/>
      <c r="M848" s="51"/>
      <c r="N848" s="51"/>
      <c r="AO848" s="51"/>
      <c r="AP848" s="51"/>
    </row>
    <row r="849" spans="1:42" ht="15.75" customHeight="1" x14ac:dyDescent="0.35">
      <c r="A849" s="51"/>
      <c r="B849" s="51"/>
      <c r="C849" s="51"/>
      <c r="D849" s="51"/>
      <c r="E849" s="51"/>
      <c r="F849" s="51"/>
      <c r="G849" s="51"/>
      <c r="H849" s="51"/>
      <c r="I849" s="61"/>
      <c r="J849" s="51"/>
      <c r="K849" s="51"/>
      <c r="L849" s="51"/>
      <c r="M849" s="51"/>
      <c r="N849" s="51"/>
      <c r="AO849" s="51"/>
      <c r="AP849" s="51"/>
    </row>
    <row r="850" spans="1:42" ht="15.75" customHeight="1" x14ac:dyDescent="0.35">
      <c r="A850" s="51"/>
      <c r="B850" s="51"/>
      <c r="C850" s="51"/>
      <c r="D850" s="51"/>
      <c r="E850" s="51"/>
      <c r="F850" s="51"/>
      <c r="G850" s="51"/>
      <c r="H850" s="51"/>
      <c r="I850" s="61"/>
      <c r="J850" s="51"/>
      <c r="K850" s="51"/>
      <c r="L850" s="51"/>
      <c r="M850" s="51"/>
      <c r="N850" s="51"/>
      <c r="AO850" s="51"/>
      <c r="AP850" s="51"/>
    </row>
    <row r="851" spans="1:42" ht="15.75" customHeight="1" x14ac:dyDescent="0.35">
      <c r="A851" s="51"/>
      <c r="B851" s="51"/>
      <c r="C851" s="51"/>
      <c r="D851" s="51"/>
      <c r="E851" s="51"/>
      <c r="F851" s="51"/>
      <c r="G851" s="51"/>
      <c r="H851" s="51"/>
      <c r="I851" s="61"/>
      <c r="J851" s="51"/>
      <c r="K851" s="51"/>
      <c r="L851" s="51"/>
      <c r="M851" s="51"/>
      <c r="N851" s="51"/>
      <c r="AO851" s="51"/>
      <c r="AP851" s="51"/>
    </row>
    <row r="852" spans="1:42" ht="15.75" customHeight="1" x14ac:dyDescent="0.35">
      <c r="A852" s="51"/>
      <c r="B852" s="51"/>
      <c r="C852" s="51"/>
      <c r="D852" s="51"/>
      <c r="E852" s="51"/>
      <c r="F852" s="51"/>
      <c r="G852" s="51"/>
      <c r="H852" s="51"/>
      <c r="I852" s="61"/>
      <c r="J852" s="51"/>
      <c r="K852" s="51"/>
      <c r="L852" s="51"/>
      <c r="M852" s="51"/>
      <c r="N852" s="51"/>
      <c r="AO852" s="51"/>
      <c r="AP852" s="51"/>
    </row>
    <row r="853" spans="1:42" ht="15.75" customHeight="1" x14ac:dyDescent="0.35">
      <c r="A853" s="51"/>
      <c r="B853" s="51"/>
      <c r="C853" s="51"/>
      <c r="D853" s="51"/>
      <c r="E853" s="51"/>
      <c r="F853" s="51"/>
      <c r="G853" s="51"/>
      <c r="H853" s="51"/>
      <c r="I853" s="61"/>
      <c r="J853" s="51"/>
      <c r="K853" s="51"/>
      <c r="L853" s="51"/>
      <c r="M853" s="51"/>
      <c r="N853" s="51"/>
      <c r="AO853" s="51"/>
      <c r="AP853" s="51"/>
    </row>
    <row r="854" spans="1:42" ht="15.75" customHeight="1" x14ac:dyDescent="0.35">
      <c r="A854" s="51"/>
      <c r="B854" s="51"/>
      <c r="C854" s="51"/>
      <c r="D854" s="51"/>
      <c r="E854" s="51"/>
      <c r="F854" s="51"/>
      <c r="G854" s="51"/>
      <c r="H854" s="51"/>
      <c r="I854" s="61"/>
      <c r="J854" s="51"/>
      <c r="K854" s="51"/>
      <c r="L854" s="51"/>
      <c r="M854" s="51"/>
      <c r="N854" s="51"/>
      <c r="AO854" s="51"/>
      <c r="AP854" s="51"/>
    </row>
    <row r="855" spans="1:42" ht="15.75" customHeight="1" x14ac:dyDescent="0.35">
      <c r="A855" s="51"/>
      <c r="B855" s="51"/>
      <c r="C855" s="51"/>
      <c r="D855" s="51"/>
      <c r="E855" s="51"/>
      <c r="F855" s="51"/>
      <c r="G855" s="51"/>
      <c r="H855" s="51"/>
      <c r="I855" s="61"/>
      <c r="J855" s="51"/>
      <c r="K855" s="51"/>
      <c r="L855" s="51"/>
      <c r="M855" s="51"/>
      <c r="N855" s="51"/>
      <c r="AO855" s="51"/>
      <c r="AP855" s="51"/>
    </row>
    <row r="856" spans="1:42" ht="15.75" customHeight="1" x14ac:dyDescent="0.35">
      <c r="A856" s="51"/>
      <c r="B856" s="51"/>
      <c r="C856" s="51"/>
      <c r="D856" s="51"/>
      <c r="E856" s="51"/>
      <c r="F856" s="51"/>
      <c r="G856" s="51"/>
      <c r="H856" s="51"/>
      <c r="I856" s="61"/>
      <c r="J856" s="51"/>
      <c r="K856" s="51"/>
      <c r="L856" s="51"/>
      <c r="M856" s="51"/>
      <c r="N856" s="51"/>
      <c r="AO856" s="51"/>
      <c r="AP856" s="51"/>
    </row>
    <row r="857" spans="1:42" ht="15.75" customHeight="1" x14ac:dyDescent="0.35">
      <c r="A857" s="51"/>
      <c r="B857" s="51"/>
      <c r="C857" s="51"/>
      <c r="D857" s="51"/>
      <c r="E857" s="51"/>
      <c r="F857" s="51"/>
      <c r="G857" s="51"/>
      <c r="H857" s="51"/>
      <c r="I857" s="61"/>
      <c r="J857" s="51"/>
      <c r="K857" s="51"/>
      <c r="L857" s="51"/>
      <c r="M857" s="51"/>
      <c r="N857" s="51"/>
      <c r="AO857" s="51"/>
      <c r="AP857" s="51"/>
    </row>
    <row r="858" spans="1:42" ht="15.75" customHeight="1" x14ac:dyDescent="0.35">
      <c r="A858" s="51"/>
      <c r="B858" s="51"/>
      <c r="C858" s="51"/>
      <c r="D858" s="51"/>
      <c r="E858" s="51"/>
      <c r="F858" s="51"/>
      <c r="G858" s="51"/>
      <c r="H858" s="51"/>
      <c r="I858" s="61"/>
      <c r="J858" s="51"/>
      <c r="K858" s="51"/>
      <c r="L858" s="51"/>
      <c r="M858" s="51"/>
      <c r="N858" s="51"/>
      <c r="AO858" s="51"/>
      <c r="AP858" s="51"/>
    </row>
    <row r="859" spans="1:42" ht="15.75" customHeight="1" x14ac:dyDescent="0.35">
      <c r="A859" s="51"/>
      <c r="B859" s="51"/>
      <c r="C859" s="51"/>
      <c r="D859" s="51"/>
      <c r="E859" s="51"/>
      <c r="F859" s="51"/>
      <c r="G859" s="51"/>
      <c r="H859" s="51"/>
      <c r="I859" s="61"/>
      <c r="J859" s="51"/>
      <c r="K859" s="51"/>
      <c r="L859" s="51"/>
      <c r="M859" s="51"/>
      <c r="N859" s="51"/>
      <c r="AO859" s="51"/>
      <c r="AP859" s="51"/>
    </row>
    <row r="860" spans="1:42" ht="15.75" customHeight="1" x14ac:dyDescent="0.35">
      <c r="A860" s="51"/>
      <c r="B860" s="51"/>
      <c r="C860" s="51"/>
      <c r="D860" s="51"/>
      <c r="E860" s="51"/>
      <c r="F860" s="51"/>
      <c r="G860" s="51"/>
      <c r="H860" s="51"/>
      <c r="I860" s="61"/>
      <c r="J860" s="51"/>
      <c r="K860" s="51"/>
      <c r="L860" s="51"/>
      <c r="M860" s="51"/>
      <c r="N860" s="51"/>
      <c r="AO860" s="51"/>
      <c r="AP860" s="51"/>
    </row>
    <row r="861" spans="1:42" ht="15.75" customHeight="1" x14ac:dyDescent="0.35">
      <c r="A861" s="51"/>
      <c r="B861" s="51"/>
      <c r="C861" s="51"/>
      <c r="D861" s="51"/>
      <c r="E861" s="51"/>
      <c r="F861" s="51"/>
      <c r="G861" s="51"/>
      <c r="H861" s="51"/>
      <c r="I861" s="61"/>
      <c r="J861" s="51"/>
      <c r="K861" s="51"/>
      <c r="L861" s="51"/>
      <c r="M861" s="51"/>
      <c r="N861" s="51"/>
      <c r="AO861" s="51"/>
      <c r="AP861" s="51"/>
    </row>
    <row r="862" spans="1:42" ht="15.75" customHeight="1" x14ac:dyDescent="0.35">
      <c r="A862" s="51"/>
      <c r="B862" s="51"/>
      <c r="C862" s="51"/>
      <c r="D862" s="51"/>
      <c r="E862" s="51"/>
      <c r="F862" s="51"/>
      <c r="G862" s="51"/>
      <c r="H862" s="51"/>
      <c r="I862" s="61"/>
      <c r="J862" s="51"/>
      <c r="K862" s="51"/>
      <c r="L862" s="51"/>
      <c r="M862" s="51"/>
      <c r="N862" s="51"/>
      <c r="AO862" s="51"/>
      <c r="AP862" s="51"/>
    </row>
    <row r="863" spans="1:42" ht="15.75" customHeight="1" x14ac:dyDescent="0.35">
      <c r="A863" s="51"/>
      <c r="B863" s="51"/>
      <c r="C863" s="51"/>
      <c r="D863" s="51"/>
      <c r="E863" s="51"/>
      <c r="F863" s="51"/>
      <c r="G863" s="51"/>
      <c r="H863" s="51"/>
      <c r="I863" s="61"/>
      <c r="J863" s="51"/>
      <c r="K863" s="51"/>
      <c r="L863" s="51"/>
      <c r="M863" s="51"/>
      <c r="N863" s="51"/>
      <c r="AO863" s="51"/>
      <c r="AP863" s="51"/>
    </row>
    <row r="864" spans="1:42" ht="15.75" customHeight="1" x14ac:dyDescent="0.35">
      <c r="A864" s="51"/>
      <c r="B864" s="51"/>
      <c r="C864" s="51"/>
      <c r="D864" s="51"/>
      <c r="E864" s="51"/>
      <c r="F864" s="51"/>
      <c r="G864" s="51"/>
      <c r="H864" s="51"/>
      <c r="I864" s="61"/>
      <c r="J864" s="51"/>
      <c r="K864" s="51"/>
      <c r="L864" s="51"/>
      <c r="M864" s="51"/>
      <c r="N864" s="51"/>
      <c r="AO864" s="51"/>
      <c r="AP864" s="51"/>
    </row>
    <row r="865" spans="1:42" ht="15.75" customHeight="1" x14ac:dyDescent="0.35">
      <c r="A865" s="51"/>
      <c r="B865" s="51"/>
      <c r="C865" s="51"/>
      <c r="D865" s="51"/>
      <c r="E865" s="51"/>
      <c r="F865" s="51"/>
      <c r="G865" s="51"/>
      <c r="H865" s="51"/>
      <c r="I865" s="61"/>
      <c r="J865" s="51"/>
      <c r="K865" s="51"/>
      <c r="L865" s="51"/>
      <c r="M865" s="51"/>
      <c r="N865" s="51"/>
      <c r="AO865" s="51"/>
      <c r="AP865" s="51"/>
    </row>
    <row r="866" spans="1:42" ht="15.75" customHeight="1" x14ac:dyDescent="0.35">
      <c r="A866" s="51"/>
      <c r="B866" s="51"/>
      <c r="C866" s="51"/>
      <c r="D866" s="51"/>
      <c r="E866" s="51"/>
      <c r="F866" s="51"/>
      <c r="G866" s="51"/>
      <c r="H866" s="51"/>
      <c r="I866" s="61"/>
      <c r="J866" s="51"/>
      <c r="K866" s="51"/>
      <c r="L866" s="51"/>
      <c r="M866" s="51"/>
      <c r="N866" s="51"/>
      <c r="AO866" s="51"/>
      <c r="AP866" s="51"/>
    </row>
    <row r="867" spans="1:42" ht="15.75" customHeight="1" x14ac:dyDescent="0.35">
      <c r="A867" s="51"/>
      <c r="B867" s="51"/>
      <c r="C867" s="51"/>
      <c r="D867" s="51"/>
      <c r="E867" s="51"/>
      <c r="F867" s="51"/>
      <c r="G867" s="51"/>
      <c r="H867" s="51"/>
      <c r="I867" s="61"/>
      <c r="J867" s="51"/>
      <c r="K867" s="51"/>
      <c r="L867" s="51"/>
      <c r="M867" s="51"/>
      <c r="N867" s="51"/>
      <c r="AO867" s="51"/>
      <c r="AP867" s="51"/>
    </row>
    <row r="868" spans="1:42" ht="15.75" customHeight="1" x14ac:dyDescent="0.35">
      <c r="A868" s="51"/>
      <c r="B868" s="51"/>
      <c r="C868" s="51"/>
      <c r="D868" s="51"/>
      <c r="E868" s="51"/>
      <c r="F868" s="51"/>
      <c r="G868" s="51"/>
      <c r="H868" s="51"/>
      <c r="I868" s="61"/>
      <c r="J868" s="51"/>
      <c r="K868" s="51"/>
      <c r="L868" s="51"/>
      <c r="M868" s="51"/>
      <c r="N868" s="51"/>
      <c r="AO868" s="51"/>
      <c r="AP868" s="51"/>
    </row>
    <row r="869" spans="1:42" ht="15.75" customHeight="1" x14ac:dyDescent="0.35">
      <c r="A869" s="51"/>
      <c r="B869" s="51"/>
      <c r="C869" s="51"/>
      <c r="D869" s="51"/>
      <c r="E869" s="51"/>
      <c r="F869" s="51"/>
      <c r="G869" s="51"/>
      <c r="H869" s="51"/>
      <c r="I869" s="61"/>
      <c r="J869" s="51"/>
      <c r="K869" s="51"/>
      <c r="L869" s="51"/>
      <c r="M869" s="51"/>
      <c r="N869" s="51"/>
      <c r="AO869" s="51"/>
      <c r="AP869" s="51"/>
    </row>
    <row r="870" spans="1:42" ht="15.75" customHeight="1" x14ac:dyDescent="0.35">
      <c r="A870" s="51"/>
      <c r="B870" s="51"/>
      <c r="C870" s="51"/>
      <c r="D870" s="51"/>
      <c r="E870" s="51"/>
      <c r="F870" s="51"/>
      <c r="G870" s="51"/>
      <c r="H870" s="51"/>
      <c r="I870" s="61"/>
      <c r="J870" s="51"/>
      <c r="K870" s="51"/>
      <c r="L870" s="51"/>
      <c r="M870" s="51"/>
      <c r="N870" s="51"/>
      <c r="AO870" s="51"/>
      <c r="AP870" s="51"/>
    </row>
    <row r="871" spans="1:42" ht="15.75" customHeight="1" x14ac:dyDescent="0.35">
      <c r="A871" s="51"/>
      <c r="B871" s="51"/>
      <c r="C871" s="51"/>
      <c r="D871" s="51"/>
      <c r="E871" s="51"/>
      <c r="F871" s="51"/>
      <c r="G871" s="51"/>
      <c r="H871" s="51"/>
      <c r="I871" s="61"/>
      <c r="J871" s="51"/>
      <c r="K871" s="51"/>
      <c r="L871" s="51"/>
      <c r="M871" s="51"/>
      <c r="N871" s="51"/>
      <c r="AO871" s="51"/>
      <c r="AP871" s="51"/>
    </row>
    <row r="872" spans="1:42" ht="15.75" customHeight="1" x14ac:dyDescent="0.35">
      <c r="A872" s="51"/>
      <c r="B872" s="51"/>
      <c r="C872" s="51"/>
      <c r="D872" s="51"/>
      <c r="E872" s="51"/>
      <c r="F872" s="51"/>
      <c r="G872" s="51"/>
      <c r="H872" s="51"/>
      <c r="I872" s="61"/>
      <c r="J872" s="51"/>
      <c r="K872" s="51"/>
      <c r="L872" s="51"/>
      <c r="M872" s="51"/>
      <c r="N872" s="51"/>
      <c r="AO872" s="51"/>
      <c r="AP872" s="51"/>
    </row>
    <row r="873" spans="1:42" ht="15.75" customHeight="1" x14ac:dyDescent="0.35">
      <c r="A873" s="51"/>
      <c r="B873" s="51"/>
      <c r="C873" s="51"/>
      <c r="D873" s="51"/>
      <c r="E873" s="51"/>
      <c r="F873" s="51"/>
      <c r="G873" s="51"/>
      <c r="H873" s="51"/>
      <c r="I873" s="61"/>
      <c r="J873" s="51"/>
      <c r="K873" s="51"/>
      <c r="L873" s="51"/>
      <c r="M873" s="51"/>
      <c r="N873" s="51"/>
      <c r="AO873" s="51"/>
      <c r="AP873" s="51"/>
    </row>
    <row r="874" spans="1:42" ht="15.75" customHeight="1" x14ac:dyDescent="0.35">
      <c r="A874" s="51"/>
      <c r="B874" s="51"/>
      <c r="C874" s="51"/>
      <c r="D874" s="51"/>
      <c r="E874" s="51"/>
      <c r="F874" s="51"/>
      <c r="G874" s="51"/>
      <c r="H874" s="51"/>
      <c r="I874" s="61"/>
      <c r="J874" s="51"/>
      <c r="K874" s="51"/>
      <c r="L874" s="51"/>
      <c r="M874" s="51"/>
      <c r="N874" s="51"/>
      <c r="AO874" s="51"/>
      <c r="AP874" s="51"/>
    </row>
    <row r="875" spans="1:42" ht="15.75" customHeight="1" x14ac:dyDescent="0.35">
      <c r="A875" s="51"/>
      <c r="B875" s="51"/>
      <c r="C875" s="51"/>
      <c r="D875" s="51"/>
      <c r="E875" s="51"/>
      <c r="F875" s="51"/>
      <c r="G875" s="51"/>
      <c r="H875" s="51"/>
      <c r="I875" s="61"/>
      <c r="J875" s="51"/>
      <c r="K875" s="51"/>
      <c r="L875" s="51"/>
      <c r="M875" s="51"/>
      <c r="N875" s="51"/>
      <c r="AO875" s="51"/>
      <c r="AP875" s="51"/>
    </row>
    <row r="876" spans="1:42" ht="15.75" customHeight="1" x14ac:dyDescent="0.35">
      <c r="A876" s="51"/>
      <c r="B876" s="51"/>
      <c r="C876" s="51"/>
      <c r="D876" s="51"/>
      <c r="E876" s="51"/>
      <c r="F876" s="51"/>
      <c r="G876" s="51"/>
      <c r="H876" s="51"/>
      <c r="I876" s="61"/>
      <c r="J876" s="51"/>
      <c r="K876" s="51"/>
      <c r="L876" s="51"/>
      <c r="M876" s="51"/>
      <c r="N876" s="51"/>
      <c r="AO876" s="51"/>
      <c r="AP876" s="51"/>
    </row>
    <row r="877" spans="1:42" ht="15.75" customHeight="1" x14ac:dyDescent="0.35">
      <c r="A877" s="51"/>
      <c r="B877" s="51"/>
      <c r="C877" s="51"/>
      <c r="D877" s="51"/>
      <c r="E877" s="51"/>
      <c r="F877" s="51"/>
      <c r="G877" s="51"/>
      <c r="H877" s="51"/>
      <c r="I877" s="61"/>
      <c r="J877" s="51"/>
      <c r="K877" s="51"/>
      <c r="L877" s="51"/>
      <c r="M877" s="51"/>
      <c r="N877" s="51"/>
      <c r="AO877" s="51"/>
      <c r="AP877" s="51"/>
    </row>
    <row r="878" spans="1:42" ht="15.75" customHeight="1" x14ac:dyDescent="0.35">
      <c r="A878" s="51"/>
      <c r="B878" s="51"/>
      <c r="C878" s="51"/>
      <c r="D878" s="51"/>
      <c r="E878" s="51"/>
      <c r="F878" s="51"/>
      <c r="G878" s="51"/>
      <c r="H878" s="51"/>
      <c r="I878" s="61"/>
      <c r="J878" s="51"/>
      <c r="K878" s="51"/>
      <c r="L878" s="51"/>
      <c r="M878" s="51"/>
      <c r="N878" s="51"/>
      <c r="AO878" s="51"/>
      <c r="AP878" s="51"/>
    </row>
    <row r="879" spans="1:42" ht="15.75" customHeight="1" x14ac:dyDescent="0.35">
      <c r="A879" s="51"/>
      <c r="B879" s="51"/>
      <c r="C879" s="51"/>
      <c r="D879" s="51"/>
      <c r="E879" s="51"/>
      <c r="F879" s="51"/>
      <c r="G879" s="51"/>
      <c r="H879" s="51"/>
      <c r="I879" s="61"/>
      <c r="J879" s="51"/>
      <c r="K879" s="51"/>
      <c r="L879" s="51"/>
      <c r="M879" s="51"/>
      <c r="N879" s="51"/>
      <c r="AO879" s="51"/>
      <c r="AP879" s="51"/>
    </row>
    <row r="880" spans="1:42" ht="15.75" customHeight="1" x14ac:dyDescent="0.35">
      <c r="A880" s="51"/>
      <c r="B880" s="51"/>
      <c r="C880" s="51"/>
      <c r="D880" s="51"/>
      <c r="E880" s="51"/>
      <c r="F880" s="51"/>
      <c r="G880" s="51"/>
      <c r="H880" s="51"/>
      <c r="I880" s="61"/>
      <c r="J880" s="51"/>
      <c r="K880" s="51"/>
      <c r="L880" s="51"/>
      <c r="M880" s="51"/>
      <c r="N880" s="51"/>
      <c r="AO880" s="51"/>
      <c r="AP880" s="51"/>
    </row>
    <row r="881" spans="1:42" ht="15.75" customHeight="1" x14ac:dyDescent="0.35">
      <c r="A881" s="51"/>
      <c r="B881" s="51"/>
      <c r="C881" s="51"/>
      <c r="D881" s="51"/>
      <c r="E881" s="51"/>
      <c r="F881" s="51"/>
      <c r="G881" s="51"/>
      <c r="H881" s="51"/>
      <c r="I881" s="61"/>
      <c r="J881" s="51"/>
      <c r="K881" s="51"/>
      <c r="L881" s="51"/>
      <c r="M881" s="51"/>
      <c r="N881" s="51"/>
      <c r="AO881" s="51"/>
      <c r="AP881" s="51"/>
    </row>
    <row r="882" spans="1:42" ht="15.75" customHeight="1" x14ac:dyDescent="0.35">
      <c r="A882" s="51"/>
      <c r="B882" s="51"/>
      <c r="C882" s="51"/>
      <c r="D882" s="51"/>
      <c r="E882" s="51"/>
      <c r="F882" s="51"/>
      <c r="G882" s="51"/>
      <c r="H882" s="51"/>
      <c r="I882" s="61"/>
      <c r="J882" s="51"/>
      <c r="K882" s="51"/>
      <c r="L882" s="51"/>
      <c r="M882" s="51"/>
      <c r="N882" s="51"/>
      <c r="AO882" s="51"/>
      <c r="AP882" s="51"/>
    </row>
    <row r="883" spans="1:42" ht="15.75" customHeight="1" x14ac:dyDescent="0.35">
      <c r="A883" s="51"/>
      <c r="B883" s="51"/>
      <c r="C883" s="51"/>
      <c r="D883" s="51"/>
      <c r="E883" s="51"/>
      <c r="F883" s="51"/>
      <c r="G883" s="51"/>
      <c r="H883" s="51"/>
      <c r="I883" s="61"/>
      <c r="J883" s="51"/>
      <c r="K883" s="51"/>
      <c r="L883" s="51"/>
      <c r="M883" s="51"/>
      <c r="N883" s="51"/>
      <c r="AO883" s="51"/>
      <c r="AP883" s="51"/>
    </row>
    <row r="884" spans="1:42" ht="15.75" customHeight="1" x14ac:dyDescent="0.35">
      <c r="A884" s="51"/>
      <c r="B884" s="51"/>
      <c r="C884" s="51"/>
      <c r="D884" s="51"/>
      <c r="E884" s="51"/>
      <c r="F884" s="51"/>
      <c r="G884" s="51"/>
      <c r="H884" s="51"/>
      <c r="I884" s="61"/>
      <c r="J884" s="51"/>
      <c r="K884" s="51"/>
      <c r="L884" s="51"/>
      <c r="M884" s="51"/>
      <c r="N884" s="51"/>
      <c r="AO884" s="51"/>
      <c r="AP884" s="51"/>
    </row>
    <row r="885" spans="1:42" ht="15.75" customHeight="1" x14ac:dyDescent="0.35">
      <c r="A885" s="51"/>
      <c r="B885" s="51"/>
      <c r="C885" s="51"/>
      <c r="D885" s="51"/>
      <c r="E885" s="51"/>
      <c r="F885" s="51"/>
      <c r="G885" s="51"/>
      <c r="H885" s="51"/>
      <c r="I885" s="61"/>
      <c r="J885" s="51"/>
      <c r="K885" s="51"/>
      <c r="L885" s="51"/>
      <c r="M885" s="51"/>
      <c r="N885" s="51"/>
      <c r="AO885" s="51"/>
      <c r="AP885" s="51"/>
    </row>
    <row r="886" spans="1:42" ht="15.75" customHeight="1" x14ac:dyDescent="0.35">
      <c r="A886" s="51"/>
      <c r="B886" s="51"/>
      <c r="C886" s="51"/>
      <c r="D886" s="51"/>
      <c r="E886" s="51"/>
      <c r="F886" s="51"/>
      <c r="G886" s="51"/>
      <c r="H886" s="51"/>
      <c r="I886" s="61"/>
      <c r="J886" s="51"/>
      <c r="K886" s="51"/>
      <c r="L886" s="51"/>
      <c r="M886" s="51"/>
      <c r="N886" s="51"/>
      <c r="AO886" s="51"/>
      <c r="AP886" s="51"/>
    </row>
    <row r="887" spans="1:42" ht="15.75" customHeight="1" x14ac:dyDescent="0.35">
      <c r="A887" s="51"/>
      <c r="B887" s="51"/>
      <c r="C887" s="51"/>
      <c r="D887" s="51"/>
      <c r="E887" s="51"/>
      <c r="F887" s="51"/>
      <c r="G887" s="51"/>
      <c r="H887" s="51"/>
      <c r="I887" s="61"/>
      <c r="J887" s="51"/>
      <c r="K887" s="51"/>
      <c r="L887" s="51"/>
      <c r="M887" s="51"/>
      <c r="N887" s="51"/>
      <c r="AO887" s="51"/>
      <c r="AP887" s="51"/>
    </row>
    <row r="888" spans="1:42" ht="15.75" customHeight="1" x14ac:dyDescent="0.35">
      <c r="A888" s="51"/>
      <c r="B888" s="51"/>
      <c r="C888" s="51"/>
      <c r="D888" s="51"/>
      <c r="E888" s="51"/>
      <c r="F888" s="51"/>
      <c r="G888" s="51"/>
      <c r="H888" s="51"/>
      <c r="I888" s="61"/>
      <c r="J888" s="51"/>
      <c r="K888" s="51"/>
      <c r="L888" s="51"/>
      <c r="M888" s="51"/>
      <c r="N888" s="51"/>
      <c r="AO888" s="51"/>
      <c r="AP888" s="51"/>
    </row>
    <row r="889" spans="1:42" ht="15.75" customHeight="1" x14ac:dyDescent="0.35">
      <c r="A889" s="51"/>
      <c r="B889" s="51"/>
      <c r="C889" s="51"/>
      <c r="D889" s="51"/>
      <c r="E889" s="51"/>
      <c r="F889" s="51"/>
      <c r="G889" s="51"/>
      <c r="H889" s="51"/>
      <c r="I889" s="61"/>
      <c r="J889" s="51"/>
      <c r="K889" s="51"/>
      <c r="L889" s="51"/>
      <c r="M889" s="51"/>
      <c r="N889" s="51"/>
      <c r="AO889" s="51"/>
      <c r="AP889" s="51"/>
    </row>
    <row r="890" spans="1:42" ht="15.75" customHeight="1" x14ac:dyDescent="0.35">
      <c r="A890" s="51"/>
      <c r="B890" s="51"/>
      <c r="C890" s="51"/>
      <c r="D890" s="51"/>
      <c r="E890" s="51"/>
      <c r="F890" s="51"/>
      <c r="G890" s="51"/>
      <c r="H890" s="51"/>
      <c r="I890" s="61"/>
      <c r="J890" s="51"/>
      <c r="K890" s="51"/>
      <c r="L890" s="51"/>
      <c r="M890" s="51"/>
      <c r="N890" s="51"/>
      <c r="AO890" s="51"/>
      <c r="AP890" s="51"/>
    </row>
    <row r="891" spans="1:42" ht="15.75" customHeight="1" x14ac:dyDescent="0.35">
      <c r="A891" s="51"/>
      <c r="B891" s="51"/>
      <c r="C891" s="51"/>
      <c r="D891" s="51"/>
      <c r="E891" s="51"/>
      <c r="F891" s="51"/>
      <c r="G891" s="51"/>
      <c r="H891" s="51"/>
      <c r="I891" s="61"/>
      <c r="J891" s="51"/>
      <c r="K891" s="51"/>
      <c r="L891" s="51"/>
      <c r="M891" s="51"/>
      <c r="N891" s="51"/>
      <c r="AO891" s="51"/>
      <c r="AP891" s="51"/>
    </row>
    <row r="892" spans="1:42" ht="15.75" customHeight="1" x14ac:dyDescent="0.35">
      <c r="A892" s="51"/>
      <c r="B892" s="51"/>
      <c r="C892" s="51"/>
      <c r="D892" s="51"/>
      <c r="E892" s="51"/>
      <c r="F892" s="51"/>
      <c r="G892" s="51"/>
      <c r="H892" s="51"/>
      <c r="I892" s="61"/>
      <c r="J892" s="51"/>
      <c r="K892" s="51"/>
      <c r="L892" s="51"/>
      <c r="M892" s="51"/>
      <c r="N892" s="51"/>
      <c r="AO892" s="51"/>
      <c r="AP892" s="51"/>
    </row>
    <row r="893" spans="1:42" ht="15.75" customHeight="1" x14ac:dyDescent="0.35">
      <c r="A893" s="51"/>
      <c r="B893" s="51"/>
      <c r="C893" s="51"/>
      <c r="D893" s="51"/>
      <c r="E893" s="51"/>
      <c r="F893" s="51"/>
      <c r="G893" s="51"/>
      <c r="H893" s="51"/>
      <c r="I893" s="61"/>
      <c r="J893" s="51"/>
      <c r="K893" s="51"/>
      <c r="L893" s="51"/>
      <c r="M893" s="51"/>
      <c r="N893" s="51"/>
      <c r="AO893" s="51"/>
      <c r="AP893" s="51"/>
    </row>
    <row r="894" spans="1:42" ht="15.75" customHeight="1" x14ac:dyDescent="0.35">
      <c r="A894" s="51"/>
      <c r="B894" s="51"/>
      <c r="C894" s="51"/>
      <c r="D894" s="51"/>
      <c r="E894" s="51"/>
      <c r="F894" s="51"/>
      <c r="G894" s="51"/>
      <c r="H894" s="51"/>
      <c r="I894" s="61"/>
      <c r="J894" s="51"/>
      <c r="K894" s="51"/>
      <c r="L894" s="51"/>
      <c r="M894" s="51"/>
      <c r="N894" s="51"/>
      <c r="AO894" s="51"/>
      <c r="AP894" s="51"/>
    </row>
    <row r="895" spans="1:42" ht="15.75" customHeight="1" x14ac:dyDescent="0.35">
      <c r="A895" s="51"/>
      <c r="B895" s="51"/>
      <c r="C895" s="51"/>
      <c r="D895" s="51"/>
      <c r="E895" s="51"/>
      <c r="F895" s="51"/>
      <c r="G895" s="51"/>
      <c r="H895" s="51"/>
      <c r="I895" s="61"/>
      <c r="J895" s="51"/>
      <c r="K895" s="51"/>
      <c r="L895" s="51"/>
      <c r="M895" s="51"/>
      <c r="N895" s="51"/>
      <c r="AO895" s="51"/>
      <c r="AP895" s="51"/>
    </row>
    <row r="896" spans="1:42" ht="15.75" customHeight="1" x14ac:dyDescent="0.35">
      <c r="A896" s="51"/>
      <c r="B896" s="51"/>
      <c r="C896" s="51"/>
      <c r="D896" s="51"/>
      <c r="E896" s="51"/>
      <c r="F896" s="51"/>
      <c r="G896" s="51"/>
      <c r="H896" s="51"/>
      <c r="I896" s="61"/>
      <c r="J896" s="51"/>
      <c r="K896" s="51"/>
      <c r="L896" s="51"/>
      <c r="M896" s="51"/>
      <c r="N896" s="51"/>
      <c r="AO896" s="51"/>
      <c r="AP896" s="51"/>
    </row>
    <row r="897" spans="1:42" ht="15.75" customHeight="1" x14ac:dyDescent="0.35">
      <c r="A897" s="51"/>
      <c r="B897" s="51"/>
      <c r="C897" s="51"/>
      <c r="D897" s="51"/>
      <c r="E897" s="51"/>
      <c r="F897" s="51"/>
      <c r="G897" s="51"/>
      <c r="H897" s="51"/>
      <c r="I897" s="61"/>
      <c r="J897" s="51"/>
      <c r="K897" s="51"/>
      <c r="L897" s="51"/>
      <c r="M897" s="51"/>
      <c r="N897" s="51"/>
      <c r="AO897" s="51"/>
      <c r="AP897" s="51"/>
    </row>
    <row r="898" spans="1:42" ht="15.75" customHeight="1" x14ac:dyDescent="0.35">
      <c r="A898" s="51"/>
      <c r="B898" s="51"/>
      <c r="C898" s="51"/>
      <c r="D898" s="51"/>
      <c r="E898" s="51"/>
      <c r="F898" s="51"/>
      <c r="G898" s="51"/>
      <c r="H898" s="51"/>
      <c r="I898" s="61"/>
      <c r="J898" s="51"/>
      <c r="K898" s="51"/>
      <c r="L898" s="51"/>
      <c r="M898" s="51"/>
      <c r="N898" s="51"/>
      <c r="AO898" s="51"/>
      <c r="AP898" s="51"/>
    </row>
    <row r="899" spans="1:42" ht="15.75" customHeight="1" x14ac:dyDescent="0.35">
      <c r="A899" s="51"/>
      <c r="B899" s="51"/>
      <c r="C899" s="51"/>
      <c r="D899" s="51"/>
      <c r="E899" s="51"/>
      <c r="F899" s="51"/>
      <c r="G899" s="51"/>
      <c r="H899" s="51"/>
      <c r="I899" s="61"/>
      <c r="J899" s="51"/>
      <c r="K899" s="51"/>
      <c r="L899" s="51"/>
      <c r="M899" s="51"/>
      <c r="N899" s="51"/>
      <c r="AO899" s="51"/>
      <c r="AP899" s="51"/>
    </row>
    <row r="900" spans="1:42" ht="15.75" customHeight="1" x14ac:dyDescent="0.35">
      <c r="A900" s="51"/>
      <c r="B900" s="51"/>
      <c r="C900" s="51"/>
      <c r="D900" s="51"/>
      <c r="E900" s="51"/>
      <c r="F900" s="51"/>
      <c r="G900" s="51"/>
      <c r="H900" s="51"/>
      <c r="I900" s="61"/>
      <c r="J900" s="51"/>
      <c r="K900" s="51"/>
      <c r="L900" s="51"/>
      <c r="M900" s="51"/>
      <c r="N900" s="51"/>
      <c r="AO900" s="51"/>
      <c r="AP900" s="51"/>
    </row>
    <row r="901" spans="1:42" ht="15.75" customHeight="1" x14ac:dyDescent="0.35">
      <c r="A901" s="51"/>
      <c r="B901" s="51"/>
      <c r="C901" s="51"/>
      <c r="D901" s="51"/>
      <c r="E901" s="51"/>
      <c r="F901" s="51"/>
      <c r="G901" s="51"/>
      <c r="H901" s="51"/>
      <c r="I901" s="61"/>
      <c r="J901" s="51"/>
      <c r="K901" s="51"/>
      <c r="L901" s="51"/>
      <c r="M901" s="51"/>
      <c r="N901" s="51"/>
      <c r="AO901" s="51"/>
      <c r="AP901" s="51"/>
    </row>
    <row r="902" spans="1:42" ht="15.75" customHeight="1" x14ac:dyDescent="0.35">
      <c r="A902" s="51"/>
      <c r="B902" s="51"/>
      <c r="C902" s="51"/>
      <c r="D902" s="51"/>
      <c r="E902" s="51"/>
      <c r="F902" s="51"/>
      <c r="G902" s="51"/>
      <c r="H902" s="51"/>
      <c r="I902" s="61"/>
      <c r="J902" s="51"/>
      <c r="K902" s="51"/>
      <c r="L902" s="51"/>
      <c r="M902" s="51"/>
      <c r="N902" s="51"/>
      <c r="AO902" s="51"/>
      <c r="AP902" s="51"/>
    </row>
    <row r="903" spans="1:42" ht="15.75" customHeight="1" x14ac:dyDescent="0.35">
      <c r="A903" s="51"/>
      <c r="B903" s="51"/>
      <c r="C903" s="51"/>
      <c r="D903" s="51"/>
      <c r="E903" s="51"/>
      <c r="F903" s="51"/>
      <c r="G903" s="51"/>
      <c r="H903" s="51"/>
      <c r="I903" s="61"/>
      <c r="J903" s="51"/>
      <c r="K903" s="51"/>
      <c r="L903" s="51"/>
      <c r="M903" s="51"/>
      <c r="N903" s="51"/>
      <c r="AO903" s="51"/>
      <c r="AP903" s="51"/>
    </row>
    <row r="904" spans="1:42" ht="15.75" customHeight="1" x14ac:dyDescent="0.35">
      <c r="A904" s="51"/>
      <c r="B904" s="51"/>
      <c r="C904" s="51"/>
      <c r="D904" s="51"/>
      <c r="E904" s="51"/>
      <c r="F904" s="51"/>
      <c r="G904" s="51"/>
      <c r="H904" s="51"/>
      <c r="I904" s="61"/>
      <c r="J904" s="51"/>
      <c r="K904" s="51"/>
      <c r="L904" s="51"/>
      <c r="M904" s="51"/>
      <c r="N904" s="51"/>
      <c r="AO904" s="51"/>
      <c r="AP904" s="51"/>
    </row>
    <row r="905" spans="1:42" ht="15.75" customHeight="1" x14ac:dyDescent="0.35">
      <c r="A905" s="51"/>
      <c r="B905" s="51"/>
      <c r="C905" s="51"/>
      <c r="D905" s="51"/>
      <c r="E905" s="51"/>
      <c r="F905" s="51"/>
      <c r="G905" s="51"/>
      <c r="H905" s="51"/>
      <c r="I905" s="61"/>
      <c r="J905" s="51"/>
      <c r="K905" s="51"/>
      <c r="L905" s="51"/>
      <c r="M905" s="51"/>
      <c r="N905" s="51"/>
      <c r="AO905" s="51"/>
      <c r="AP905" s="51"/>
    </row>
    <row r="906" spans="1:42" ht="15.75" customHeight="1" x14ac:dyDescent="0.35">
      <c r="A906" s="51"/>
      <c r="B906" s="51"/>
      <c r="C906" s="51"/>
      <c r="D906" s="51"/>
      <c r="E906" s="51"/>
      <c r="F906" s="51"/>
      <c r="G906" s="51"/>
      <c r="H906" s="51"/>
      <c r="I906" s="61"/>
      <c r="J906" s="51"/>
      <c r="K906" s="51"/>
      <c r="L906" s="51"/>
      <c r="M906" s="51"/>
      <c r="N906" s="51"/>
      <c r="AO906" s="51"/>
      <c r="AP906" s="51"/>
    </row>
    <row r="907" spans="1:42" ht="15.75" customHeight="1" x14ac:dyDescent="0.35">
      <c r="A907" s="51"/>
      <c r="B907" s="51"/>
      <c r="C907" s="51"/>
      <c r="D907" s="51"/>
      <c r="E907" s="51"/>
      <c r="F907" s="51"/>
      <c r="G907" s="51"/>
      <c r="H907" s="51"/>
      <c r="I907" s="61"/>
      <c r="J907" s="51"/>
      <c r="K907" s="51"/>
      <c r="L907" s="51"/>
      <c r="M907" s="51"/>
      <c r="N907" s="51"/>
      <c r="AO907" s="51"/>
      <c r="AP907" s="51"/>
    </row>
    <row r="908" spans="1:42" ht="15.75" customHeight="1" x14ac:dyDescent="0.35">
      <c r="A908" s="51"/>
      <c r="B908" s="51"/>
      <c r="C908" s="51"/>
      <c r="D908" s="51"/>
      <c r="E908" s="51"/>
      <c r="F908" s="51"/>
      <c r="G908" s="51"/>
      <c r="H908" s="51"/>
      <c r="I908" s="61"/>
      <c r="J908" s="51"/>
      <c r="K908" s="51"/>
      <c r="L908" s="51"/>
      <c r="M908" s="51"/>
      <c r="N908" s="51"/>
      <c r="AO908" s="51"/>
      <c r="AP908" s="51"/>
    </row>
    <row r="909" spans="1:42" ht="15.75" customHeight="1" x14ac:dyDescent="0.35">
      <c r="A909" s="51"/>
      <c r="B909" s="51"/>
      <c r="C909" s="51"/>
      <c r="D909" s="51"/>
      <c r="E909" s="51"/>
      <c r="F909" s="51"/>
      <c r="G909" s="51"/>
      <c r="H909" s="51"/>
      <c r="I909" s="61"/>
      <c r="J909" s="51"/>
      <c r="K909" s="51"/>
      <c r="L909" s="51"/>
      <c r="M909" s="51"/>
      <c r="N909" s="51"/>
      <c r="AO909" s="51"/>
      <c r="AP909" s="51"/>
    </row>
    <row r="910" spans="1:42" ht="15.75" customHeight="1" x14ac:dyDescent="0.35">
      <c r="A910" s="51"/>
      <c r="B910" s="51"/>
      <c r="C910" s="51"/>
      <c r="D910" s="51"/>
      <c r="E910" s="51"/>
      <c r="F910" s="51"/>
      <c r="G910" s="51"/>
      <c r="H910" s="51"/>
      <c r="I910" s="61"/>
      <c r="J910" s="51"/>
      <c r="K910" s="51"/>
      <c r="L910" s="51"/>
      <c r="M910" s="51"/>
      <c r="N910" s="51"/>
      <c r="AO910" s="51"/>
      <c r="AP910" s="51"/>
    </row>
    <row r="911" spans="1:42" ht="15.75" customHeight="1" x14ac:dyDescent="0.35">
      <c r="A911" s="51"/>
      <c r="B911" s="51"/>
      <c r="C911" s="51"/>
      <c r="D911" s="51"/>
      <c r="E911" s="51"/>
      <c r="F911" s="51"/>
      <c r="G911" s="51"/>
      <c r="H911" s="51"/>
      <c r="I911" s="61"/>
      <c r="J911" s="51"/>
      <c r="K911" s="51"/>
      <c r="L911" s="51"/>
      <c r="M911" s="51"/>
      <c r="N911" s="51"/>
      <c r="AO911" s="51"/>
      <c r="AP911" s="51"/>
    </row>
    <row r="912" spans="1:42" ht="15.75" customHeight="1" x14ac:dyDescent="0.35">
      <c r="A912" s="51"/>
      <c r="B912" s="51"/>
      <c r="C912" s="51"/>
      <c r="D912" s="51"/>
      <c r="E912" s="51"/>
      <c r="F912" s="51"/>
      <c r="G912" s="51"/>
      <c r="H912" s="51"/>
      <c r="I912" s="61"/>
      <c r="J912" s="51"/>
      <c r="K912" s="51"/>
      <c r="L912" s="51"/>
      <c r="M912" s="51"/>
      <c r="N912" s="51"/>
      <c r="AO912" s="51"/>
      <c r="AP912" s="51"/>
    </row>
    <row r="913" spans="1:42" ht="15.75" customHeight="1" x14ac:dyDescent="0.35">
      <c r="A913" s="51"/>
      <c r="B913" s="51"/>
      <c r="C913" s="51"/>
      <c r="D913" s="51"/>
      <c r="E913" s="51"/>
      <c r="F913" s="51"/>
      <c r="G913" s="51"/>
      <c r="H913" s="51"/>
      <c r="I913" s="61"/>
      <c r="J913" s="51"/>
      <c r="K913" s="51"/>
      <c r="L913" s="51"/>
      <c r="M913" s="51"/>
      <c r="N913" s="51"/>
      <c r="AO913" s="51"/>
      <c r="AP913" s="51"/>
    </row>
    <row r="914" spans="1:42" ht="15.75" customHeight="1" x14ac:dyDescent="0.35">
      <c r="A914" s="51"/>
      <c r="B914" s="51"/>
      <c r="C914" s="51"/>
      <c r="D914" s="51"/>
      <c r="E914" s="51"/>
      <c r="F914" s="51"/>
      <c r="G914" s="51"/>
      <c r="H914" s="51"/>
      <c r="I914" s="61"/>
      <c r="J914" s="51"/>
      <c r="K914" s="51"/>
      <c r="L914" s="51"/>
      <c r="M914" s="51"/>
      <c r="N914" s="51"/>
      <c r="AO914" s="51"/>
      <c r="AP914" s="51"/>
    </row>
    <row r="915" spans="1:42" ht="15.75" customHeight="1" x14ac:dyDescent="0.35">
      <c r="A915" s="51"/>
      <c r="B915" s="51"/>
      <c r="C915" s="51"/>
      <c r="D915" s="51"/>
      <c r="E915" s="51"/>
      <c r="F915" s="51"/>
      <c r="G915" s="51"/>
      <c r="H915" s="51"/>
      <c r="I915" s="61"/>
      <c r="J915" s="51"/>
      <c r="K915" s="51"/>
      <c r="L915" s="51"/>
      <c r="M915" s="51"/>
      <c r="N915" s="51"/>
      <c r="AO915" s="51"/>
      <c r="AP915" s="51"/>
    </row>
    <row r="916" spans="1:42" ht="15.75" customHeight="1" x14ac:dyDescent="0.35">
      <c r="A916" s="51"/>
      <c r="B916" s="51"/>
      <c r="C916" s="51"/>
      <c r="D916" s="51"/>
      <c r="E916" s="51"/>
      <c r="F916" s="51"/>
      <c r="G916" s="51"/>
      <c r="H916" s="51"/>
      <c r="I916" s="61"/>
      <c r="J916" s="51"/>
      <c r="K916" s="51"/>
      <c r="L916" s="51"/>
      <c r="M916" s="51"/>
      <c r="N916" s="51"/>
      <c r="AO916" s="51"/>
      <c r="AP916" s="51"/>
    </row>
    <row r="917" spans="1:42" ht="15.75" customHeight="1" x14ac:dyDescent="0.35">
      <c r="A917" s="51"/>
      <c r="B917" s="51"/>
      <c r="C917" s="51"/>
      <c r="D917" s="51"/>
      <c r="E917" s="51"/>
      <c r="F917" s="51"/>
      <c r="G917" s="51"/>
      <c r="H917" s="51"/>
      <c r="I917" s="61"/>
      <c r="J917" s="51"/>
      <c r="K917" s="51"/>
      <c r="L917" s="51"/>
      <c r="M917" s="51"/>
      <c r="N917" s="51"/>
      <c r="AO917" s="51"/>
      <c r="AP917" s="51"/>
    </row>
    <row r="918" spans="1:42" ht="15.75" customHeight="1" x14ac:dyDescent="0.35">
      <c r="A918" s="51"/>
      <c r="B918" s="51"/>
      <c r="C918" s="51"/>
      <c r="D918" s="51"/>
      <c r="E918" s="51"/>
      <c r="F918" s="51"/>
      <c r="G918" s="51"/>
      <c r="H918" s="51"/>
      <c r="I918" s="61"/>
      <c r="J918" s="51"/>
      <c r="K918" s="51"/>
      <c r="L918" s="51"/>
      <c r="M918" s="51"/>
      <c r="N918" s="51"/>
      <c r="AO918" s="51"/>
      <c r="AP918" s="51"/>
    </row>
    <row r="919" spans="1:42" ht="15.75" customHeight="1" x14ac:dyDescent="0.35">
      <c r="A919" s="51"/>
      <c r="B919" s="51"/>
      <c r="C919" s="51"/>
      <c r="D919" s="51"/>
      <c r="E919" s="51"/>
      <c r="F919" s="51"/>
      <c r="G919" s="51"/>
      <c r="H919" s="51"/>
      <c r="I919" s="61"/>
      <c r="J919" s="51"/>
      <c r="K919" s="51"/>
      <c r="L919" s="51"/>
      <c r="M919" s="51"/>
      <c r="N919" s="51"/>
      <c r="AO919" s="51"/>
      <c r="AP919" s="51"/>
    </row>
    <row r="920" spans="1:42" ht="15.75" customHeight="1" x14ac:dyDescent="0.35">
      <c r="A920" s="51"/>
      <c r="B920" s="51"/>
      <c r="C920" s="51"/>
      <c r="D920" s="51"/>
      <c r="E920" s="51"/>
      <c r="F920" s="51"/>
      <c r="G920" s="51"/>
      <c r="H920" s="51"/>
      <c r="I920" s="61"/>
      <c r="J920" s="51"/>
      <c r="K920" s="51"/>
      <c r="L920" s="51"/>
      <c r="M920" s="51"/>
      <c r="N920" s="51"/>
      <c r="AO920" s="51"/>
      <c r="AP920" s="51"/>
    </row>
    <row r="921" spans="1:42" ht="15.75" customHeight="1" x14ac:dyDescent="0.35">
      <c r="A921" s="51"/>
      <c r="B921" s="51"/>
      <c r="C921" s="51"/>
      <c r="D921" s="51"/>
      <c r="E921" s="51"/>
      <c r="F921" s="51"/>
      <c r="G921" s="51"/>
      <c r="H921" s="51"/>
      <c r="I921" s="61"/>
      <c r="J921" s="51"/>
      <c r="K921" s="51"/>
      <c r="L921" s="51"/>
      <c r="M921" s="51"/>
      <c r="N921" s="51"/>
      <c r="AO921" s="51"/>
      <c r="AP921" s="51"/>
    </row>
    <row r="922" spans="1:42" ht="15.75" customHeight="1" x14ac:dyDescent="0.35">
      <c r="A922" s="51"/>
      <c r="B922" s="51"/>
      <c r="C922" s="51"/>
      <c r="D922" s="51"/>
      <c r="E922" s="51"/>
      <c r="F922" s="51"/>
      <c r="G922" s="51"/>
      <c r="H922" s="51"/>
      <c r="I922" s="61"/>
      <c r="J922" s="51"/>
      <c r="K922" s="51"/>
      <c r="L922" s="51"/>
      <c r="M922" s="51"/>
      <c r="N922" s="51"/>
      <c r="AO922" s="51"/>
      <c r="AP922" s="51"/>
    </row>
    <row r="923" spans="1:42" ht="15.75" customHeight="1" x14ac:dyDescent="0.35">
      <c r="A923" s="51"/>
      <c r="B923" s="51"/>
      <c r="C923" s="51"/>
      <c r="D923" s="51"/>
      <c r="E923" s="51"/>
      <c r="F923" s="51"/>
      <c r="G923" s="51"/>
      <c r="H923" s="51"/>
      <c r="I923" s="61"/>
      <c r="J923" s="51"/>
      <c r="K923" s="51"/>
      <c r="L923" s="51"/>
      <c r="M923" s="51"/>
      <c r="N923" s="51"/>
      <c r="AO923" s="51"/>
      <c r="AP923" s="51"/>
    </row>
    <row r="924" spans="1:42" ht="15.75" customHeight="1" x14ac:dyDescent="0.35">
      <c r="A924" s="51"/>
      <c r="B924" s="51"/>
      <c r="C924" s="51"/>
      <c r="D924" s="51"/>
      <c r="E924" s="51"/>
      <c r="F924" s="51"/>
      <c r="G924" s="51"/>
      <c r="H924" s="51"/>
      <c r="I924" s="61"/>
      <c r="J924" s="51"/>
      <c r="K924" s="51"/>
      <c r="L924" s="51"/>
      <c r="M924" s="51"/>
      <c r="N924" s="51"/>
      <c r="AO924" s="51"/>
      <c r="AP924" s="51"/>
    </row>
    <row r="925" spans="1:42" ht="15.75" customHeight="1" x14ac:dyDescent="0.35">
      <c r="A925" s="51"/>
      <c r="B925" s="51"/>
      <c r="C925" s="51"/>
      <c r="D925" s="51"/>
      <c r="E925" s="51"/>
      <c r="F925" s="51"/>
      <c r="G925" s="51"/>
      <c r="H925" s="51"/>
      <c r="I925" s="61"/>
      <c r="J925" s="51"/>
      <c r="K925" s="51"/>
      <c r="L925" s="51"/>
      <c r="M925" s="51"/>
      <c r="N925" s="51"/>
      <c r="AO925" s="51"/>
      <c r="AP925" s="51"/>
    </row>
    <row r="926" spans="1:42" ht="15.75" customHeight="1" x14ac:dyDescent="0.35">
      <c r="A926" s="51"/>
      <c r="B926" s="51"/>
      <c r="C926" s="51"/>
      <c r="D926" s="51"/>
      <c r="E926" s="51"/>
      <c r="F926" s="51"/>
      <c r="G926" s="51"/>
      <c r="H926" s="51"/>
      <c r="I926" s="61"/>
      <c r="J926" s="51"/>
      <c r="K926" s="51"/>
      <c r="L926" s="51"/>
      <c r="M926" s="51"/>
      <c r="N926" s="51"/>
      <c r="AO926" s="51"/>
      <c r="AP926" s="51"/>
    </row>
    <row r="927" spans="1:42" ht="15.75" customHeight="1" x14ac:dyDescent="0.35">
      <c r="A927" s="51"/>
      <c r="B927" s="51"/>
      <c r="C927" s="51"/>
      <c r="D927" s="51"/>
      <c r="E927" s="51"/>
      <c r="F927" s="51"/>
      <c r="G927" s="51"/>
      <c r="H927" s="51"/>
      <c r="I927" s="61"/>
      <c r="J927" s="51"/>
      <c r="K927" s="51"/>
      <c r="L927" s="51"/>
      <c r="M927" s="51"/>
      <c r="N927" s="51"/>
      <c r="AO927" s="51"/>
      <c r="AP927" s="51"/>
    </row>
    <row r="928" spans="1:42" ht="15.75" customHeight="1" x14ac:dyDescent="0.35">
      <c r="A928" s="51"/>
      <c r="B928" s="51"/>
      <c r="C928" s="51"/>
      <c r="D928" s="51"/>
      <c r="E928" s="51"/>
      <c r="F928" s="51"/>
      <c r="G928" s="51"/>
      <c r="H928" s="51"/>
      <c r="I928" s="61"/>
      <c r="J928" s="51"/>
      <c r="K928" s="51"/>
      <c r="L928" s="51"/>
      <c r="M928" s="51"/>
      <c r="N928" s="51"/>
      <c r="AO928" s="51"/>
      <c r="AP928" s="51"/>
    </row>
    <row r="929" spans="1:42" ht="15.75" customHeight="1" x14ac:dyDescent="0.35">
      <c r="A929" s="51"/>
      <c r="B929" s="51"/>
      <c r="C929" s="51"/>
      <c r="D929" s="51"/>
      <c r="E929" s="51"/>
      <c r="F929" s="51"/>
      <c r="G929" s="51"/>
      <c r="H929" s="51"/>
      <c r="I929" s="61"/>
      <c r="J929" s="51"/>
      <c r="K929" s="51"/>
      <c r="L929" s="51"/>
      <c r="M929" s="51"/>
      <c r="N929" s="51"/>
      <c r="AO929" s="51"/>
      <c r="AP929" s="51"/>
    </row>
    <row r="930" spans="1:42" ht="15.75" customHeight="1" x14ac:dyDescent="0.35">
      <c r="A930" s="51"/>
      <c r="B930" s="51"/>
      <c r="C930" s="51"/>
      <c r="D930" s="51"/>
      <c r="E930" s="51"/>
      <c r="F930" s="51"/>
      <c r="G930" s="51"/>
      <c r="H930" s="51"/>
      <c r="I930" s="61"/>
      <c r="J930" s="51"/>
      <c r="K930" s="51"/>
      <c r="L930" s="51"/>
      <c r="M930" s="51"/>
      <c r="N930" s="51"/>
      <c r="AO930" s="51"/>
      <c r="AP930" s="51"/>
    </row>
    <row r="931" spans="1:42" ht="15.75" customHeight="1" x14ac:dyDescent="0.35">
      <c r="A931" s="51"/>
      <c r="B931" s="51"/>
      <c r="C931" s="51"/>
      <c r="D931" s="51"/>
      <c r="E931" s="51"/>
      <c r="F931" s="51"/>
      <c r="G931" s="51"/>
      <c r="H931" s="51"/>
      <c r="I931" s="61"/>
      <c r="J931" s="51"/>
      <c r="K931" s="51"/>
      <c r="L931" s="51"/>
      <c r="M931" s="51"/>
      <c r="N931" s="51"/>
      <c r="AO931" s="51"/>
      <c r="AP931" s="51"/>
    </row>
    <row r="932" spans="1:42" ht="15.75" customHeight="1" x14ac:dyDescent="0.35">
      <c r="A932" s="51"/>
      <c r="B932" s="51"/>
      <c r="C932" s="51"/>
      <c r="D932" s="51"/>
      <c r="E932" s="51"/>
      <c r="F932" s="51"/>
      <c r="G932" s="51"/>
      <c r="H932" s="51"/>
      <c r="I932" s="61"/>
      <c r="J932" s="51"/>
      <c r="K932" s="51"/>
      <c r="L932" s="51"/>
      <c r="M932" s="51"/>
      <c r="N932" s="51"/>
      <c r="AO932" s="51"/>
      <c r="AP932" s="51"/>
    </row>
    <row r="933" spans="1:42" ht="15.75" customHeight="1" x14ac:dyDescent="0.35">
      <c r="A933" s="51"/>
      <c r="B933" s="51"/>
      <c r="C933" s="51"/>
      <c r="D933" s="51"/>
      <c r="E933" s="51"/>
      <c r="F933" s="51"/>
      <c r="G933" s="51"/>
      <c r="H933" s="51"/>
      <c r="I933" s="61"/>
      <c r="J933" s="51"/>
      <c r="K933" s="51"/>
      <c r="L933" s="51"/>
      <c r="M933" s="51"/>
      <c r="N933" s="51"/>
      <c r="AO933" s="51"/>
      <c r="AP933" s="51"/>
    </row>
    <row r="934" spans="1:42" ht="15.75" customHeight="1" x14ac:dyDescent="0.35">
      <c r="A934" s="51"/>
      <c r="B934" s="51"/>
      <c r="C934" s="51"/>
      <c r="D934" s="51"/>
      <c r="E934" s="51"/>
      <c r="F934" s="51"/>
      <c r="G934" s="51"/>
      <c r="H934" s="51"/>
      <c r="I934" s="61"/>
      <c r="J934" s="51"/>
      <c r="K934" s="51"/>
      <c r="L934" s="51"/>
      <c r="M934" s="51"/>
      <c r="N934" s="51"/>
      <c r="AO934" s="51"/>
      <c r="AP934" s="51"/>
    </row>
    <row r="935" spans="1:42" ht="15.75" customHeight="1" x14ac:dyDescent="0.35">
      <c r="A935" s="51"/>
      <c r="B935" s="51"/>
      <c r="C935" s="51"/>
      <c r="D935" s="51"/>
      <c r="E935" s="51"/>
      <c r="F935" s="51"/>
      <c r="G935" s="51"/>
      <c r="H935" s="51"/>
      <c r="I935" s="61"/>
      <c r="J935" s="51"/>
      <c r="K935" s="51"/>
      <c r="L935" s="51"/>
      <c r="M935" s="51"/>
      <c r="N935" s="51"/>
      <c r="AO935" s="51"/>
      <c r="AP935" s="51"/>
    </row>
    <row r="936" spans="1:42" ht="15.75" customHeight="1" x14ac:dyDescent="0.35">
      <c r="A936" s="51"/>
      <c r="B936" s="51"/>
      <c r="C936" s="51"/>
      <c r="D936" s="51"/>
      <c r="E936" s="51"/>
      <c r="F936" s="51"/>
      <c r="G936" s="51"/>
      <c r="H936" s="51"/>
      <c r="I936" s="61"/>
      <c r="J936" s="51"/>
      <c r="K936" s="51"/>
      <c r="L936" s="51"/>
      <c r="M936" s="51"/>
      <c r="N936" s="51"/>
      <c r="AO936" s="51"/>
      <c r="AP936" s="51"/>
    </row>
    <row r="937" spans="1:42" ht="15.75" customHeight="1" x14ac:dyDescent="0.35">
      <c r="A937" s="51"/>
      <c r="B937" s="51"/>
      <c r="C937" s="51"/>
      <c r="D937" s="51"/>
      <c r="E937" s="51"/>
      <c r="F937" s="51"/>
      <c r="G937" s="51"/>
      <c r="H937" s="51"/>
      <c r="I937" s="61"/>
      <c r="J937" s="51"/>
      <c r="K937" s="51"/>
      <c r="L937" s="51"/>
      <c r="M937" s="51"/>
      <c r="N937" s="51"/>
      <c r="AO937" s="51"/>
      <c r="AP937" s="51"/>
    </row>
    <row r="938" spans="1:42" ht="15.75" customHeight="1" x14ac:dyDescent="0.35">
      <c r="A938" s="51"/>
      <c r="B938" s="51"/>
      <c r="C938" s="51"/>
      <c r="D938" s="51"/>
      <c r="E938" s="51"/>
      <c r="F938" s="51"/>
      <c r="G938" s="51"/>
      <c r="H938" s="51"/>
      <c r="I938" s="61"/>
      <c r="J938" s="51"/>
      <c r="K938" s="51"/>
      <c r="L938" s="51"/>
      <c r="M938" s="51"/>
      <c r="N938" s="51"/>
      <c r="AO938" s="51"/>
      <c r="AP938" s="51"/>
    </row>
    <row r="939" spans="1:42" ht="15.75" customHeight="1" x14ac:dyDescent="0.35">
      <c r="A939" s="51"/>
      <c r="B939" s="51"/>
      <c r="C939" s="51"/>
      <c r="D939" s="51"/>
      <c r="E939" s="51"/>
      <c r="F939" s="51"/>
      <c r="G939" s="51"/>
      <c r="H939" s="51"/>
      <c r="I939" s="61"/>
      <c r="J939" s="51"/>
      <c r="K939" s="51"/>
      <c r="L939" s="51"/>
      <c r="M939" s="51"/>
      <c r="N939" s="51"/>
      <c r="AO939" s="51"/>
      <c r="AP939" s="51"/>
    </row>
    <row r="940" spans="1:42" ht="15.75" customHeight="1" x14ac:dyDescent="0.35">
      <c r="A940" s="51"/>
      <c r="B940" s="51"/>
      <c r="C940" s="51"/>
      <c r="D940" s="51"/>
      <c r="E940" s="51"/>
      <c r="F940" s="51"/>
      <c r="G940" s="51"/>
      <c r="H940" s="51"/>
      <c r="I940" s="61"/>
      <c r="J940" s="51"/>
      <c r="K940" s="51"/>
      <c r="L940" s="51"/>
      <c r="M940" s="51"/>
      <c r="N940" s="51"/>
      <c r="AO940" s="51"/>
      <c r="AP940" s="51"/>
    </row>
    <row r="941" spans="1:42" ht="15.75" customHeight="1" x14ac:dyDescent="0.35">
      <c r="A941" s="51"/>
      <c r="B941" s="51"/>
      <c r="C941" s="51"/>
      <c r="D941" s="51"/>
      <c r="E941" s="51"/>
      <c r="F941" s="51"/>
      <c r="G941" s="51"/>
      <c r="H941" s="51"/>
      <c r="I941" s="61"/>
      <c r="J941" s="51"/>
      <c r="K941" s="51"/>
      <c r="L941" s="51"/>
      <c r="M941" s="51"/>
      <c r="N941" s="51"/>
      <c r="AO941" s="51"/>
      <c r="AP941" s="51"/>
    </row>
    <row r="942" spans="1:42" ht="15.75" customHeight="1" x14ac:dyDescent="0.35">
      <c r="A942" s="51"/>
      <c r="B942" s="51"/>
      <c r="C942" s="51"/>
      <c r="D942" s="51"/>
      <c r="E942" s="51"/>
      <c r="F942" s="51"/>
      <c r="G942" s="51"/>
      <c r="H942" s="51"/>
      <c r="I942" s="61"/>
      <c r="J942" s="51"/>
      <c r="K942" s="51"/>
      <c r="L942" s="51"/>
      <c r="M942" s="51"/>
      <c r="N942" s="51"/>
      <c r="AO942" s="51"/>
      <c r="AP942" s="51"/>
    </row>
    <row r="943" spans="1:42" ht="15.75" customHeight="1" x14ac:dyDescent="0.35">
      <c r="A943" s="51"/>
      <c r="B943" s="51"/>
      <c r="C943" s="51"/>
      <c r="D943" s="51"/>
      <c r="E943" s="51"/>
      <c r="F943" s="51"/>
      <c r="G943" s="51"/>
      <c r="H943" s="51"/>
      <c r="I943" s="61"/>
      <c r="J943" s="51"/>
      <c r="K943" s="51"/>
      <c r="L943" s="51"/>
      <c r="M943" s="51"/>
      <c r="N943" s="51"/>
      <c r="AO943" s="51"/>
      <c r="AP943" s="51"/>
    </row>
    <row r="944" spans="1:42" ht="15.75" customHeight="1" x14ac:dyDescent="0.35">
      <c r="A944" s="51"/>
      <c r="B944" s="51"/>
      <c r="C944" s="51"/>
      <c r="D944" s="51"/>
      <c r="E944" s="51"/>
      <c r="F944" s="51"/>
      <c r="G944" s="51"/>
      <c r="H944" s="51"/>
      <c r="I944" s="61"/>
      <c r="J944" s="51"/>
      <c r="K944" s="51"/>
      <c r="L944" s="51"/>
      <c r="M944" s="51"/>
      <c r="N944" s="51"/>
      <c r="AO944" s="51"/>
      <c r="AP944" s="51"/>
    </row>
    <row r="945" spans="1:42" ht="15.75" customHeight="1" x14ac:dyDescent="0.35">
      <c r="A945" s="51"/>
      <c r="B945" s="51"/>
      <c r="C945" s="51"/>
      <c r="D945" s="51"/>
      <c r="E945" s="51"/>
      <c r="F945" s="51"/>
      <c r="G945" s="51"/>
      <c r="H945" s="51"/>
      <c r="I945" s="61"/>
      <c r="J945" s="51"/>
      <c r="K945" s="51"/>
      <c r="L945" s="51"/>
      <c r="M945" s="51"/>
      <c r="N945" s="51"/>
      <c r="AO945" s="51"/>
      <c r="AP945" s="51"/>
    </row>
    <row r="946" spans="1:42" ht="15.75" customHeight="1" x14ac:dyDescent="0.35">
      <c r="A946" s="51"/>
      <c r="B946" s="51"/>
      <c r="C946" s="51"/>
      <c r="D946" s="51"/>
      <c r="E946" s="51"/>
      <c r="F946" s="51"/>
      <c r="G946" s="51"/>
      <c r="H946" s="51"/>
      <c r="I946" s="61"/>
      <c r="J946" s="51"/>
      <c r="K946" s="51"/>
      <c r="L946" s="51"/>
      <c r="M946" s="51"/>
      <c r="N946" s="51"/>
      <c r="AO946" s="51"/>
      <c r="AP946" s="51"/>
    </row>
    <row r="947" spans="1:42" ht="15.75" customHeight="1" x14ac:dyDescent="0.35">
      <c r="A947" s="51"/>
      <c r="B947" s="51"/>
      <c r="C947" s="51"/>
      <c r="D947" s="51"/>
      <c r="E947" s="51"/>
      <c r="F947" s="51"/>
      <c r="G947" s="51"/>
      <c r="H947" s="51"/>
      <c r="I947" s="61"/>
      <c r="J947" s="51"/>
      <c r="K947" s="51"/>
      <c r="L947" s="51"/>
      <c r="M947" s="51"/>
      <c r="N947" s="51"/>
      <c r="AO947" s="51"/>
      <c r="AP947" s="51"/>
    </row>
    <row r="948" spans="1:42" ht="15.75" customHeight="1" x14ac:dyDescent="0.35">
      <c r="A948" s="51"/>
      <c r="B948" s="51"/>
      <c r="C948" s="51"/>
      <c r="D948" s="51"/>
      <c r="E948" s="51"/>
      <c r="F948" s="51"/>
      <c r="G948" s="51"/>
      <c r="H948" s="51"/>
      <c r="I948" s="61"/>
      <c r="J948" s="51"/>
      <c r="K948" s="51"/>
      <c r="L948" s="51"/>
      <c r="M948" s="51"/>
      <c r="N948" s="51"/>
      <c r="AO948" s="51"/>
      <c r="AP948" s="51"/>
    </row>
    <row r="949" spans="1:42" ht="15.75" customHeight="1" x14ac:dyDescent="0.35">
      <c r="A949" s="51"/>
      <c r="B949" s="51"/>
      <c r="C949" s="51"/>
      <c r="D949" s="51"/>
      <c r="E949" s="51"/>
      <c r="F949" s="51"/>
      <c r="G949" s="51"/>
      <c r="H949" s="51"/>
      <c r="I949" s="61"/>
      <c r="J949" s="51"/>
      <c r="K949" s="51"/>
      <c r="L949" s="51"/>
      <c r="M949" s="51"/>
      <c r="N949" s="51"/>
      <c r="AO949" s="51"/>
      <c r="AP949" s="51"/>
    </row>
    <row r="950" spans="1:42" ht="15.75" customHeight="1" x14ac:dyDescent="0.35">
      <c r="A950" s="51"/>
      <c r="B950" s="51"/>
      <c r="C950" s="51"/>
      <c r="D950" s="51"/>
      <c r="E950" s="51"/>
      <c r="F950" s="51"/>
      <c r="G950" s="51"/>
      <c r="H950" s="51"/>
      <c r="I950" s="61"/>
      <c r="J950" s="51"/>
      <c r="K950" s="51"/>
      <c r="L950" s="51"/>
      <c r="M950" s="51"/>
      <c r="N950" s="51"/>
      <c r="AO950" s="51"/>
      <c r="AP950" s="51"/>
    </row>
    <row r="951" spans="1:42" ht="15.75" customHeight="1" x14ac:dyDescent="0.35">
      <c r="A951" s="51"/>
      <c r="B951" s="51"/>
      <c r="C951" s="51"/>
      <c r="D951" s="51"/>
      <c r="E951" s="51"/>
      <c r="F951" s="51"/>
      <c r="G951" s="51"/>
      <c r="H951" s="51"/>
      <c r="I951" s="61"/>
      <c r="J951" s="51"/>
      <c r="K951" s="51"/>
      <c r="L951" s="51"/>
      <c r="M951" s="51"/>
      <c r="N951" s="51"/>
      <c r="AO951" s="51"/>
      <c r="AP951" s="51"/>
    </row>
    <row r="952" spans="1:42" ht="15.75" customHeight="1" x14ac:dyDescent="0.35">
      <c r="A952" s="51"/>
      <c r="B952" s="51"/>
      <c r="C952" s="51"/>
      <c r="D952" s="51"/>
      <c r="E952" s="51"/>
      <c r="F952" s="51"/>
      <c r="G952" s="51"/>
      <c r="H952" s="51"/>
      <c r="I952" s="61"/>
      <c r="J952" s="51"/>
      <c r="K952" s="51"/>
      <c r="L952" s="51"/>
      <c r="M952" s="51"/>
      <c r="N952" s="51"/>
      <c r="AO952" s="51"/>
      <c r="AP952" s="51"/>
    </row>
    <row r="953" spans="1:42" ht="15.75" customHeight="1" x14ac:dyDescent="0.35">
      <c r="A953" s="51"/>
      <c r="B953" s="51"/>
      <c r="C953" s="51"/>
      <c r="D953" s="51"/>
      <c r="E953" s="51"/>
      <c r="F953" s="51"/>
      <c r="G953" s="51"/>
      <c r="H953" s="51"/>
      <c r="I953" s="61"/>
      <c r="J953" s="51"/>
      <c r="K953" s="51"/>
      <c r="L953" s="51"/>
      <c r="M953" s="51"/>
      <c r="N953" s="51"/>
      <c r="AO953" s="51"/>
      <c r="AP953" s="51"/>
    </row>
    <row r="954" spans="1:42" ht="15.75" customHeight="1" x14ac:dyDescent="0.35">
      <c r="A954" s="51"/>
      <c r="B954" s="51"/>
      <c r="C954" s="51"/>
      <c r="D954" s="51"/>
      <c r="E954" s="51"/>
      <c r="F954" s="51"/>
      <c r="G954" s="51"/>
      <c r="H954" s="51"/>
      <c r="I954" s="61"/>
      <c r="J954" s="51"/>
      <c r="K954" s="51"/>
      <c r="L954" s="51"/>
      <c r="M954" s="51"/>
      <c r="N954" s="51"/>
      <c r="AO954" s="51"/>
      <c r="AP954" s="51"/>
    </row>
    <row r="955" spans="1:42" ht="15.75" customHeight="1" x14ac:dyDescent="0.35">
      <c r="A955" s="51"/>
      <c r="B955" s="51"/>
      <c r="C955" s="51"/>
      <c r="D955" s="51"/>
      <c r="E955" s="51"/>
      <c r="F955" s="51"/>
      <c r="G955" s="51"/>
      <c r="H955" s="51"/>
      <c r="I955" s="61"/>
      <c r="J955" s="51"/>
      <c r="K955" s="51"/>
      <c r="L955" s="51"/>
      <c r="M955" s="51"/>
      <c r="N955" s="51"/>
      <c r="AO955" s="51"/>
      <c r="AP955" s="51"/>
    </row>
    <row r="956" spans="1:42" ht="15.75" customHeight="1" x14ac:dyDescent="0.35">
      <c r="A956" s="51"/>
      <c r="B956" s="51"/>
      <c r="C956" s="51"/>
      <c r="D956" s="51"/>
      <c r="E956" s="51"/>
      <c r="F956" s="51"/>
      <c r="G956" s="51"/>
      <c r="H956" s="51"/>
      <c r="I956" s="61"/>
      <c r="J956" s="51"/>
      <c r="K956" s="51"/>
      <c r="L956" s="51"/>
      <c r="M956" s="51"/>
      <c r="N956" s="51"/>
      <c r="AO956" s="51"/>
      <c r="AP956" s="51"/>
    </row>
    <row r="957" spans="1:42" ht="15.75" customHeight="1" x14ac:dyDescent="0.35">
      <c r="A957" s="51"/>
      <c r="B957" s="51"/>
      <c r="C957" s="51"/>
      <c r="D957" s="51"/>
      <c r="E957" s="51"/>
      <c r="F957" s="51"/>
      <c r="G957" s="51"/>
      <c r="H957" s="51"/>
      <c r="I957" s="61"/>
      <c r="J957" s="51"/>
      <c r="K957" s="51"/>
      <c r="L957" s="51"/>
      <c r="M957" s="51"/>
      <c r="N957" s="51"/>
      <c r="AO957" s="51"/>
      <c r="AP957" s="51"/>
    </row>
    <row r="958" spans="1:42" ht="15.75" customHeight="1" x14ac:dyDescent="0.35">
      <c r="A958" s="51"/>
      <c r="B958" s="51"/>
      <c r="C958" s="51"/>
      <c r="D958" s="51"/>
      <c r="E958" s="51"/>
      <c r="F958" s="51"/>
      <c r="G958" s="51"/>
      <c r="H958" s="51"/>
      <c r="I958" s="61"/>
      <c r="J958" s="51"/>
      <c r="K958" s="51"/>
      <c r="L958" s="51"/>
      <c r="M958" s="51"/>
      <c r="N958" s="51"/>
      <c r="AO958" s="51"/>
      <c r="AP958" s="51"/>
    </row>
    <row r="959" spans="1:42" ht="15.75" customHeight="1" x14ac:dyDescent="0.35">
      <c r="A959" s="51"/>
      <c r="B959" s="51"/>
      <c r="C959" s="51"/>
      <c r="D959" s="51"/>
      <c r="E959" s="51"/>
      <c r="F959" s="51"/>
      <c r="G959" s="51"/>
      <c r="H959" s="51"/>
      <c r="I959" s="61"/>
      <c r="J959" s="51"/>
      <c r="K959" s="51"/>
      <c r="L959" s="51"/>
      <c r="M959" s="51"/>
      <c r="N959" s="51"/>
      <c r="AO959" s="51"/>
      <c r="AP959" s="51"/>
    </row>
    <row r="960" spans="1:42" ht="15.75" customHeight="1" x14ac:dyDescent="0.35">
      <c r="A960" s="51"/>
      <c r="B960" s="51"/>
      <c r="C960" s="51"/>
      <c r="D960" s="51"/>
      <c r="E960" s="51"/>
      <c r="F960" s="51"/>
      <c r="G960" s="51"/>
      <c r="H960" s="51"/>
      <c r="I960" s="61"/>
      <c r="J960" s="51"/>
      <c r="K960" s="51"/>
      <c r="L960" s="51"/>
      <c r="M960" s="51"/>
      <c r="N960" s="51"/>
      <c r="AO960" s="51"/>
      <c r="AP960" s="51"/>
    </row>
    <row r="961" spans="1:42" ht="15.75" customHeight="1" x14ac:dyDescent="0.35">
      <c r="A961" s="51"/>
      <c r="B961" s="51"/>
      <c r="C961" s="51"/>
      <c r="D961" s="51"/>
      <c r="E961" s="51"/>
      <c r="F961" s="51"/>
      <c r="G961" s="51"/>
      <c r="H961" s="51"/>
      <c r="I961" s="61"/>
      <c r="J961" s="51"/>
      <c r="K961" s="51"/>
      <c r="L961" s="51"/>
      <c r="M961" s="51"/>
      <c r="N961" s="51"/>
      <c r="AO961" s="51"/>
      <c r="AP961" s="51"/>
    </row>
    <row r="962" spans="1:42" ht="15.75" customHeight="1" x14ac:dyDescent="0.35">
      <c r="A962" s="51"/>
      <c r="B962" s="51"/>
      <c r="C962" s="51"/>
      <c r="D962" s="51"/>
      <c r="E962" s="51"/>
      <c r="F962" s="51"/>
      <c r="G962" s="51"/>
      <c r="H962" s="51"/>
      <c r="I962" s="61"/>
      <c r="J962" s="51"/>
      <c r="K962" s="51"/>
      <c r="L962" s="51"/>
      <c r="M962" s="51"/>
      <c r="N962" s="51"/>
      <c r="AO962" s="51"/>
      <c r="AP962" s="51"/>
    </row>
    <row r="963" spans="1:42" ht="15.75" customHeight="1" x14ac:dyDescent="0.35">
      <c r="A963" s="51"/>
      <c r="B963" s="51"/>
      <c r="C963" s="51"/>
      <c r="D963" s="51"/>
      <c r="E963" s="51"/>
      <c r="F963" s="51"/>
      <c r="G963" s="51"/>
      <c r="H963" s="51"/>
      <c r="I963" s="61"/>
      <c r="J963" s="51"/>
      <c r="K963" s="51"/>
      <c r="L963" s="51"/>
      <c r="M963" s="51"/>
      <c r="N963" s="51"/>
      <c r="AO963" s="51"/>
      <c r="AP963" s="51"/>
    </row>
    <row r="964" spans="1:42" ht="15.75" customHeight="1" x14ac:dyDescent="0.35">
      <c r="A964" s="51"/>
      <c r="B964" s="51"/>
      <c r="C964" s="51"/>
      <c r="D964" s="51"/>
      <c r="E964" s="51"/>
      <c r="F964" s="51"/>
      <c r="G964" s="51"/>
      <c r="H964" s="51"/>
      <c r="I964" s="61"/>
      <c r="J964" s="51"/>
      <c r="K964" s="51"/>
      <c r="L964" s="51"/>
      <c r="M964" s="51"/>
      <c r="N964" s="51"/>
      <c r="AO964" s="51"/>
      <c r="AP964" s="51"/>
    </row>
    <row r="965" spans="1:42" ht="15.75" customHeight="1" x14ac:dyDescent="0.35">
      <c r="A965" s="51"/>
      <c r="B965" s="51"/>
      <c r="C965" s="51"/>
      <c r="D965" s="51"/>
      <c r="E965" s="51"/>
      <c r="F965" s="51"/>
      <c r="G965" s="51"/>
      <c r="H965" s="51"/>
      <c r="I965" s="61"/>
      <c r="J965" s="51"/>
      <c r="K965" s="51"/>
      <c r="L965" s="51"/>
      <c r="M965" s="51"/>
      <c r="N965" s="51"/>
      <c r="AO965" s="51"/>
      <c r="AP965" s="51"/>
    </row>
    <row r="966" spans="1:42" ht="15.75" customHeight="1" x14ac:dyDescent="0.35">
      <c r="A966" s="51"/>
      <c r="B966" s="51"/>
      <c r="C966" s="51"/>
      <c r="D966" s="51"/>
      <c r="E966" s="51"/>
      <c r="F966" s="51"/>
      <c r="G966" s="51"/>
      <c r="H966" s="51"/>
      <c r="I966" s="61"/>
      <c r="J966" s="51"/>
      <c r="K966" s="51"/>
      <c r="L966" s="51"/>
      <c r="M966" s="51"/>
      <c r="N966" s="51"/>
      <c r="AO966" s="51"/>
      <c r="AP966" s="51"/>
    </row>
    <row r="967" spans="1:42" ht="15.75" customHeight="1" x14ac:dyDescent="0.35">
      <c r="A967" s="51"/>
      <c r="B967" s="51"/>
      <c r="C967" s="51"/>
      <c r="D967" s="51"/>
      <c r="E967" s="51"/>
      <c r="F967" s="51"/>
      <c r="G967" s="51"/>
      <c r="H967" s="51"/>
      <c r="I967" s="61"/>
      <c r="J967" s="51"/>
      <c r="K967" s="51"/>
      <c r="L967" s="51"/>
      <c r="M967" s="51"/>
      <c r="N967" s="51"/>
      <c r="AO967" s="51"/>
      <c r="AP967" s="51"/>
    </row>
    <row r="968" spans="1:42" ht="15.75" customHeight="1" x14ac:dyDescent="0.35">
      <c r="A968" s="51"/>
      <c r="B968" s="51"/>
      <c r="C968" s="51"/>
      <c r="D968" s="51"/>
      <c r="E968" s="51"/>
      <c r="F968" s="51"/>
      <c r="G968" s="51"/>
      <c r="H968" s="51"/>
      <c r="I968" s="61"/>
      <c r="J968" s="51"/>
      <c r="K968" s="51"/>
      <c r="L968" s="51"/>
      <c r="M968" s="51"/>
      <c r="N968" s="51"/>
      <c r="AO968" s="51"/>
      <c r="AP968" s="51"/>
    </row>
    <row r="969" spans="1:42" ht="15.75" customHeight="1" x14ac:dyDescent="0.35">
      <c r="A969" s="51"/>
      <c r="B969" s="51"/>
      <c r="C969" s="51"/>
      <c r="D969" s="51"/>
      <c r="E969" s="51"/>
      <c r="F969" s="51"/>
      <c r="G969" s="51"/>
      <c r="H969" s="51"/>
      <c r="I969" s="61"/>
      <c r="J969" s="51"/>
      <c r="K969" s="51"/>
      <c r="L969" s="51"/>
      <c r="M969" s="51"/>
      <c r="N969" s="51"/>
      <c r="AO969" s="51"/>
      <c r="AP969" s="51"/>
    </row>
    <row r="970" spans="1:42" ht="15.75" customHeight="1" x14ac:dyDescent="0.35">
      <c r="A970" s="51"/>
      <c r="B970" s="51"/>
      <c r="C970" s="51"/>
      <c r="D970" s="51"/>
      <c r="E970" s="51"/>
      <c r="F970" s="51"/>
      <c r="G970" s="51"/>
      <c r="H970" s="51"/>
      <c r="I970" s="61"/>
      <c r="J970" s="51"/>
      <c r="K970" s="51"/>
      <c r="L970" s="51"/>
      <c r="M970" s="51"/>
      <c r="N970" s="51"/>
      <c r="AO970" s="51"/>
      <c r="AP970" s="51"/>
    </row>
    <row r="971" spans="1:42" ht="15.75" customHeight="1" x14ac:dyDescent="0.35">
      <c r="A971" s="51"/>
      <c r="B971" s="51"/>
      <c r="C971" s="51"/>
      <c r="D971" s="51"/>
      <c r="E971" s="51"/>
      <c r="F971" s="51"/>
      <c r="G971" s="51"/>
      <c r="H971" s="51"/>
      <c r="I971" s="61"/>
      <c r="J971" s="51"/>
      <c r="K971" s="51"/>
      <c r="L971" s="51"/>
      <c r="M971" s="51"/>
      <c r="N971" s="51"/>
      <c r="AO971" s="51"/>
      <c r="AP971" s="51"/>
    </row>
    <row r="972" spans="1:42" ht="15.75" customHeight="1" x14ac:dyDescent="0.35">
      <c r="A972" s="51"/>
      <c r="B972" s="51"/>
      <c r="C972" s="51"/>
      <c r="D972" s="51"/>
      <c r="E972" s="51"/>
      <c r="F972" s="51"/>
      <c r="G972" s="51"/>
      <c r="H972" s="51"/>
      <c r="I972" s="61"/>
      <c r="J972" s="51"/>
      <c r="K972" s="51"/>
      <c r="L972" s="51"/>
      <c r="M972" s="51"/>
      <c r="N972" s="51"/>
      <c r="AO972" s="51"/>
      <c r="AP972" s="51"/>
    </row>
    <row r="973" spans="1:42" ht="15.75" customHeight="1" x14ac:dyDescent="0.35">
      <c r="A973" s="51"/>
      <c r="B973" s="51"/>
      <c r="C973" s="51"/>
      <c r="D973" s="51"/>
      <c r="E973" s="51"/>
      <c r="F973" s="51"/>
      <c r="G973" s="51"/>
      <c r="H973" s="51"/>
      <c r="I973" s="61"/>
      <c r="J973" s="51"/>
      <c r="K973" s="51"/>
      <c r="L973" s="51"/>
      <c r="M973" s="51"/>
      <c r="N973" s="51"/>
      <c r="AO973" s="51"/>
      <c r="AP973" s="51"/>
    </row>
    <row r="974" spans="1:42" ht="15.75" customHeight="1" x14ac:dyDescent="0.35">
      <c r="A974" s="51"/>
      <c r="B974" s="51"/>
      <c r="C974" s="51"/>
      <c r="D974" s="51"/>
      <c r="E974" s="51"/>
      <c r="F974" s="51"/>
      <c r="G974" s="51"/>
      <c r="H974" s="51"/>
      <c r="I974" s="61"/>
      <c r="J974" s="51"/>
      <c r="K974" s="51"/>
      <c r="L974" s="51"/>
      <c r="M974" s="51"/>
      <c r="N974" s="51"/>
      <c r="AO974" s="51"/>
      <c r="AP974" s="51"/>
    </row>
    <row r="975" spans="1:42" ht="15.75" customHeight="1" x14ac:dyDescent="0.35">
      <c r="A975" s="51"/>
      <c r="B975" s="51"/>
      <c r="C975" s="51"/>
      <c r="D975" s="51"/>
      <c r="E975" s="51"/>
      <c r="F975" s="51"/>
      <c r="G975" s="51"/>
      <c r="H975" s="51"/>
      <c r="I975" s="61"/>
      <c r="J975" s="51"/>
      <c r="K975" s="51"/>
      <c r="L975" s="51"/>
      <c r="M975" s="51"/>
      <c r="N975" s="51"/>
      <c r="AO975" s="51"/>
      <c r="AP975" s="51"/>
    </row>
    <row r="976" spans="1:42" ht="15.75" customHeight="1" x14ac:dyDescent="0.35">
      <c r="A976" s="51"/>
      <c r="B976" s="51"/>
      <c r="C976" s="51"/>
      <c r="D976" s="51"/>
      <c r="E976" s="51"/>
      <c r="F976" s="51"/>
      <c r="G976" s="51"/>
      <c r="H976" s="51"/>
      <c r="I976" s="61"/>
      <c r="J976" s="51"/>
      <c r="K976" s="51"/>
      <c r="L976" s="51"/>
      <c r="M976" s="51"/>
      <c r="N976" s="51"/>
      <c r="AO976" s="51"/>
      <c r="AP976" s="51"/>
    </row>
    <row r="977" spans="1:42" ht="15.75" customHeight="1" x14ac:dyDescent="0.35">
      <c r="A977" s="51"/>
      <c r="B977" s="51"/>
      <c r="C977" s="51"/>
      <c r="D977" s="51"/>
      <c r="E977" s="51"/>
      <c r="F977" s="51"/>
      <c r="G977" s="51"/>
      <c r="H977" s="51"/>
      <c r="I977" s="61"/>
      <c r="J977" s="51"/>
      <c r="K977" s="51"/>
      <c r="L977" s="51"/>
      <c r="M977" s="51"/>
      <c r="N977" s="51"/>
      <c r="AO977" s="51"/>
      <c r="AP977" s="51"/>
    </row>
    <row r="978" spans="1:42" ht="15.75" customHeight="1" x14ac:dyDescent="0.35">
      <c r="A978" s="51"/>
      <c r="B978" s="51"/>
      <c r="C978" s="51"/>
      <c r="D978" s="51"/>
      <c r="E978" s="51"/>
      <c r="F978" s="51"/>
      <c r="G978" s="51"/>
      <c r="H978" s="51"/>
      <c r="I978" s="61"/>
      <c r="J978" s="51"/>
      <c r="K978" s="51"/>
      <c r="L978" s="51"/>
      <c r="M978" s="51"/>
      <c r="N978" s="51"/>
      <c r="AO978" s="51"/>
      <c r="AP978" s="51"/>
    </row>
    <row r="979" spans="1:42" ht="15.75" customHeight="1" x14ac:dyDescent="0.35">
      <c r="A979" s="51"/>
      <c r="B979" s="51"/>
      <c r="C979" s="51"/>
      <c r="D979" s="51"/>
      <c r="E979" s="51"/>
      <c r="F979" s="51"/>
      <c r="G979" s="51"/>
      <c r="H979" s="51"/>
      <c r="I979" s="61"/>
      <c r="J979" s="51"/>
      <c r="K979" s="51"/>
      <c r="L979" s="51"/>
      <c r="M979" s="51"/>
      <c r="N979" s="51"/>
      <c r="AO979" s="51"/>
      <c r="AP979" s="51"/>
    </row>
    <row r="980" spans="1:42" ht="15.75" customHeight="1" x14ac:dyDescent="0.35">
      <c r="A980" s="51"/>
      <c r="B980" s="51"/>
      <c r="C980" s="51"/>
      <c r="D980" s="51"/>
      <c r="E980" s="51"/>
      <c r="F980" s="51"/>
      <c r="G980" s="51"/>
      <c r="H980" s="51"/>
      <c r="I980" s="61"/>
      <c r="J980" s="51"/>
      <c r="K980" s="51"/>
      <c r="L980" s="51"/>
      <c r="M980" s="51"/>
      <c r="N980" s="51"/>
      <c r="AO980" s="51"/>
      <c r="AP980" s="51"/>
    </row>
    <row r="981" spans="1:42" ht="15.75" customHeight="1" x14ac:dyDescent="0.35">
      <c r="A981" s="51"/>
      <c r="B981" s="51"/>
      <c r="C981" s="51"/>
      <c r="D981" s="51"/>
      <c r="E981" s="51"/>
      <c r="F981" s="51"/>
      <c r="G981" s="51"/>
      <c r="H981" s="51"/>
      <c r="I981" s="61"/>
      <c r="J981" s="51"/>
      <c r="K981" s="51"/>
      <c r="L981" s="51"/>
      <c r="M981" s="51"/>
      <c r="N981" s="51"/>
      <c r="AO981" s="51"/>
      <c r="AP981" s="51"/>
    </row>
    <row r="982" spans="1:42" ht="15.75" customHeight="1" x14ac:dyDescent="0.35">
      <c r="A982" s="51"/>
      <c r="B982" s="51"/>
      <c r="C982" s="51"/>
      <c r="D982" s="51"/>
      <c r="E982" s="51"/>
      <c r="F982" s="51"/>
      <c r="G982" s="51"/>
      <c r="H982" s="51"/>
      <c r="I982" s="61"/>
      <c r="J982" s="51"/>
      <c r="K982" s="51"/>
      <c r="L982" s="51"/>
      <c r="M982" s="51"/>
      <c r="N982" s="51"/>
      <c r="AO982" s="51"/>
      <c r="AP982" s="51"/>
    </row>
    <row r="983" spans="1:42" ht="15.75" customHeight="1" x14ac:dyDescent="0.35">
      <c r="A983" s="51"/>
      <c r="B983" s="51"/>
      <c r="C983" s="51"/>
      <c r="D983" s="51"/>
      <c r="E983" s="51"/>
      <c r="F983" s="51"/>
      <c r="G983" s="51"/>
      <c r="H983" s="51"/>
      <c r="I983" s="61"/>
      <c r="J983" s="51"/>
      <c r="K983" s="51"/>
      <c r="L983" s="51"/>
      <c r="M983" s="51"/>
      <c r="N983" s="51"/>
      <c r="AO983" s="51"/>
      <c r="AP983" s="51"/>
    </row>
    <row r="984" spans="1:42" ht="15.75" customHeight="1" x14ac:dyDescent="0.35">
      <c r="A984" s="51"/>
      <c r="B984" s="51"/>
      <c r="C984" s="51"/>
      <c r="D984" s="51"/>
      <c r="E984" s="51"/>
      <c r="F984" s="51"/>
      <c r="G984" s="51"/>
      <c r="H984" s="51"/>
      <c r="I984" s="61"/>
      <c r="J984" s="51"/>
      <c r="K984" s="51"/>
      <c r="L984" s="51"/>
      <c r="M984" s="51"/>
      <c r="N984" s="51"/>
      <c r="AO984" s="51"/>
      <c r="AP984" s="51"/>
    </row>
    <row r="985" spans="1:42" ht="15.75" customHeight="1" x14ac:dyDescent="0.35">
      <c r="A985" s="51"/>
      <c r="B985" s="51"/>
      <c r="C985" s="51"/>
      <c r="D985" s="51"/>
      <c r="E985" s="51"/>
      <c r="F985" s="51"/>
      <c r="G985" s="51"/>
      <c r="H985" s="51"/>
      <c r="I985" s="61"/>
      <c r="J985" s="51"/>
      <c r="K985" s="51"/>
      <c r="L985" s="51"/>
      <c r="M985" s="51"/>
      <c r="N985" s="51"/>
      <c r="AO985" s="51"/>
      <c r="AP985" s="51"/>
    </row>
    <row r="986" spans="1:42" ht="15.75" customHeight="1" x14ac:dyDescent="0.35">
      <c r="A986" s="51"/>
      <c r="B986" s="51"/>
      <c r="C986" s="51"/>
      <c r="D986" s="51"/>
      <c r="E986" s="51"/>
      <c r="F986" s="51"/>
      <c r="G986" s="51"/>
      <c r="H986" s="51"/>
      <c r="I986" s="61"/>
      <c r="J986" s="51"/>
      <c r="K986" s="51"/>
      <c r="L986" s="51"/>
      <c r="M986" s="51"/>
      <c r="N986" s="51"/>
      <c r="AO986" s="51"/>
      <c r="AP986" s="51"/>
    </row>
    <row r="987" spans="1:42" ht="15.75" customHeight="1" x14ac:dyDescent="0.35">
      <c r="A987" s="51"/>
      <c r="B987" s="51"/>
      <c r="C987" s="51"/>
      <c r="D987" s="51"/>
      <c r="E987" s="51"/>
      <c r="F987" s="51"/>
      <c r="G987" s="51"/>
      <c r="H987" s="51"/>
      <c r="I987" s="61"/>
      <c r="J987" s="51"/>
      <c r="K987" s="51"/>
      <c r="L987" s="51"/>
      <c r="M987" s="51"/>
      <c r="N987" s="51"/>
      <c r="AO987" s="51"/>
      <c r="AP987" s="51"/>
    </row>
    <row r="988" spans="1:42" ht="15.75" customHeight="1" x14ac:dyDescent="0.35">
      <c r="A988" s="51"/>
      <c r="B988" s="51"/>
      <c r="C988" s="51"/>
      <c r="D988" s="51"/>
      <c r="E988" s="51"/>
      <c r="F988" s="51"/>
      <c r="G988" s="51"/>
      <c r="H988" s="51"/>
      <c r="I988" s="61"/>
      <c r="J988" s="51"/>
      <c r="K988" s="51"/>
      <c r="L988" s="51"/>
      <c r="M988" s="51"/>
      <c r="N988" s="51"/>
      <c r="AO988" s="51"/>
      <c r="AP988" s="51"/>
    </row>
    <row r="989" spans="1:42" ht="15.75" customHeight="1" x14ac:dyDescent="0.35">
      <c r="A989" s="51"/>
      <c r="B989" s="51"/>
      <c r="C989" s="51"/>
      <c r="D989" s="51"/>
      <c r="E989" s="51"/>
      <c r="F989" s="51"/>
      <c r="G989" s="51"/>
      <c r="H989" s="51"/>
      <c r="I989" s="61"/>
      <c r="J989" s="51"/>
      <c r="K989" s="51"/>
      <c r="L989" s="51"/>
      <c r="M989" s="51"/>
      <c r="N989" s="51"/>
      <c r="AO989" s="51"/>
      <c r="AP989" s="51"/>
    </row>
    <row r="990" spans="1:42" ht="15.75" customHeight="1" x14ac:dyDescent="0.35">
      <c r="A990" s="51"/>
      <c r="B990" s="51"/>
      <c r="C990" s="51"/>
      <c r="D990" s="51"/>
      <c r="E990" s="51"/>
      <c r="F990" s="51"/>
      <c r="G990" s="51"/>
      <c r="H990" s="51"/>
      <c r="I990" s="61"/>
      <c r="J990" s="51"/>
      <c r="K990" s="51"/>
      <c r="L990" s="51"/>
      <c r="M990" s="51"/>
      <c r="N990" s="51"/>
      <c r="AO990" s="51"/>
      <c r="AP990" s="51"/>
    </row>
    <row r="991" spans="1:42" ht="15.75" customHeight="1" x14ac:dyDescent="0.35">
      <c r="A991" s="51"/>
      <c r="B991" s="51"/>
      <c r="C991" s="51"/>
      <c r="D991" s="51"/>
      <c r="E991" s="51"/>
      <c r="F991" s="51"/>
      <c r="G991" s="51"/>
      <c r="H991" s="51"/>
      <c r="I991" s="61"/>
      <c r="J991" s="51"/>
      <c r="K991" s="51"/>
      <c r="L991" s="51"/>
      <c r="M991" s="51"/>
      <c r="N991" s="51"/>
      <c r="AO991" s="51"/>
      <c r="AP991" s="51"/>
    </row>
    <row r="992" spans="1:42" ht="15.75" customHeight="1" x14ac:dyDescent="0.35">
      <c r="A992" s="51"/>
      <c r="B992" s="51"/>
      <c r="C992" s="51"/>
      <c r="D992" s="51"/>
      <c r="E992" s="51"/>
      <c r="F992" s="51"/>
      <c r="G992" s="51"/>
      <c r="H992" s="51"/>
      <c r="I992" s="61"/>
      <c r="J992" s="51"/>
      <c r="K992" s="51"/>
      <c r="L992" s="51"/>
      <c r="M992" s="51"/>
      <c r="N992" s="51"/>
      <c r="AO992" s="51"/>
      <c r="AP992" s="51"/>
    </row>
    <row r="993" spans="1:42" ht="15.75" customHeight="1" x14ac:dyDescent="0.35">
      <c r="A993" s="51"/>
      <c r="B993" s="51"/>
      <c r="C993" s="51"/>
      <c r="D993" s="51"/>
      <c r="E993" s="51"/>
      <c r="F993" s="51"/>
      <c r="G993" s="51"/>
      <c r="H993" s="51"/>
      <c r="I993" s="61"/>
      <c r="J993" s="51"/>
      <c r="K993" s="51"/>
      <c r="L993" s="51"/>
      <c r="M993" s="51"/>
      <c r="N993" s="51"/>
      <c r="AO993" s="51"/>
      <c r="AP993" s="51"/>
    </row>
    <row r="994" spans="1:42" ht="15.75" customHeight="1" x14ac:dyDescent="0.35">
      <c r="A994" s="51"/>
      <c r="B994" s="51"/>
      <c r="C994" s="51"/>
      <c r="D994" s="51"/>
      <c r="E994" s="51"/>
      <c r="F994" s="51"/>
      <c r="G994" s="51"/>
      <c r="H994" s="51"/>
      <c r="I994" s="61"/>
      <c r="J994" s="51"/>
      <c r="K994" s="51"/>
      <c r="L994" s="51"/>
      <c r="M994" s="51"/>
      <c r="N994" s="51"/>
      <c r="AO994" s="51"/>
      <c r="AP994" s="51"/>
    </row>
    <row r="995" spans="1:42" ht="15.75" customHeight="1" x14ac:dyDescent="0.35">
      <c r="A995" s="51"/>
      <c r="B995" s="51"/>
      <c r="C995" s="51"/>
      <c r="D995" s="51"/>
      <c r="E995" s="51"/>
      <c r="F995" s="51"/>
      <c r="G995" s="51"/>
      <c r="H995" s="51"/>
      <c r="I995" s="61"/>
      <c r="J995" s="51"/>
      <c r="K995" s="51"/>
      <c r="L995" s="51"/>
      <c r="M995" s="51"/>
      <c r="N995" s="51"/>
      <c r="AO995" s="51"/>
      <c r="AP995" s="51"/>
    </row>
    <row r="996" spans="1:42" ht="15.75" customHeight="1" x14ac:dyDescent="0.35">
      <c r="A996" s="51"/>
      <c r="B996" s="51"/>
      <c r="C996" s="51"/>
      <c r="D996" s="51"/>
      <c r="E996" s="51"/>
      <c r="F996" s="51"/>
      <c r="G996" s="51"/>
      <c r="H996" s="51"/>
      <c r="I996" s="61"/>
      <c r="J996" s="51"/>
      <c r="K996" s="51"/>
      <c r="L996" s="51"/>
      <c r="M996" s="51"/>
      <c r="N996" s="51"/>
      <c r="AO996" s="51"/>
      <c r="AP996" s="51"/>
    </row>
    <row r="997" spans="1:42" ht="15.75" customHeight="1" x14ac:dyDescent="0.35">
      <c r="A997" s="51"/>
      <c r="B997" s="51"/>
      <c r="C997" s="51"/>
      <c r="D997" s="51"/>
      <c r="E997" s="51"/>
      <c r="F997" s="51"/>
      <c r="G997" s="51"/>
      <c r="H997" s="51"/>
      <c r="I997" s="61"/>
      <c r="J997" s="51"/>
      <c r="K997" s="51"/>
      <c r="L997" s="51"/>
      <c r="M997" s="51"/>
      <c r="N997" s="51"/>
      <c r="AO997" s="51"/>
      <c r="AP997" s="51"/>
    </row>
    <row r="998" spans="1:42" ht="15.75" customHeight="1" x14ac:dyDescent="0.35">
      <c r="A998" s="51"/>
      <c r="B998" s="51"/>
      <c r="C998" s="51"/>
      <c r="D998" s="51"/>
      <c r="E998" s="51"/>
      <c r="F998" s="51"/>
      <c r="G998" s="51"/>
      <c r="H998" s="51"/>
      <c r="I998" s="61"/>
      <c r="J998" s="51"/>
      <c r="K998" s="51"/>
      <c r="L998" s="51"/>
      <c r="M998" s="51"/>
      <c r="N998" s="51"/>
      <c r="AO998" s="51"/>
      <c r="AP998" s="51"/>
    </row>
    <row r="999" spans="1:42" ht="15.75" customHeight="1" x14ac:dyDescent="0.35">
      <c r="A999" s="51"/>
      <c r="B999" s="51"/>
      <c r="C999" s="51"/>
      <c r="D999" s="51"/>
      <c r="E999" s="51"/>
      <c r="F999" s="51"/>
      <c r="G999" s="51"/>
      <c r="H999" s="51"/>
      <c r="I999" s="61"/>
      <c r="J999" s="51"/>
      <c r="K999" s="51"/>
      <c r="L999" s="51"/>
      <c r="M999" s="51"/>
      <c r="N999" s="51"/>
      <c r="AO999" s="51"/>
      <c r="AP999" s="51"/>
    </row>
    <row r="1000" spans="1:42" ht="15.75" customHeight="1" x14ac:dyDescent="0.35">
      <c r="A1000" s="51"/>
      <c r="B1000" s="51"/>
      <c r="C1000" s="51"/>
      <c r="D1000" s="51"/>
      <c r="E1000" s="51"/>
      <c r="F1000" s="51"/>
      <c r="G1000" s="51"/>
      <c r="H1000" s="51"/>
      <c r="I1000" s="61"/>
      <c r="J1000" s="51"/>
      <c r="K1000" s="51"/>
      <c r="L1000" s="51"/>
      <c r="M1000" s="51"/>
      <c r="N1000" s="51"/>
      <c r="AO1000" s="51"/>
      <c r="AP1000" s="51"/>
    </row>
    <row r="1001" spans="1:42" ht="15.75" customHeight="1" x14ac:dyDescent="0.35">
      <c r="A1001" s="51"/>
      <c r="B1001" s="51"/>
      <c r="C1001" s="51"/>
      <c r="D1001" s="51"/>
      <c r="E1001" s="51"/>
      <c r="F1001" s="51"/>
      <c r="G1001" s="51"/>
      <c r="H1001" s="51"/>
      <c r="I1001" s="61"/>
      <c r="J1001" s="51"/>
      <c r="K1001" s="51"/>
      <c r="L1001" s="51"/>
      <c r="M1001" s="51"/>
      <c r="N1001" s="51"/>
      <c r="AO1001" s="51"/>
      <c r="AP1001" s="51"/>
    </row>
    <row r="1002" spans="1:42" ht="15.75" customHeight="1" x14ac:dyDescent="0.35">
      <c r="A1002" s="51"/>
      <c r="B1002" s="51"/>
      <c r="C1002" s="51"/>
      <c r="D1002" s="51"/>
      <c r="E1002" s="51"/>
      <c r="F1002" s="51"/>
      <c r="G1002" s="51"/>
      <c r="H1002" s="51"/>
      <c r="I1002" s="61"/>
      <c r="J1002" s="51"/>
      <c r="K1002" s="51"/>
      <c r="L1002" s="51"/>
      <c r="M1002" s="51"/>
      <c r="N1002" s="51"/>
      <c r="AO1002" s="51"/>
      <c r="AP1002" s="51"/>
    </row>
    <row r="1003" spans="1:42" ht="15.75" customHeight="1" x14ac:dyDescent="0.35">
      <c r="A1003" s="51"/>
      <c r="B1003" s="51"/>
      <c r="C1003" s="51"/>
      <c r="D1003" s="51"/>
      <c r="E1003" s="51"/>
      <c r="F1003" s="51"/>
      <c r="G1003" s="51"/>
      <c r="H1003" s="51"/>
      <c r="I1003" s="61"/>
      <c r="J1003" s="51"/>
      <c r="K1003" s="51"/>
      <c r="L1003" s="51"/>
      <c r="M1003" s="51"/>
      <c r="N1003" s="51"/>
      <c r="AO1003" s="51"/>
      <c r="AP1003" s="51"/>
    </row>
    <row r="1004" spans="1:42" ht="15.75" customHeight="1" x14ac:dyDescent="0.35">
      <c r="A1004" s="51"/>
      <c r="B1004" s="51"/>
      <c r="C1004" s="51"/>
      <c r="D1004" s="51"/>
      <c r="E1004" s="51"/>
      <c r="F1004" s="51"/>
      <c r="G1004" s="51"/>
      <c r="H1004" s="51"/>
      <c r="I1004" s="61"/>
      <c r="J1004" s="51"/>
      <c r="K1004" s="51"/>
      <c r="L1004" s="51"/>
      <c r="M1004" s="51"/>
      <c r="N1004" s="51"/>
      <c r="AO1004" s="51"/>
      <c r="AP1004" s="5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theme="8" tint="0.39997558519241921"/>
  </sheetPr>
  <dimension ref="A1:AI147"/>
  <sheetViews>
    <sheetView workbookViewId="0"/>
  </sheetViews>
  <sheetFormatPr defaultRowHeight="14.5" x14ac:dyDescent="0.35"/>
  <cols>
    <col min="1" max="1" width="19.1796875" customWidth="1"/>
  </cols>
  <sheetData>
    <row r="1" spans="1:35" x14ac:dyDescent="0.35">
      <c r="A1" s="1" t="s">
        <v>28</v>
      </c>
    </row>
    <row r="2" spans="1:35" x14ac:dyDescent="0.35">
      <c r="A2" t="s">
        <v>71</v>
      </c>
      <c r="B2">
        <f>About!$B$42</f>
        <v>947817120000000</v>
      </c>
    </row>
    <row r="4" spans="1:35" x14ac:dyDescent="0.35">
      <c r="A4" t="s">
        <v>21</v>
      </c>
      <c r="B4" s="1">
        <v>2017</v>
      </c>
      <c r="C4" s="1">
        <v>2018</v>
      </c>
      <c r="D4" s="1">
        <v>2019</v>
      </c>
      <c r="E4" s="1">
        <v>2020</v>
      </c>
      <c r="F4" s="1">
        <v>2021</v>
      </c>
      <c r="G4" s="1">
        <v>2022</v>
      </c>
      <c r="H4" s="1">
        <v>2023</v>
      </c>
      <c r="I4" s="1">
        <v>2024</v>
      </c>
      <c r="J4" s="1">
        <v>2025</v>
      </c>
      <c r="K4" s="1">
        <v>2026</v>
      </c>
      <c r="L4" s="1">
        <v>2027</v>
      </c>
      <c r="M4" s="1">
        <v>2028</v>
      </c>
      <c r="N4" s="1">
        <v>2029</v>
      </c>
      <c r="O4" s="1">
        <v>2030</v>
      </c>
      <c r="P4" s="1">
        <v>2031</v>
      </c>
      <c r="Q4" s="1">
        <v>2032</v>
      </c>
      <c r="R4" s="1">
        <v>2033</v>
      </c>
      <c r="S4" s="1">
        <v>2034</v>
      </c>
      <c r="T4" s="1">
        <v>2035</v>
      </c>
      <c r="U4" s="1">
        <v>2036</v>
      </c>
      <c r="V4" s="1">
        <v>2037</v>
      </c>
      <c r="W4" s="1">
        <v>2038</v>
      </c>
      <c r="X4" s="1">
        <v>2039</v>
      </c>
      <c r="Y4" s="1">
        <v>2040</v>
      </c>
      <c r="Z4" s="1">
        <v>2041</v>
      </c>
      <c r="AA4" s="1">
        <v>2042</v>
      </c>
      <c r="AB4" s="1">
        <v>2043</v>
      </c>
      <c r="AC4" s="1">
        <v>2044</v>
      </c>
      <c r="AD4" s="1">
        <v>2045</v>
      </c>
      <c r="AE4" s="1">
        <v>2046</v>
      </c>
      <c r="AF4" s="1">
        <v>2047</v>
      </c>
      <c r="AG4" s="1">
        <v>2048</v>
      </c>
      <c r="AH4" s="1">
        <v>2049</v>
      </c>
      <c r="AI4" s="1">
        <v>2050</v>
      </c>
    </row>
    <row r="6" spans="1:35" x14ac:dyDescent="0.35">
      <c r="A6" s="1" t="s">
        <v>39</v>
      </c>
    </row>
    <row r="7" spans="1:35" x14ac:dyDescent="0.35">
      <c r="A7" t="s">
        <v>13</v>
      </c>
      <c r="B7">
        <v>1.2543739523892599E-2</v>
      </c>
      <c r="C7">
        <v>1.25667525304886E-2</v>
      </c>
      <c r="D7">
        <v>1.2612378663576E-2</v>
      </c>
      <c r="E7">
        <v>1.2655085917410099E-2</v>
      </c>
      <c r="F7">
        <v>1.2695795564961599E-2</v>
      </c>
      <c r="G7">
        <v>1.2734622035244199E-2</v>
      </c>
      <c r="H7">
        <v>1.2784349247821999E-2</v>
      </c>
      <c r="I7">
        <v>1.28359818028726E-2</v>
      </c>
      <c r="J7">
        <v>1.29310045902804E-2</v>
      </c>
      <c r="K7">
        <v>1.30267540010927E-2</v>
      </c>
      <c r="L7">
        <v>1.31253964678122E-2</v>
      </c>
      <c r="M7">
        <v>1.3223284711863299E-2</v>
      </c>
      <c r="N7">
        <v>1.3315787993091801E-2</v>
      </c>
      <c r="O7">
        <v>1.34083184542778E-2</v>
      </c>
      <c r="P7">
        <v>1.34983578877176E-2</v>
      </c>
      <c r="Q7">
        <v>1.35968550628207E-2</v>
      </c>
      <c r="R7">
        <v>1.36989091592177E-2</v>
      </c>
      <c r="S7">
        <v>1.3793103410560399E-2</v>
      </c>
      <c r="T7">
        <v>1.3885438942590599E-2</v>
      </c>
      <c r="U7">
        <v>1.39701169726946E-2</v>
      </c>
      <c r="V7">
        <v>1.40542624337594E-2</v>
      </c>
      <c r="W7">
        <v>1.41374169609039E-2</v>
      </c>
      <c r="X7">
        <v>1.42176705869852E-2</v>
      </c>
      <c r="Y7">
        <v>1.42946023250123E-2</v>
      </c>
      <c r="Z7">
        <v>1.43691002276962E-2</v>
      </c>
      <c r="AA7">
        <v>1.4441017536800001E-2</v>
      </c>
      <c r="AB7">
        <v>1.45102827690361E-2</v>
      </c>
      <c r="AC7">
        <v>1.4576417093245E-2</v>
      </c>
      <c r="AD7">
        <v>1.4639382806943E-2</v>
      </c>
      <c r="AE7">
        <v>1.46988734414092E-2</v>
      </c>
      <c r="AF7">
        <v>1.47550704793239E-2</v>
      </c>
      <c r="AG7">
        <v>1.48087009335668E-2</v>
      </c>
      <c r="AH7">
        <v>1.4859489401465101E-2</v>
      </c>
      <c r="AI7">
        <v>1.4906039742318499E-2</v>
      </c>
    </row>
    <row r="8" spans="1:35" x14ac:dyDescent="0.35">
      <c r="A8" t="s">
        <v>12</v>
      </c>
      <c r="B8">
        <v>0.19854635952687799</v>
      </c>
      <c r="C8">
        <v>0.199320707331021</v>
      </c>
      <c r="D8">
        <v>0.20023916432707101</v>
      </c>
      <c r="E8">
        <v>0.20075383953539699</v>
      </c>
      <c r="F8">
        <v>0.20080040891110701</v>
      </c>
      <c r="G8">
        <v>0.20045903397283499</v>
      </c>
      <c r="H8">
        <v>0.20004705215233701</v>
      </c>
      <c r="I8">
        <v>0.199540288572576</v>
      </c>
      <c r="J8">
        <v>0.19963517953208301</v>
      </c>
      <c r="K8">
        <v>0.19969133499751901</v>
      </c>
      <c r="L8">
        <v>0.19975403379802401</v>
      </c>
      <c r="M8">
        <v>0.19978372530545499</v>
      </c>
      <c r="N8">
        <v>0.19972568464239501</v>
      </c>
      <c r="O8">
        <v>0.19966110200579401</v>
      </c>
      <c r="P8">
        <v>0.19956477108909701</v>
      </c>
      <c r="Q8">
        <v>0.19959094958128501</v>
      </c>
      <c r="R8">
        <v>0.19968536015499699</v>
      </c>
      <c r="S8">
        <v>0.199698919413411</v>
      </c>
      <c r="T8">
        <v>0.199723449339584</v>
      </c>
      <c r="U8">
        <v>0.19969269462037501</v>
      </c>
      <c r="V8">
        <v>0.19970971190329101</v>
      </c>
      <c r="W8">
        <v>0.199778932184284</v>
      </c>
      <c r="X8">
        <v>0.199878056756809</v>
      </c>
      <c r="Y8">
        <v>0.200002442790924</v>
      </c>
      <c r="Z8">
        <v>0.200167559295927</v>
      </c>
      <c r="AA8">
        <v>0.200367195079453</v>
      </c>
      <c r="AB8">
        <v>0.20059473238949799</v>
      </c>
      <c r="AC8">
        <v>0.200836981812717</v>
      </c>
      <c r="AD8">
        <v>0.20108543454150099</v>
      </c>
      <c r="AE8">
        <v>0.201327670581644</v>
      </c>
      <c r="AF8">
        <v>0.201558870287049</v>
      </c>
      <c r="AG8">
        <v>0.20178221440285499</v>
      </c>
      <c r="AH8">
        <v>0.20198857922083699</v>
      </c>
      <c r="AI8">
        <v>0.20215409703884901</v>
      </c>
    </row>
    <row r="9" spans="1:35" x14ac:dyDescent="0.35">
      <c r="A9" t="s">
        <v>14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row>
    <row r="10" spans="1:35" x14ac:dyDescent="0.35">
      <c r="A10" t="s">
        <v>19</v>
      </c>
      <c r="B10" s="2">
        <v>7.01827281398173E-3</v>
      </c>
      <c r="C10" s="2">
        <v>7.0182204829719597E-3</v>
      </c>
      <c r="D10" s="2">
        <v>7.0289473315958599E-3</v>
      </c>
      <c r="E10" s="2">
        <v>7.0367725178973302E-3</v>
      </c>
      <c r="F10" s="2">
        <v>7.0420625109912502E-3</v>
      </c>
      <c r="G10" s="2">
        <v>7.0449620036120604E-3</v>
      </c>
      <c r="H10" s="2">
        <v>7.0524780898808901E-3</v>
      </c>
      <c r="I10" s="2">
        <v>7.06030313867067E-3</v>
      </c>
      <c r="J10" s="2">
        <v>7.0917683535978602E-3</v>
      </c>
      <c r="K10" s="2">
        <v>7.1239138804286301E-3</v>
      </c>
      <c r="L10" s="2">
        <v>7.1584013329925797E-3</v>
      </c>
      <c r="M10" s="2">
        <v>7.1938305670516496E-3</v>
      </c>
      <c r="N10" s="2">
        <v>7.2280914951937704E-3</v>
      </c>
      <c r="O10" s="2">
        <v>7.2641246347461197E-3</v>
      </c>
      <c r="P10" s="2">
        <v>7.3007106584778497E-3</v>
      </c>
      <c r="Q10" s="2">
        <v>7.3433021496419901E-3</v>
      </c>
      <c r="R10" s="2">
        <v>7.3894178148367897E-3</v>
      </c>
      <c r="S10" s="2">
        <v>7.4327439483091199E-3</v>
      </c>
      <c r="T10" s="2">
        <v>7.4760337719670198E-3</v>
      </c>
      <c r="U10" s="2">
        <v>7.5161980068769998E-3</v>
      </c>
      <c r="V10" s="2">
        <v>7.5564603341929703E-3</v>
      </c>
      <c r="W10" s="2">
        <v>7.5965196951587903E-3</v>
      </c>
      <c r="X10" s="2">
        <v>7.6350749438901704E-3</v>
      </c>
      <c r="Y10" s="2">
        <v>7.6716740874561802E-3</v>
      </c>
      <c r="Z10" s="2">
        <v>7.7068934063642498E-3</v>
      </c>
      <c r="AA10" s="2">
        <v>7.7405062629673097E-3</v>
      </c>
      <c r="AB10" s="2">
        <v>7.77240748887662E-3</v>
      </c>
      <c r="AC10" s="2">
        <v>7.8023336167243997E-3</v>
      </c>
      <c r="AD10" s="2">
        <v>7.83022239958398E-3</v>
      </c>
      <c r="AE10" s="2">
        <v>7.8558757849484292E-3</v>
      </c>
      <c r="AF10" s="2">
        <v>7.8793938812281392E-3</v>
      </c>
      <c r="AG10" s="2">
        <v>7.9011397256355895E-3</v>
      </c>
      <c r="AH10" s="2">
        <v>7.9209773922879895E-3</v>
      </c>
      <c r="AI10" s="2">
        <v>7.9381651504800595E-3</v>
      </c>
    </row>
    <row r="11" spans="1:35" x14ac:dyDescent="0.35">
      <c r="A11" t="s">
        <v>20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row>
    <row r="12" spans="1:35" x14ac:dyDescent="0.35">
      <c r="A12" t="s">
        <v>25</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row>
    <row r="13" spans="1:35" x14ac:dyDescent="0.35">
      <c r="A13" t="s">
        <v>15</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row>
    <row r="14" spans="1:35" x14ac:dyDescent="0.35">
      <c r="A14" t="s">
        <v>26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row>
    <row r="16" spans="1:35" x14ac:dyDescent="0.35">
      <c r="A16" s="1" t="s">
        <v>101</v>
      </c>
    </row>
    <row r="17" spans="1:35" x14ac:dyDescent="0.35">
      <c r="A17" t="s">
        <v>102</v>
      </c>
      <c r="B17" s="41" t="e">
        <f>C17</f>
        <v>#REF!</v>
      </c>
      <c r="C17" s="41" t="e">
        <f>D17</f>
        <v>#REF!</v>
      </c>
      <c r="D17" s="2" t="e">
        <f>#REF!</f>
        <v>#REF!</v>
      </c>
      <c r="E17" s="2" t="e">
        <f>#REF!</f>
        <v>#REF!</v>
      </c>
      <c r="F17" s="2" t="e">
        <f>#REF!</f>
        <v>#REF!</v>
      </c>
      <c r="G17" s="2" t="e">
        <f>#REF!</f>
        <v>#REF!</v>
      </c>
      <c r="H17" s="2" t="e">
        <f>#REF!</f>
        <v>#REF!</v>
      </c>
      <c r="I17" s="2" t="e">
        <f>#REF!</f>
        <v>#REF!</v>
      </c>
      <c r="J17" s="2" t="e">
        <f>#REF!</f>
        <v>#REF!</v>
      </c>
      <c r="K17" s="2" t="e">
        <f>#REF!</f>
        <v>#REF!</v>
      </c>
      <c r="L17" s="2" t="e">
        <f>#REF!</f>
        <v>#REF!</v>
      </c>
      <c r="M17" s="2" t="e">
        <f>#REF!</f>
        <v>#REF!</v>
      </c>
      <c r="N17" s="2" t="e">
        <f>#REF!</f>
        <v>#REF!</v>
      </c>
      <c r="O17" s="2" t="e">
        <f>#REF!</f>
        <v>#REF!</v>
      </c>
      <c r="P17" s="2" t="e">
        <f>#REF!</f>
        <v>#REF!</v>
      </c>
      <c r="Q17" s="2" t="e">
        <f>#REF!</f>
        <v>#REF!</v>
      </c>
      <c r="R17" s="2" t="e">
        <f>#REF!</f>
        <v>#REF!</v>
      </c>
      <c r="S17" s="2" t="e">
        <f>#REF!</f>
        <v>#REF!</v>
      </c>
      <c r="T17" s="2" t="e">
        <f>#REF!</f>
        <v>#REF!</v>
      </c>
      <c r="U17" s="2" t="e">
        <f>#REF!</f>
        <v>#REF!</v>
      </c>
      <c r="V17" s="2" t="e">
        <f>#REF!</f>
        <v>#REF!</v>
      </c>
      <c r="W17" s="2" t="e">
        <f>#REF!</f>
        <v>#REF!</v>
      </c>
      <c r="X17" s="2" t="e">
        <f>#REF!</f>
        <v>#REF!</v>
      </c>
      <c r="Y17" s="2" t="e">
        <f>#REF!</f>
        <v>#REF!</v>
      </c>
      <c r="Z17" s="2" t="e">
        <f>#REF!</f>
        <v>#REF!</v>
      </c>
      <c r="AA17" s="2" t="e">
        <f>#REF!</f>
        <v>#REF!</v>
      </c>
      <c r="AB17" s="2" t="e">
        <f>#REF!</f>
        <v>#REF!</v>
      </c>
      <c r="AC17" s="2" t="e">
        <f>#REF!</f>
        <v>#REF!</v>
      </c>
      <c r="AD17" s="2" t="e">
        <f>#REF!</f>
        <v>#REF!</v>
      </c>
      <c r="AE17" s="2" t="e">
        <f>#REF!</f>
        <v>#REF!</v>
      </c>
      <c r="AF17" s="2" t="e">
        <f>#REF!</f>
        <v>#REF!</v>
      </c>
      <c r="AG17" s="2" t="e">
        <f>#REF!</f>
        <v>#REF!</v>
      </c>
      <c r="AH17" s="2" t="e">
        <f>#REF!</f>
        <v>#REF!</v>
      </c>
      <c r="AI17" s="2" t="e">
        <f>#REF!</f>
        <v>#REF!</v>
      </c>
    </row>
    <row r="19" spans="1:35" x14ac:dyDescent="0.35">
      <c r="A19" s="1" t="s">
        <v>27</v>
      </c>
    </row>
    <row r="20" spans="1:35" x14ac:dyDescent="0.35">
      <c r="A20" t="s">
        <v>13</v>
      </c>
      <c r="B20">
        <v>2.2905138006966402E-2</v>
      </c>
      <c r="C20">
        <v>2.2771993004155801E-2</v>
      </c>
      <c r="D20">
        <v>2.26910525995292E-2</v>
      </c>
      <c r="E20">
        <v>2.2619228480257599E-2</v>
      </c>
      <c r="F20">
        <v>2.25567880523669E-2</v>
      </c>
      <c r="G20">
        <v>2.2501561679139599E-2</v>
      </c>
      <c r="H20">
        <v>2.24693627979205E-2</v>
      </c>
      <c r="I20">
        <v>2.2439610859312401E-2</v>
      </c>
      <c r="J20">
        <v>2.25067737355235E-2</v>
      </c>
      <c r="K20">
        <v>2.2559085564505098E-2</v>
      </c>
      <c r="L20">
        <v>2.2590608153438899E-2</v>
      </c>
      <c r="M20">
        <v>2.2587444332735501E-2</v>
      </c>
      <c r="N20">
        <v>2.2539561849007701E-2</v>
      </c>
      <c r="O20">
        <v>2.24445914149E-2</v>
      </c>
      <c r="P20">
        <v>2.2297057791317298E-2</v>
      </c>
      <c r="Q20">
        <v>2.21035361290867E-2</v>
      </c>
      <c r="R20">
        <v>2.1860819021333501E-2</v>
      </c>
      <c r="S20">
        <v>2.15678408605261E-2</v>
      </c>
      <c r="T20">
        <v>2.12366564066153E-2</v>
      </c>
      <c r="U20">
        <v>2.08738876225057E-2</v>
      </c>
      <c r="V20">
        <v>2.0492568168047801E-2</v>
      </c>
      <c r="W20">
        <v>2.01038929844988E-2</v>
      </c>
      <c r="X20">
        <v>1.97160957943406E-2</v>
      </c>
      <c r="Y20">
        <v>1.9337444141636101E-2</v>
      </c>
      <c r="Z20">
        <v>1.89748839432578E-2</v>
      </c>
      <c r="AA20">
        <v>1.8634036158974802E-2</v>
      </c>
      <c r="AB20">
        <v>1.8318061654098799E-2</v>
      </c>
      <c r="AC20">
        <v>1.8029311952105199E-2</v>
      </c>
      <c r="AD20">
        <v>1.7768837197237899E-2</v>
      </c>
      <c r="AE20">
        <v>1.75375286058812E-2</v>
      </c>
      <c r="AF20">
        <v>1.7335032684184001E-2</v>
      </c>
      <c r="AG20">
        <v>1.7160656018525299E-2</v>
      </c>
      <c r="AH20">
        <v>1.7012868315836899E-2</v>
      </c>
      <c r="AI20">
        <v>1.6889200619200101E-2</v>
      </c>
    </row>
    <row r="21" spans="1:35" x14ac:dyDescent="0.35">
      <c r="A21" t="s">
        <v>12</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row>
    <row r="22" spans="1:35" x14ac:dyDescent="0.35">
      <c r="A22" t="s">
        <v>14</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row>
    <row r="23" spans="1:35" x14ac:dyDescent="0.35">
      <c r="A23" t="s">
        <v>19</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row>
    <row r="24" spans="1:35" x14ac:dyDescent="0.35">
      <c r="A24" t="s">
        <v>20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row>
    <row r="25" spans="1:35" x14ac:dyDescent="0.35">
      <c r="A25" t="s">
        <v>25</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row>
    <row r="26" spans="1:35" x14ac:dyDescent="0.35">
      <c r="A26" t="s">
        <v>15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row>
    <row r="27" spans="1:35" x14ac:dyDescent="0.35">
      <c r="A27" t="s">
        <v>26</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row>
    <row r="29" spans="1:35" x14ac:dyDescent="0.35">
      <c r="A29" s="1" t="s">
        <v>29</v>
      </c>
    </row>
    <row r="30" spans="1:35" x14ac:dyDescent="0.35">
      <c r="A30" t="s">
        <v>13</v>
      </c>
      <c r="B30" s="2">
        <v>1.9546114856503001E-3</v>
      </c>
      <c r="C30" s="2">
        <v>1.95642403624417E-3</v>
      </c>
      <c r="D30" s="2">
        <v>1.9619201866725201E-3</v>
      </c>
      <c r="E30" s="2">
        <v>1.9673377389622798E-3</v>
      </c>
      <c r="F30" s="2">
        <v>1.97290858746023E-3</v>
      </c>
      <c r="G30" s="2">
        <v>1.9788250172263801E-3</v>
      </c>
      <c r="H30" s="2">
        <v>1.9870842365041202E-3</v>
      </c>
      <c r="I30" s="2">
        <v>1.9963336115926202E-3</v>
      </c>
      <c r="J30" s="2">
        <v>2.0062944475078299E-3</v>
      </c>
      <c r="K30" s="2">
        <v>2.0167777822529499E-3</v>
      </c>
      <c r="L30" s="2">
        <v>2.02781421588163E-3</v>
      </c>
      <c r="M30" s="2">
        <v>2.0386654311843099E-3</v>
      </c>
      <c r="N30" s="2">
        <v>2.0487671424654799E-3</v>
      </c>
      <c r="O30" s="2">
        <v>2.0582343874527599E-3</v>
      </c>
      <c r="P30" s="2">
        <v>2.06658596292597E-3</v>
      </c>
      <c r="Q30" s="2">
        <v>2.0744614229353201E-3</v>
      </c>
      <c r="R30" s="2">
        <v>2.08117389686715E-3</v>
      </c>
      <c r="S30" s="2">
        <v>2.08588597474346E-3</v>
      </c>
      <c r="T30" s="2">
        <v>2.08906128343055E-3</v>
      </c>
      <c r="U30" s="2">
        <v>2.09037156464629E-3</v>
      </c>
      <c r="V30" s="2">
        <v>2.0903062108629002E-3</v>
      </c>
      <c r="W30" s="2">
        <v>2.0892456773534498E-3</v>
      </c>
      <c r="X30" s="2">
        <v>2.08719613152725E-3</v>
      </c>
      <c r="Y30" s="2">
        <v>2.0844030059307501E-3</v>
      </c>
      <c r="Z30" s="2">
        <v>2.0812230916780398E-3</v>
      </c>
      <c r="AA30" s="2">
        <v>2.0778571841757998E-3</v>
      </c>
      <c r="AB30" s="2">
        <v>2.0744935637860402E-3</v>
      </c>
      <c r="AC30" s="2">
        <v>2.0713689887155999E-3</v>
      </c>
      <c r="AD30" s="2">
        <v>2.0685378722200198E-3</v>
      </c>
      <c r="AE30" s="2">
        <v>2.0661448066782201E-3</v>
      </c>
      <c r="AF30" s="2">
        <v>2.0642977466636698E-3</v>
      </c>
      <c r="AG30" s="2">
        <v>2.0630468933623301E-3</v>
      </c>
      <c r="AH30" s="2">
        <v>2.0624030102203502E-3</v>
      </c>
      <c r="AI30" s="2">
        <v>2.0622871796401798E-3</v>
      </c>
    </row>
    <row r="31" spans="1:35" x14ac:dyDescent="0.35">
      <c r="A31" t="s">
        <v>12</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row>
    <row r="32" spans="1:35" x14ac:dyDescent="0.35">
      <c r="A32" t="s">
        <v>14</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row>
    <row r="33" spans="1:35" x14ac:dyDescent="0.35">
      <c r="A33" t="s">
        <v>19</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row>
    <row r="34" spans="1:35" x14ac:dyDescent="0.35">
      <c r="A34" t="s">
        <v>20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row>
    <row r="35" spans="1:35" x14ac:dyDescent="0.35">
      <c r="A35" t="s">
        <v>25</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row>
    <row r="36" spans="1:35" x14ac:dyDescent="0.35">
      <c r="A36" t="s">
        <v>15</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row>
    <row r="37" spans="1:35" x14ac:dyDescent="0.35">
      <c r="A37" t="s">
        <v>26</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row>
    <row r="39" spans="1:35" x14ac:dyDescent="0.35">
      <c r="A39" s="1" t="s">
        <v>30</v>
      </c>
    </row>
    <row r="40" spans="1:35" x14ac:dyDescent="0.35">
      <c r="A40" t="s">
        <v>13</v>
      </c>
      <c r="B40">
        <v>4.7151308523175603E-2</v>
      </c>
      <c r="C40">
        <v>4.5748160788216502E-2</v>
      </c>
      <c r="D40">
        <v>4.4578648131549901E-2</v>
      </c>
      <c r="E40">
        <v>4.3291423629849599E-2</v>
      </c>
      <c r="F40">
        <v>4.1698377976567003E-2</v>
      </c>
      <c r="G40">
        <v>3.9627399658650302E-2</v>
      </c>
      <c r="H40">
        <v>3.71390572900826E-2</v>
      </c>
      <c r="I40">
        <v>3.4474938855005403E-2</v>
      </c>
      <c r="J40">
        <v>3.2014166350910998E-2</v>
      </c>
      <c r="K40">
        <v>2.9909321777892801E-2</v>
      </c>
      <c r="L40">
        <v>2.8194376053287101E-2</v>
      </c>
      <c r="M40">
        <v>2.68188139929025E-2</v>
      </c>
      <c r="N40">
        <v>2.5706566006965401E-2</v>
      </c>
      <c r="O40">
        <v>2.47990624545474E-2</v>
      </c>
      <c r="P40">
        <v>2.4062431383666798E-2</v>
      </c>
      <c r="Q40">
        <v>2.3469142260840799E-2</v>
      </c>
      <c r="R40">
        <v>2.29843174822136E-2</v>
      </c>
      <c r="S40">
        <v>2.2567219655826198E-2</v>
      </c>
      <c r="T40">
        <v>2.22081101673046E-2</v>
      </c>
      <c r="U40">
        <v>2.1889383331257301E-2</v>
      </c>
      <c r="V40">
        <v>2.1609541196877299E-2</v>
      </c>
      <c r="W40">
        <v>2.1364012440123099E-2</v>
      </c>
      <c r="X40">
        <v>2.1142868267471301E-2</v>
      </c>
      <c r="Y40">
        <v>2.0941013911614001E-2</v>
      </c>
      <c r="Z40">
        <v>2.07600189064856E-2</v>
      </c>
      <c r="AA40">
        <v>2.05963458863931E-2</v>
      </c>
      <c r="AB40">
        <v>2.0448178040700302E-2</v>
      </c>
      <c r="AC40">
        <v>2.0313997799647401E-2</v>
      </c>
      <c r="AD40">
        <v>2.0192051263760599E-2</v>
      </c>
      <c r="AE40">
        <v>2.00807341446958E-2</v>
      </c>
      <c r="AF40">
        <v>1.9979928803417299E-2</v>
      </c>
      <c r="AG40">
        <v>1.9889569738660001E-2</v>
      </c>
      <c r="AH40">
        <v>1.9808998261954699E-2</v>
      </c>
      <c r="AI40">
        <v>1.9735851728582499E-2</v>
      </c>
    </row>
    <row r="41" spans="1:35" x14ac:dyDescent="0.35">
      <c r="A41" t="s">
        <v>12</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row>
    <row r="42" spans="1:35" x14ac:dyDescent="0.35">
      <c r="A42" t="s">
        <v>14</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row>
    <row r="43" spans="1:35" x14ac:dyDescent="0.35">
      <c r="A43" t="s">
        <v>19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row>
    <row r="44" spans="1:35" x14ac:dyDescent="0.35">
      <c r="A44" t="s">
        <v>20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row>
    <row r="45" spans="1:35" x14ac:dyDescent="0.35">
      <c r="A45" t="s">
        <v>25</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row>
    <row r="46" spans="1:35" x14ac:dyDescent="0.35">
      <c r="A46" t="s">
        <v>15</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row>
    <row r="47" spans="1:35" x14ac:dyDescent="0.35">
      <c r="A47" t="s">
        <v>26</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row>
    <row r="49" spans="1:35" x14ac:dyDescent="0.35">
      <c r="A49" s="1" t="s">
        <v>31</v>
      </c>
    </row>
    <row r="50" spans="1:35" x14ac:dyDescent="0.35">
      <c r="A50" t="s">
        <v>13</v>
      </c>
      <c r="B50" s="2">
        <v>2.7078557198725599E-3</v>
      </c>
      <c r="C50" s="2">
        <v>2.6131701834487E-3</v>
      </c>
      <c r="D50" s="2">
        <v>2.5242767173081701E-3</v>
      </c>
      <c r="E50" s="2">
        <v>2.4353922992972699E-3</v>
      </c>
      <c r="F50" s="2">
        <v>2.34599108001336E-3</v>
      </c>
      <c r="G50" s="2">
        <v>2.25911995879789E-3</v>
      </c>
      <c r="H50" s="2">
        <v>2.1796139553945E-3</v>
      </c>
      <c r="I50" s="2">
        <v>2.1082859410035699E-3</v>
      </c>
      <c r="J50" s="2">
        <v>2.04523798731596E-3</v>
      </c>
      <c r="K50" s="2">
        <v>1.9899750261479902E-3</v>
      </c>
      <c r="L50" s="2">
        <v>1.94205819552777E-3</v>
      </c>
      <c r="M50" s="2">
        <v>1.9005548809083799E-3</v>
      </c>
      <c r="N50" s="2">
        <v>1.86439802235036E-3</v>
      </c>
      <c r="O50" s="2">
        <v>1.83353113473922E-3</v>
      </c>
      <c r="P50" s="2">
        <v>1.8072960973325399E-3</v>
      </c>
      <c r="Q50" s="2">
        <v>1.78624637303375E-3</v>
      </c>
      <c r="R50" s="2">
        <v>1.7698020663964101E-3</v>
      </c>
      <c r="S50" s="2">
        <v>1.7564274699659399E-3</v>
      </c>
      <c r="T50" s="2">
        <v>1.7462863922658399E-3</v>
      </c>
      <c r="U50" s="2">
        <v>1.7386828780909E-3</v>
      </c>
      <c r="V50" s="2">
        <v>1.7337809038870499E-3</v>
      </c>
      <c r="W50" s="2">
        <v>1.7313618174517301E-3</v>
      </c>
      <c r="X50" s="2">
        <v>1.7307085950336401E-3</v>
      </c>
      <c r="Y50" s="2">
        <v>1.7313598138885701E-3</v>
      </c>
      <c r="Z50" s="2">
        <v>1.73328905090864E-3</v>
      </c>
      <c r="AA50" s="2">
        <v>1.7361000975303601E-3</v>
      </c>
      <c r="AB50" s="2">
        <v>1.7395342459532699E-3</v>
      </c>
      <c r="AC50" s="2">
        <v>1.74337209269606E-3</v>
      </c>
      <c r="AD50" s="2">
        <v>1.7474062407919701E-3</v>
      </c>
      <c r="AE50" s="2">
        <v>1.75146214058026E-3</v>
      </c>
      <c r="AF50" s="2">
        <v>1.75549087123119E-3</v>
      </c>
      <c r="AG50" s="2">
        <v>1.7594721205150101E-3</v>
      </c>
      <c r="AH50" s="2">
        <v>1.7633477755805199E-3</v>
      </c>
      <c r="AI50" s="2">
        <v>1.7669416645644601E-3</v>
      </c>
    </row>
    <row r="51" spans="1:35" x14ac:dyDescent="0.35">
      <c r="A51" t="s">
        <v>12</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row>
    <row r="52" spans="1:35" x14ac:dyDescent="0.35">
      <c r="A52" t="s">
        <v>14</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row>
    <row r="53" spans="1:35" x14ac:dyDescent="0.35">
      <c r="A53" t="s">
        <v>19</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row>
    <row r="54" spans="1:35" x14ac:dyDescent="0.35">
      <c r="A54" t="s">
        <v>20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row>
    <row r="55" spans="1:35" x14ac:dyDescent="0.35">
      <c r="A55" t="s">
        <v>25</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row>
    <row r="56" spans="1:35" x14ac:dyDescent="0.35">
      <c r="A56" t="s">
        <v>15</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row>
    <row r="57" spans="1:35" x14ac:dyDescent="0.35">
      <c r="A57" t="s">
        <v>26</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row>
    <row r="59" spans="1:35" x14ac:dyDescent="0.35">
      <c r="A59" s="1" t="s">
        <v>33</v>
      </c>
    </row>
    <row r="60" spans="1:35" x14ac:dyDescent="0.35">
      <c r="A60" t="s">
        <v>13</v>
      </c>
      <c r="B60">
        <v>2.0279963912370299E-2</v>
      </c>
      <c r="C60">
        <v>2.03299533870639E-2</v>
      </c>
      <c r="D60">
        <v>2.0408132145226101E-2</v>
      </c>
      <c r="E60">
        <v>2.0472198272199298E-2</v>
      </c>
      <c r="F60">
        <v>2.0520053797200899E-2</v>
      </c>
      <c r="G60">
        <v>2.0548654365488399E-2</v>
      </c>
      <c r="H60">
        <v>2.05734032579852E-2</v>
      </c>
      <c r="I60">
        <v>2.0576058826682401E-2</v>
      </c>
      <c r="J60">
        <v>2.0550151231281899E-2</v>
      </c>
      <c r="K60">
        <v>2.0490957791808501E-2</v>
      </c>
      <c r="L60">
        <v>2.0398354062172601E-2</v>
      </c>
      <c r="M60">
        <v>2.02692024331627E-2</v>
      </c>
      <c r="N60">
        <v>2.01016139813129E-2</v>
      </c>
      <c r="O60">
        <v>1.9906333608018901E-2</v>
      </c>
      <c r="P60">
        <v>1.9688113006713099E-2</v>
      </c>
      <c r="Q60">
        <v>1.9463479238629199E-2</v>
      </c>
      <c r="R60">
        <v>1.9236690003573802E-2</v>
      </c>
      <c r="S60">
        <v>1.90019980662012E-2</v>
      </c>
      <c r="T60">
        <v>1.8768570078413701E-2</v>
      </c>
      <c r="U60">
        <v>1.8536643941241601E-2</v>
      </c>
      <c r="V60">
        <v>1.83138573076819E-2</v>
      </c>
      <c r="W60">
        <v>1.8103882448791599E-2</v>
      </c>
      <c r="X60">
        <v>1.7905519667686901E-2</v>
      </c>
      <c r="Y60">
        <v>1.7719714037623499E-2</v>
      </c>
      <c r="Z60">
        <v>1.7550879309683898E-2</v>
      </c>
      <c r="AA60">
        <v>1.7399535675323E-2</v>
      </c>
      <c r="AB60">
        <v>1.7266689467403801E-2</v>
      </c>
      <c r="AC60">
        <v>1.7152927212863399E-2</v>
      </c>
      <c r="AD60">
        <v>1.7057994634141802E-2</v>
      </c>
      <c r="AE60">
        <v>1.6981147939291799E-2</v>
      </c>
      <c r="AF60">
        <v>1.6922027385345699E-2</v>
      </c>
      <c r="AG60">
        <v>1.6879811975136199E-2</v>
      </c>
      <c r="AH60">
        <v>1.6852874668012299E-2</v>
      </c>
      <c r="AI60">
        <v>1.6838138618732498E-2</v>
      </c>
    </row>
    <row r="61" spans="1:35" x14ac:dyDescent="0.35">
      <c r="A61" t="s">
        <v>12</v>
      </c>
      <c r="B61">
        <v>2.9061319171356199E-2</v>
      </c>
      <c r="C61">
        <v>2.91109517935879E-2</v>
      </c>
      <c r="D61">
        <v>2.9194268667804699E-2</v>
      </c>
      <c r="E61">
        <v>2.9245097314813701E-2</v>
      </c>
      <c r="F61">
        <v>2.9259055315459699E-2</v>
      </c>
      <c r="G61">
        <v>2.9243489453069101E-2</v>
      </c>
      <c r="H61">
        <v>2.9236927488786701E-2</v>
      </c>
      <c r="I61">
        <v>2.9229822360291799E-2</v>
      </c>
      <c r="J61">
        <v>2.9224735185632799E-2</v>
      </c>
      <c r="K61">
        <v>2.9223366428916701E-2</v>
      </c>
      <c r="L61">
        <v>2.9230665396728299E-2</v>
      </c>
      <c r="M61">
        <v>2.9242456973898798E-2</v>
      </c>
      <c r="N61">
        <v>2.9251061235220401E-2</v>
      </c>
      <c r="O61">
        <v>2.92651290110655E-2</v>
      </c>
      <c r="P61">
        <v>2.9281231672067101E-2</v>
      </c>
      <c r="Q61">
        <v>2.93161397126162E-2</v>
      </c>
      <c r="R61">
        <v>2.9366254284327299E-2</v>
      </c>
      <c r="S61">
        <v>2.9411286637943599E-2</v>
      </c>
      <c r="T61">
        <v>2.94603508446812E-2</v>
      </c>
      <c r="U61">
        <v>2.9507819770353699E-2</v>
      </c>
      <c r="V61">
        <v>2.9562799256497099E-2</v>
      </c>
      <c r="W61">
        <v>2.9627725743318199E-2</v>
      </c>
      <c r="X61">
        <v>2.9696238561196301E-2</v>
      </c>
      <c r="Y61">
        <v>2.97660197978231E-2</v>
      </c>
      <c r="Z61">
        <v>2.98414961016218E-2</v>
      </c>
      <c r="AA61">
        <v>2.99201227297963E-2</v>
      </c>
      <c r="AB61">
        <v>3.0000855675416601E-2</v>
      </c>
      <c r="AC61">
        <v>3.0082630354602E-2</v>
      </c>
      <c r="AD61">
        <v>3.0163858292922299E-2</v>
      </c>
      <c r="AE61">
        <v>3.0242990637898301E-2</v>
      </c>
      <c r="AF61">
        <v>3.0320170653406801E-2</v>
      </c>
      <c r="AG61">
        <v>3.0395650220882E-2</v>
      </c>
      <c r="AH61">
        <v>3.0468847539224402E-2</v>
      </c>
      <c r="AI61">
        <v>3.0537018435131399E-2</v>
      </c>
    </row>
    <row r="62" spans="1:35" x14ac:dyDescent="0.35">
      <c r="A62" t="s">
        <v>14</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row>
    <row r="63" spans="1:35" x14ac:dyDescent="0.35">
      <c r="A63" t="s">
        <v>19</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row>
    <row r="64" spans="1:35" x14ac:dyDescent="0.35">
      <c r="A64" t="s">
        <v>20</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row>
    <row r="65" spans="1:35" x14ac:dyDescent="0.35">
      <c r="A65" t="s">
        <v>25</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row>
    <row r="66" spans="1:35" x14ac:dyDescent="0.35">
      <c r="A66" t="s">
        <v>15</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row>
    <row r="67" spans="1:35" x14ac:dyDescent="0.35">
      <c r="A67" t="s">
        <v>26</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row>
    <row r="69" spans="1:35" x14ac:dyDescent="0.35">
      <c r="A69" s="1" t="s">
        <v>32</v>
      </c>
    </row>
    <row r="70" spans="1:35" x14ac:dyDescent="0.35">
      <c r="A70" t="s">
        <v>13</v>
      </c>
      <c r="B70" s="2">
        <v>8.1783332268915206E-3</v>
      </c>
      <c r="C70" s="2">
        <v>8.0586195986870803E-3</v>
      </c>
      <c r="D70" s="2">
        <v>7.9214660876921906E-3</v>
      </c>
      <c r="E70" s="2">
        <v>7.7325013140931197E-3</v>
      </c>
      <c r="F70" s="2">
        <v>7.4884804507097504E-3</v>
      </c>
      <c r="G70" s="2">
        <v>7.2156058971952599E-3</v>
      </c>
      <c r="H70" s="2">
        <v>6.9485525641661099E-3</v>
      </c>
      <c r="I70" s="2">
        <v>6.7018143470857104E-3</v>
      </c>
      <c r="J70" s="2">
        <v>6.4802521516079898E-3</v>
      </c>
      <c r="K70" s="2">
        <v>6.2834633416776302E-3</v>
      </c>
      <c r="L70" s="2">
        <v>6.1097632886423902E-3</v>
      </c>
      <c r="M70" s="2">
        <v>5.9557191919562503E-3</v>
      </c>
      <c r="N70" s="2">
        <v>5.8175515497099397E-3</v>
      </c>
      <c r="O70" s="2">
        <v>5.69461317692094E-3</v>
      </c>
      <c r="P70" s="2">
        <v>5.58490791791268E-3</v>
      </c>
      <c r="Q70" s="2">
        <v>5.4904914293868899E-3</v>
      </c>
      <c r="R70" s="2">
        <v>5.41029762548236E-3</v>
      </c>
      <c r="S70" s="2">
        <v>5.3406603504701699E-3</v>
      </c>
      <c r="T70" s="2">
        <v>5.2829713019677304E-3</v>
      </c>
      <c r="U70" s="2">
        <v>5.23592075978053E-3</v>
      </c>
      <c r="V70" s="2">
        <v>5.2005688865323901E-3</v>
      </c>
      <c r="W70" s="2">
        <v>5.1765415228595801E-3</v>
      </c>
      <c r="X70" s="2">
        <v>5.16169366785664E-3</v>
      </c>
      <c r="Y70" s="2">
        <v>5.1544014317770901E-3</v>
      </c>
      <c r="Z70" s="2">
        <v>5.15416427186117E-3</v>
      </c>
      <c r="AA70" s="2">
        <v>5.1592897986874296E-3</v>
      </c>
      <c r="AB70" s="2">
        <v>5.16846749018097E-3</v>
      </c>
      <c r="AC70" s="2">
        <v>5.1805388821262602E-3</v>
      </c>
      <c r="AD70" s="2">
        <v>5.1944362024680503E-3</v>
      </c>
      <c r="AE70" s="2">
        <v>5.2092802796464199E-3</v>
      </c>
      <c r="AF70" s="2">
        <v>5.2246521714344497E-3</v>
      </c>
      <c r="AG70" s="2">
        <v>5.2402825193943198E-3</v>
      </c>
      <c r="AH70" s="2">
        <v>5.2558620343087E-3</v>
      </c>
      <c r="AI70" s="2">
        <v>5.2707858224942802E-3</v>
      </c>
    </row>
    <row r="71" spans="1:35" x14ac:dyDescent="0.35">
      <c r="A71" t="s">
        <v>12</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row>
    <row r="72" spans="1:35" x14ac:dyDescent="0.35">
      <c r="A72" t="s">
        <v>14</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row>
    <row r="73" spans="1:35" x14ac:dyDescent="0.35">
      <c r="A73" t="s">
        <v>19</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row>
    <row r="74" spans="1:35" x14ac:dyDescent="0.35">
      <c r="A74" t="s">
        <v>20</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row>
    <row r="75" spans="1:35" x14ac:dyDescent="0.35">
      <c r="A75" t="s">
        <v>25</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row>
    <row r="76" spans="1:35" x14ac:dyDescent="0.35">
      <c r="A76" t="s">
        <v>15</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row>
    <row r="77" spans="1:35" x14ac:dyDescent="0.35">
      <c r="A77" t="s">
        <v>26</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row>
    <row r="79" spans="1:35" x14ac:dyDescent="0.35">
      <c r="A79" s="1" t="s">
        <v>35</v>
      </c>
    </row>
    <row r="80" spans="1:35" x14ac:dyDescent="0.35">
      <c r="A80" t="s">
        <v>13</v>
      </c>
      <c r="B80">
        <v>4.9400388696536901E-2</v>
      </c>
      <c r="C80">
        <v>4.9130245951275103E-2</v>
      </c>
      <c r="D80">
        <v>4.8937924201612699E-2</v>
      </c>
      <c r="E80">
        <v>4.8733383500969403E-2</v>
      </c>
      <c r="F80">
        <v>4.8515087367618601E-2</v>
      </c>
      <c r="G80">
        <v>4.8280371613380398E-2</v>
      </c>
      <c r="H80">
        <v>4.8068786600580803E-2</v>
      </c>
      <c r="I80">
        <v>4.78470704773847E-2</v>
      </c>
      <c r="J80">
        <v>4.7610283395445999E-2</v>
      </c>
      <c r="K80">
        <v>4.7359858496739897E-2</v>
      </c>
      <c r="L80">
        <v>4.7107955665536203E-2</v>
      </c>
      <c r="M80">
        <v>4.68561106311432E-2</v>
      </c>
      <c r="N80">
        <v>4.6601162654271701E-2</v>
      </c>
      <c r="O80">
        <v>4.63622522270268E-2</v>
      </c>
      <c r="P80">
        <v>4.6137747920125899E-2</v>
      </c>
      <c r="Q80">
        <v>4.5953054594228097E-2</v>
      </c>
      <c r="R80">
        <v>4.5801486504197401E-2</v>
      </c>
      <c r="S80">
        <v>4.5651278525344598E-2</v>
      </c>
      <c r="T80">
        <v>4.5512990142303901E-2</v>
      </c>
      <c r="U80">
        <v>4.5376382952955999E-2</v>
      </c>
      <c r="V80">
        <v>4.52535892871921E-2</v>
      </c>
      <c r="W80">
        <v>4.5148226575292501E-2</v>
      </c>
      <c r="X80">
        <v>4.5052063824726603E-2</v>
      </c>
      <c r="Y80">
        <v>4.4963797726068198E-2</v>
      </c>
      <c r="Z80">
        <v>4.4892761330316201E-2</v>
      </c>
      <c r="AA80">
        <v>4.4838165844649197E-2</v>
      </c>
      <c r="AB80">
        <v>4.4801206708428201E-2</v>
      </c>
      <c r="AC80">
        <v>4.4782627951208402E-2</v>
      </c>
      <c r="AD80">
        <v>4.4781521540374798E-2</v>
      </c>
      <c r="AE80">
        <v>4.4796160849610002E-2</v>
      </c>
      <c r="AF80">
        <v>4.4826374455988499E-2</v>
      </c>
      <c r="AG80">
        <v>4.4871523658637502E-2</v>
      </c>
      <c r="AH80">
        <v>4.4929082152595702E-2</v>
      </c>
      <c r="AI80">
        <v>4.4993106322910599E-2</v>
      </c>
    </row>
    <row r="81" spans="1:35" x14ac:dyDescent="0.35">
      <c r="A81" t="s">
        <v>12</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row>
    <row r="82" spans="1:35" x14ac:dyDescent="0.35">
      <c r="A82" t="s">
        <v>14</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row>
    <row r="83" spans="1:35" x14ac:dyDescent="0.35">
      <c r="A83" t="s">
        <v>19</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row>
    <row r="84" spans="1:35" x14ac:dyDescent="0.35">
      <c r="A84" t="s">
        <v>20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row>
    <row r="85" spans="1:35" x14ac:dyDescent="0.35">
      <c r="A85" t="s">
        <v>25</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row>
    <row r="86" spans="1:35" x14ac:dyDescent="0.35">
      <c r="A86" t="s">
        <v>15</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row>
    <row r="87" spans="1:35" x14ac:dyDescent="0.35">
      <c r="A87" t="s">
        <v>26</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row>
    <row r="89" spans="1:35" x14ac:dyDescent="0.35">
      <c r="A89" s="1" t="s">
        <v>34</v>
      </c>
    </row>
    <row r="90" spans="1:35" x14ac:dyDescent="0.35">
      <c r="A90" t="s">
        <v>13</v>
      </c>
      <c r="B90" s="2">
        <v>8.6328550693518698E-3</v>
      </c>
      <c r="C90" s="2">
        <v>8.5703117992874597E-3</v>
      </c>
      <c r="D90" s="2">
        <v>8.5203680145628999E-3</v>
      </c>
      <c r="E90" s="2">
        <v>8.4687846142211306E-3</v>
      </c>
      <c r="F90" s="2">
        <v>8.4149667147270894E-3</v>
      </c>
      <c r="G90" s="2">
        <v>8.3580877030608198E-3</v>
      </c>
      <c r="H90" s="2">
        <v>8.30426394175739E-3</v>
      </c>
      <c r="I90" s="2">
        <v>8.2480455870959507E-3</v>
      </c>
      <c r="J90" s="2">
        <v>8.1883135978794205E-3</v>
      </c>
      <c r="K90" s="2">
        <v>8.1246734762981405E-3</v>
      </c>
      <c r="L90" s="2">
        <v>8.0583365642260991E-3</v>
      </c>
      <c r="M90" s="2">
        <v>7.9888547584960699E-3</v>
      </c>
      <c r="N90" s="2">
        <v>7.9156828519066601E-3</v>
      </c>
      <c r="O90" s="2">
        <v>7.8425614995236807E-3</v>
      </c>
      <c r="P90" s="2">
        <v>7.7703544909718501E-3</v>
      </c>
      <c r="Q90" s="2">
        <v>7.7044774731430303E-3</v>
      </c>
      <c r="R90" s="2">
        <v>7.6450996797596199E-3</v>
      </c>
      <c r="S90" s="2">
        <v>7.5882402511801396E-3</v>
      </c>
      <c r="T90" s="2">
        <v>7.5360927565622203E-3</v>
      </c>
      <c r="U90" s="2">
        <v>7.4871066345090203E-3</v>
      </c>
      <c r="V90" s="2">
        <v>7.4429253414733101E-3</v>
      </c>
      <c r="W90" s="2">
        <v>7.4035851828801102E-3</v>
      </c>
      <c r="X90" s="2">
        <v>7.3671530877350401E-3</v>
      </c>
      <c r="Y90" s="2">
        <v>7.3327513664875098E-3</v>
      </c>
      <c r="Z90" s="2">
        <v>7.3011603664393798E-3</v>
      </c>
      <c r="AA90" s="2">
        <v>7.2716952766795698E-3</v>
      </c>
      <c r="AB90" s="2">
        <v>7.24421882064313E-3</v>
      </c>
      <c r="AC90" s="2">
        <v>7.2186649370932898E-3</v>
      </c>
      <c r="AD90" s="2">
        <v>7.19491825971421E-3</v>
      </c>
      <c r="AE90" s="2">
        <v>7.17288175268264E-3</v>
      </c>
      <c r="AF90" s="2">
        <v>7.1528883959017797E-3</v>
      </c>
      <c r="AG90" s="2">
        <v>7.1352321205157797E-3</v>
      </c>
      <c r="AH90" s="2">
        <v>7.1199594042147801E-3</v>
      </c>
      <c r="AI90" s="2">
        <v>7.1065895663584896E-3</v>
      </c>
    </row>
    <row r="91" spans="1:35" x14ac:dyDescent="0.35">
      <c r="A91" t="s">
        <v>12</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row>
    <row r="92" spans="1:35" x14ac:dyDescent="0.35">
      <c r="A92" t="s">
        <v>14</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row>
    <row r="93" spans="1:35" x14ac:dyDescent="0.35">
      <c r="A93" t="s">
        <v>19</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row>
    <row r="94" spans="1:35" x14ac:dyDescent="0.35">
      <c r="A94" t="s">
        <v>20</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row>
    <row r="95" spans="1:35" x14ac:dyDescent="0.35">
      <c r="A95" t="s">
        <v>25</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row>
    <row r="96" spans="1:35" x14ac:dyDescent="0.35">
      <c r="A96" t="s">
        <v>15</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row>
    <row r="97" spans="1:35" x14ac:dyDescent="0.35">
      <c r="A97" t="s">
        <v>26</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row>
    <row r="99" spans="1:35" x14ac:dyDescent="0.35">
      <c r="A99" s="1" t="s">
        <v>36</v>
      </c>
    </row>
    <row r="100" spans="1:35" x14ac:dyDescent="0.35">
      <c r="A100" t="s">
        <v>13</v>
      </c>
      <c r="B100">
        <v>1.2519197435758999E-2</v>
      </c>
      <c r="C100">
        <v>1.2593587887754699E-2</v>
      </c>
      <c r="D100">
        <v>1.26897392698658E-2</v>
      </c>
      <c r="E100">
        <v>1.2781677969550299E-2</v>
      </c>
      <c r="F100">
        <v>1.2869677301368201E-2</v>
      </c>
      <c r="G100">
        <v>1.29538382234383E-2</v>
      </c>
      <c r="H100">
        <v>1.30472130682442E-2</v>
      </c>
      <c r="I100">
        <v>1.31408731175348E-2</v>
      </c>
      <c r="J100">
        <v>1.32337527041325E-2</v>
      </c>
      <c r="K100">
        <v>1.33255144022584E-2</v>
      </c>
      <c r="L100">
        <v>1.341802462095E-2</v>
      </c>
      <c r="M100">
        <v>1.3508957313885701E-2</v>
      </c>
      <c r="N100">
        <v>1.35943893909359E-2</v>
      </c>
      <c r="O100">
        <v>1.3678603807840599E-2</v>
      </c>
      <c r="P100">
        <v>1.3759869757670601E-2</v>
      </c>
      <c r="Q100">
        <v>1.3846548589206999E-2</v>
      </c>
      <c r="R100">
        <v>1.39366395046156E-2</v>
      </c>
      <c r="S100">
        <v>1.40199574517029E-2</v>
      </c>
      <c r="T100">
        <v>1.4100722418866099E-2</v>
      </c>
      <c r="U100">
        <v>1.4175884057798E-2</v>
      </c>
      <c r="V100">
        <v>1.4249840268080899E-2</v>
      </c>
      <c r="W100">
        <v>1.43237454840047E-2</v>
      </c>
      <c r="X100">
        <v>1.4394629231795001E-2</v>
      </c>
      <c r="Y100">
        <v>1.4461641265643701E-2</v>
      </c>
      <c r="Z100">
        <v>1.4527431777140699E-2</v>
      </c>
      <c r="AA100">
        <v>1.45913147265895E-2</v>
      </c>
      <c r="AB100">
        <v>1.4653372723140899E-2</v>
      </c>
      <c r="AC100">
        <v>1.47136843798461E-2</v>
      </c>
      <c r="AD100">
        <v>1.47720178291511E-2</v>
      </c>
      <c r="AE100">
        <v>1.48280885244069E-2</v>
      </c>
      <c r="AF100">
        <v>1.48823627240779E-2</v>
      </c>
      <c r="AG100">
        <v>1.49352568098544E-2</v>
      </c>
      <c r="AH100">
        <v>1.4986715954052401E-2</v>
      </c>
      <c r="AI100">
        <v>1.5035564541198599E-2</v>
      </c>
    </row>
    <row r="101" spans="1:35" x14ac:dyDescent="0.35">
      <c r="A101" t="s">
        <v>12</v>
      </c>
      <c r="B101">
        <v>4.7329896758464697E-2</v>
      </c>
      <c r="C101">
        <v>4.7578822214137201E-2</v>
      </c>
      <c r="D101">
        <v>4.7894586207771303E-2</v>
      </c>
      <c r="E101">
        <v>4.8170482539523003E-2</v>
      </c>
      <c r="F101">
        <v>4.8401388599529097E-2</v>
      </c>
      <c r="G101">
        <v>4.8593322067754997E-2</v>
      </c>
      <c r="H101">
        <v>4.8802999925051598E-2</v>
      </c>
      <c r="I101">
        <v>4.9006275655157701E-2</v>
      </c>
      <c r="J101">
        <v>4.9203233271564201E-2</v>
      </c>
      <c r="K101">
        <v>4.9394477938551798E-2</v>
      </c>
      <c r="L101">
        <v>4.9587441070112002E-2</v>
      </c>
      <c r="M101">
        <v>4.9774442282241697E-2</v>
      </c>
      <c r="N101">
        <v>4.9942089457276899E-2</v>
      </c>
      <c r="O101">
        <v>5.01057595443795E-2</v>
      </c>
      <c r="P101">
        <v>5.0259777698546997E-2</v>
      </c>
      <c r="Q101">
        <v>5.0433888222972498E-2</v>
      </c>
      <c r="R101">
        <v>5.0621731182674899E-2</v>
      </c>
      <c r="S101">
        <v>5.0788227612847597E-2</v>
      </c>
      <c r="T101">
        <v>5.0949212830679803E-2</v>
      </c>
      <c r="U101">
        <v>5.1095127412598501E-2</v>
      </c>
      <c r="V101">
        <v>5.1242661328382198E-2</v>
      </c>
      <c r="W101">
        <v>5.1397145838812199E-2</v>
      </c>
      <c r="X101">
        <v>5.1549201222321303E-2</v>
      </c>
      <c r="Y101">
        <v>5.1696603517664801E-2</v>
      </c>
      <c r="Z101">
        <v>5.1849159418125103E-2</v>
      </c>
      <c r="AA101">
        <v>5.2004446483637903E-2</v>
      </c>
      <c r="AB101">
        <v>5.21623537551658E-2</v>
      </c>
      <c r="AC101">
        <v>5.2322414177102802E-2</v>
      </c>
      <c r="AD101">
        <v>5.24828373350055E-2</v>
      </c>
      <c r="AE101">
        <v>5.26414696059418E-2</v>
      </c>
      <c r="AF101">
        <v>5.2798804493051903E-2</v>
      </c>
      <c r="AG101">
        <v>5.2955193240932702E-2</v>
      </c>
      <c r="AH101">
        <v>5.3109457792817297E-2</v>
      </c>
      <c r="AI101">
        <v>5.32566017160854E-2</v>
      </c>
    </row>
    <row r="102" spans="1:35" x14ac:dyDescent="0.35">
      <c r="A102" t="s">
        <v>14</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row>
    <row r="103" spans="1:35" x14ac:dyDescent="0.35">
      <c r="A103" t="s">
        <v>19</v>
      </c>
      <c r="B103" s="2">
        <v>8.2227968358658803E-4</v>
      </c>
      <c r="C103" s="2">
        <v>8.2590961495706498E-4</v>
      </c>
      <c r="D103" s="2">
        <v>8.3062186509081E-4</v>
      </c>
      <c r="E103" s="2">
        <v>8.3512432537642504E-4</v>
      </c>
      <c r="F103" s="2">
        <v>8.3943118962511495E-4</v>
      </c>
      <c r="G103" s="2">
        <v>8.4354813224226299E-4</v>
      </c>
      <c r="H103" s="2">
        <v>8.4812276412271897E-4</v>
      </c>
      <c r="I103" s="2">
        <v>8.5271150968839905E-4</v>
      </c>
      <c r="J103" s="2">
        <v>8.57261798760147E-4</v>
      </c>
      <c r="K103" s="2">
        <v>8.6175673704274496E-4</v>
      </c>
      <c r="L103" s="2">
        <v>8.6628872586484598E-4</v>
      </c>
      <c r="M103" s="2">
        <v>8.7074187786802401E-4</v>
      </c>
      <c r="N103" s="2">
        <v>8.7490256950071795E-4</v>
      </c>
      <c r="O103" s="2">
        <v>8.7900502949427495E-4</v>
      </c>
      <c r="P103" s="2">
        <v>8.8292047062426898E-4</v>
      </c>
      <c r="Q103" s="2">
        <v>8.8715823938631002E-4</v>
      </c>
      <c r="R103" s="2">
        <v>8.9156533568821505E-4</v>
      </c>
      <c r="S103" s="2">
        <v>8.9563359014235204E-4</v>
      </c>
      <c r="T103" s="2">
        <v>8.9957550196583295E-4</v>
      </c>
      <c r="U103" s="2">
        <v>9.0321150599875495E-4</v>
      </c>
      <c r="V103" s="2">
        <v>9.0680699240900796E-4</v>
      </c>
      <c r="W103" s="2">
        <v>9.1040381794428701E-4</v>
      </c>
      <c r="X103" s="2">
        <v>9.1385293906116698E-4</v>
      </c>
      <c r="Y103" s="2">
        <v>9.1711116303408002E-4</v>
      </c>
      <c r="Z103" s="2">
        <v>9.2030783523157995E-4</v>
      </c>
      <c r="AA103" s="2">
        <v>9.2341003393667698E-4</v>
      </c>
      <c r="AB103" s="2">
        <v>9.2641792172377198E-4</v>
      </c>
      <c r="AC103" s="2">
        <v>9.2933822923888605E-4</v>
      </c>
      <c r="AD103" s="2">
        <v>9.3215889263736701E-4</v>
      </c>
      <c r="AE103" s="2">
        <v>9.3486531221262696E-4</v>
      </c>
      <c r="AF103" s="2">
        <v>9.3748347004872197E-4</v>
      </c>
      <c r="AG103" s="2">
        <v>9.4003047313201903E-4</v>
      </c>
      <c r="AH103" s="2">
        <v>9.4250218929471804E-4</v>
      </c>
      <c r="AI103" s="2">
        <v>9.4483994797728505E-4</v>
      </c>
    </row>
    <row r="104" spans="1:35" x14ac:dyDescent="0.35">
      <c r="A104" t="s">
        <v>20</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row>
    <row r="105" spans="1:35" x14ac:dyDescent="0.35">
      <c r="A105" t="s">
        <v>25</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row>
    <row r="106" spans="1:35" x14ac:dyDescent="0.35">
      <c r="A106" t="s">
        <v>15</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row>
    <row r="107" spans="1:35" x14ac:dyDescent="0.35">
      <c r="A107" t="s">
        <v>26</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row>
    <row r="109" spans="1:35" x14ac:dyDescent="0.35">
      <c r="A109" s="1" t="s">
        <v>37</v>
      </c>
    </row>
    <row r="110" spans="1:35" x14ac:dyDescent="0.35">
      <c r="A110" t="s">
        <v>13</v>
      </c>
      <c r="B110">
        <v>0.13483045914693101</v>
      </c>
      <c r="C110">
        <v>0.13869879196547999</v>
      </c>
      <c r="D110">
        <v>0.142205986229931</v>
      </c>
      <c r="E110">
        <v>0.145328569963346</v>
      </c>
      <c r="F110">
        <v>0.14655649184991201</v>
      </c>
      <c r="G110">
        <v>0.14779616093505199</v>
      </c>
      <c r="H110">
        <v>0.149042070250895</v>
      </c>
      <c r="I110">
        <v>0.150294473086869</v>
      </c>
      <c r="J110">
        <v>0.151540106291566</v>
      </c>
      <c r="K110">
        <v>0.15277486007428401</v>
      </c>
      <c r="L110">
        <v>0.15402510855570201</v>
      </c>
      <c r="M110">
        <v>0.15525782653463599</v>
      </c>
      <c r="N110">
        <v>0.156425761705516</v>
      </c>
      <c r="O110">
        <v>0.157583927284069</v>
      </c>
      <c r="P110">
        <v>0.15870795055261699</v>
      </c>
      <c r="Q110">
        <v>0.15991257837084399</v>
      </c>
      <c r="R110">
        <v>0.161161183580146</v>
      </c>
      <c r="S110">
        <v>0.16232987751647099</v>
      </c>
      <c r="T110">
        <v>0.16347497816619699</v>
      </c>
      <c r="U110">
        <v>0.164548521737401</v>
      </c>
      <c r="V110">
        <v>0.16561665874216999</v>
      </c>
      <c r="W110">
        <v>0.16668570765844101</v>
      </c>
      <c r="X110">
        <v>0.16772510145161401</v>
      </c>
      <c r="Y110">
        <v>0.16872726595562401</v>
      </c>
      <c r="Z110">
        <v>0.16971577308462399</v>
      </c>
      <c r="AA110">
        <v>0.17068526854732999</v>
      </c>
      <c r="AB110">
        <v>0.17163636183681399</v>
      </c>
      <c r="AC110">
        <v>0.172568978426824</v>
      </c>
      <c r="AD110">
        <v>0.17348119100430001</v>
      </c>
      <c r="AE110">
        <v>0.17436997181053701</v>
      </c>
      <c r="AF110">
        <v>0.175239111471794</v>
      </c>
      <c r="AG110">
        <v>0.176094882773353</v>
      </c>
      <c r="AH110">
        <v>0.176935524641993</v>
      </c>
      <c r="AI110">
        <v>0.177746347388579</v>
      </c>
    </row>
    <row r="111" spans="1:35" x14ac:dyDescent="0.35">
      <c r="A111" t="s">
        <v>12</v>
      </c>
      <c r="B111">
        <v>2.0125381728430401E-2</v>
      </c>
      <c r="C111">
        <v>2.0180039151312199E-2</v>
      </c>
      <c r="D111">
        <v>2.02470719341672E-2</v>
      </c>
      <c r="E111">
        <v>2.0310047301249901E-2</v>
      </c>
      <c r="F111">
        <v>2.0410811911644299E-2</v>
      </c>
      <c r="G111">
        <v>2.0512049905137299E-2</v>
      </c>
      <c r="H111">
        <v>2.06129278271052E-2</v>
      </c>
      <c r="I111">
        <v>2.0713520288223E-2</v>
      </c>
      <c r="J111">
        <v>2.0812104771244899E-2</v>
      </c>
      <c r="K111">
        <v>2.0908151471802E-2</v>
      </c>
      <c r="L111">
        <v>2.1004581199912699E-2</v>
      </c>
      <c r="M111">
        <v>2.10977764741937E-2</v>
      </c>
      <c r="N111">
        <v>2.1181657225181401E-2</v>
      </c>
      <c r="O111">
        <v>2.1262898933099399E-2</v>
      </c>
      <c r="P111">
        <v>2.1338844507483998E-2</v>
      </c>
      <c r="Q111">
        <v>2.1422428917020599E-2</v>
      </c>
      <c r="R111">
        <v>2.15105711826299E-2</v>
      </c>
      <c r="S111">
        <v>2.15876173035058E-2</v>
      </c>
      <c r="T111">
        <v>2.1660006234476999E-2</v>
      </c>
      <c r="U111">
        <v>2.1723187331808301E-2</v>
      </c>
      <c r="V111">
        <v>2.1783876909290699E-2</v>
      </c>
      <c r="W111">
        <v>2.1843869737346901E-2</v>
      </c>
      <c r="X111">
        <v>2.18986497250825E-2</v>
      </c>
      <c r="Y111">
        <v>2.1946899920930699E-2</v>
      </c>
      <c r="Z111">
        <v>2.1992754815942098E-2</v>
      </c>
      <c r="AA111">
        <v>2.20351349556374E-2</v>
      </c>
      <c r="AB111">
        <v>2.2074185580735699E-2</v>
      </c>
      <c r="AC111">
        <v>2.21100681432315E-2</v>
      </c>
      <c r="AD111">
        <v>2.2142420778536301E-2</v>
      </c>
      <c r="AE111">
        <v>2.2170829111055099E-2</v>
      </c>
      <c r="AF111">
        <v>2.2196005911202601E-2</v>
      </c>
      <c r="AG111">
        <v>2.2218584732642599E-2</v>
      </c>
      <c r="AH111">
        <v>2.2238502287483801E-2</v>
      </c>
      <c r="AI111">
        <v>2.22540303590529E-2</v>
      </c>
    </row>
    <row r="112" spans="1:35" x14ac:dyDescent="0.35">
      <c r="A112" t="s">
        <v>14</v>
      </c>
      <c r="B112" s="2">
        <v>7.3598131527834404E-4</v>
      </c>
      <c r="C112" s="2">
        <v>7.0633610758761905E-4</v>
      </c>
      <c r="D112" s="2">
        <v>6.7602178944629996E-4</v>
      </c>
      <c r="E112" s="2">
        <v>6.4510032376230702E-4</v>
      </c>
      <c r="F112" s="2">
        <v>6.5054993787031401E-4</v>
      </c>
      <c r="G112" s="2">
        <v>6.5605147877087304E-4</v>
      </c>
      <c r="H112" s="2">
        <v>6.6158007418067695E-4</v>
      </c>
      <c r="I112" s="2">
        <v>6.6713816805834996E-4</v>
      </c>
      <c r="J112" s="2">
        <v>6.7266864523404498E-4</v>
      </c>
      <c r="K112" s="2">
        <v>6.78153935444343E-4</v>
      </c>
      <c r="L112" s="2">
        <v>6.8369145412783402E-4</v>
      </c>
      <c r="M112" s="2">
        <v>6.8916005284278404E-4</v>
      </c>
      <c r="N112" s="2">
        <v>6.9435760930011301E-4</v>
      </c>
      <c r="O112" s="2">
        <v>6.9950644537636396E-4</v>
      </c>
      <c r="P112" s="2">
        <v>7.04515964046649E-4</v>
      </c>
      <c r="Q112" s="2">
        <v>7.0982565336149802E-4</v>
      </c>
      <c r="R112" s="2">
        <v>7.1532954727092303E-4</v>
      </c>
      <c r="S112" s="2">
        <v>7.2050109533659497E-4</v>
      </c>
      <c r="T112" s="2">
        <v>7.2555681327404796E-4</v>
      </c>
      <c r="U112" s="2">
        <v>7.3033610503053E-4</v>
      </c>
      <c r="V112" s="2">
        <v>7.3507129459922805E-4</v>
      </c>
      <c r="W112" s="2">
        <v>7.3981899160094496E-4</v>
      </c>
      <c r="X112" s="2">
        <v>7.4442817030133997E-4</v>
      </c>
      <c r="Y112" s="2">
        <v>7.48851590158912E-4</v>
      </c>
      <c r="Z112" s="2">
        <v>7.5322766351736603E-4</v>
      </c>
      <c r="AA112" s="2">
        <v>7.5751852415779702E-4</v>
      </c>
      <c r="AB112" s="2">
        <v>7.6172836316293899E-4</v>
      </c>
      <c r="AC112" s="2">
        <v>7.6586183532314296E-4</v>
      </c>
      <c r="AD112" s="2">
        <v>7.6990494950085605E-4</v>
      </c>
      <c r="AE112" s="2">
        <v>7.7384200540542996E-4</v>
      </c>
      <c r="AF112" s="2">
        <v>7.7769555268189701E-4</v>
      </c>
      <c r="AG112" s="2">
        <v>7.8148825173605702E-4</v>
      </c>
      <c r="AH112" s="2">
        <v>7.8521704393484898E-4</v>
      </c>
      <c r="AI112" s="2">
        <v>7.8881827877116701E-4</v>
      </c>
    </row>
    <row r="113" spans="1:35" x14ac:dyDescent="0.35">
      <c r="A113" t="s">
        <v>19</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row>
    <row r="114" spans="1:35" x14ac:dyDescent="0.35">
      <c r="A114" t="s">
        <v>20</v>
      </c>
      <c r="B114" s="2">
        <v>1.3536441463667E-3</v>
      </c>
      <c r="C114" s="2">
        <v>1.38136787662691E-3</v>
      </c>
      <c r="D114" s="2">
        <v>1.4092913742444299E-3</v>
      </c>
      <c r="E114" s="2">
        <v>1.43753488981679E-3</v>
      </c>
      <c r="F114" s="2">
        <v>1.44979390655489E-3</v>
      </c>
      <c r="G114" s="2">
        <v>1.46217289289379E-3</v>
      </c>
      <c r="H114" s="2">
        <v>1.4746122667467899E-3</v>
      </c>
      <c r="I114" s="2">
        <v>1.4871169522609E-3</v>
      </c>
      <c r="J114" s="2">
        <v>1.49956593825163E-3</v>
      </c>
      <c r="K114" s="2">
        <v>1.5119209926355999E-3</v>
      </c>
      <c r="L114" s="2">
        <v>1.52439734918353E-3</v>
      </c>
      <c r="M114" s="2">
        <v>1.5367272646785899E-3</v>
      </c>
      <c r="N114" s="2">
        <v>1.5484564672243401E-3</v>
      </c>
      <c r="O114" s="2">
        <v>1.56007883494499E-3</v>
      </c>
      <c r="P114" s="2">
        <v>1.57139534585175E-3</v>
      </c>
      <c r="Q114" s="2">
        <v>1.58337818131473E-3</v>
      </c>
      <c r="R114" s="2">
        <v>1.5957963822257901E-3</v>
      </c>
      <c r="S114" s="2">
        <v>1.6074680622563699E-3</v>
      </c>
      <c r="T114" s="2">
        <v>1.61887919867817E-3</v>
      </c>
      <c r="U114" s="2">
        <v>1.62967437688832E-3</v>
      </c>
      <c r="V114" s="2">
        <v>1.6403662473819399E-3</v>
      </c>
      <c r="W114" s="2">
        <v>1.65108566883029E-3</v>
      </c>
      <c r="X114" s="2">
        <v>1.6614924731802099E-3</v>
      </c>
      <c r="Y114" s="2">
        <v>1.6714811475735101E-3</v>
      </c>
      <c r="Z114" s="2">
        <v>1.6813635300574001E-3</v>
      </c>
      <c r="AA114" s="2">
        <v>1.69105670826179E-3</v>
      </c>
      <c r="AB114" s="2">
        <v>1.70056797546331E-3</v>
      </c>
      <c r="AC114" s="2">
        <v>1.70990365074508E-3</v>
      </c>
      <c r="AD114" s="2">
        <v>1.7190358554791301E-3</v>
      </c>
      <c r="AE114" s="2">
        <v>1.7279295537839399E-3</v>
      </c>
      <c r="AF114" s="2">
        <v>1.73663765828642E-3</v>
      </c>
      <c r="AG114" s="2">
        <v>1.7452110506062601E-3</v>
      </c>
      <c r="AH114" s="2">
        <v>1.7536419915590001E-3</v>
      </c>
      <c r="AI114" s="2">
        <v>1.7617881371275099E-3</v>
      </c>
    </row>
    <row r="115" spans="1:35" x14ac:dyDescent="0.35">
      <c r="A115" t="s">
        <v>25</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row>
    <row r="116" spans="1:35" x14ac:dyDescent="0.35">
      <c r="A116" t="s">
        <v>15</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row>
    <row r="117" spans="1:35" x14ac:dyDescent="0.35">
      <c r="A117" t="s">
        <v>26</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row>
    <row r="119" spans="1:35" x14ac:dyDescent="0.35">
      <c r="A119" s="1" t="s">
        <v>38</v>
      </c>
    </row>
    <row r="120" spans="1:35" x14ac:dyDescent="0.35">
      <c r="A120" t="s">
        <v>13</v>
      </c>
      <c r="B120" s="2">
        <v>6.7261300680808503E-3</v>
      </c>
      <c r="C120" s="2">
        <v>6.5537258764069503E-3</v>
      </c>
      <c r="D120" s="2">
        <v>6.3871633772529298E-3</v>
      </c>
      <c r="E120" s="2">
        <v>6.2107369465840799E-3</v>
      </c>
      <c r="F120" s="2">
        <v>6.1368651855528804E-3</v>
      </c>
      <c r="G120" s="2">
        <v>6.0530914779724099E-3</v>
      </c>
      <c r="H120" s="2">
        <v>5.9701411011053602E-3</v>
      </c>
      <c r="I120" s="2">
        <v>5.8889782742322502E-3</v>
      </c>
      <c r="J120" s="2">
        <v>5.8115470369206803E-3</v>
      </c>
      <c r="K120" s="2">
        <v>5.7388679140725502E-3</v>
      </c>
      <c r="L120" s="2">
        <v>5.6721720616800001E-3</v>
      </c>
      <c r="M120" s="2">
        <v>5.6108523052311897E-3</v>
      </c>
      <c r="N120" s="2">
        <v>5.5536243196160203E-3</v>
      </c>
      <c r="O120" s="2">
        <v>5.50216201643917E-3</v>
      </c>
      <c r="P120" s="2">
        <v>5.4559850120586501E-3</v>
      </c>
      <c r="Q120" s="2">
        <v>5.41837794188447E-3</v>
      </c>
      <c r="R120" s="2">
        <v>5.38885257676734E-3</v>
      </c>
      <c r="S120" s="2">
        <v>5.3639185043898299E-3</v>
      </c>
      <c r="T120" s="2">
        <v>5.3452544947863697E-3</v>
      </c>
      <c r="U120" s="2">
        <v>5.3316958649543902E-3</v>
      </c>
      <c r="V120" s="2">
        <v>5.3246241728672197E-3</v>
      </c>
      <c r="W120" s="2">
        <v>5.3240174516766799E-3</v>
      </c>
      <c r="X120" s="2">
        <v>5.3281612225972797E-3</v>
      </c>
      <c r="Y120" s="2">
        <v>5.3359641896464404E-3</v>
      </c>
      <c r="Z120" s="2">
        <v>5.3475681673394301E-3</v>
      </c>
      <c r="AA120" s="2">
        <v>5.3618778825217303E-3</v>
      </c>
      <c r="AB120" s="2">
        <v>5.3781562107202297E-3</v>
      </c>
      <c r="AC120" s="2">
        <v>5.3957553157038401E-3</v>
      </c>
      <c r="AD120" s="2">
        <v>5.4140303251352601E-3</v>
      </c>
      <c r="AE120" s="2">
        <v>5.4324402100736201E-3</v>
      </c>
      <c r="AF120" s="2">
        <v>5.4508377848818696E-3</v>
      </c>
      <c r="AG120" s="2">
        <v>5.4691474611639999E-3</v>
      </c>
      <c r="AH120" s="2">
        <v>5.48718693229386E-3</v>
      </c>
      <c r="AI120" s="2">
        <v>5.5044179209065803E-3</v>
      </c>
    </row>
    <row r="121" spans="1:35" x14ac:dyDescent="0.35">
      <c r="A121" t="s">
        <v>12</v>
      </c>
      <c r="B121">
        <v>0.233137349951443</v>
      </c>
      <c r="C121">
        <v>0.22678805828590401</v>
      </c>
      <c r="D121">
        <v>0.220690431790802</v>
      </c>
      <c r="E121">
        <v>0.21415639506762099</v>
      </c>
      <c r="F121">
        <v>0.21098087369903701</v>
      </c>
      <c r="G121">
        <v>0.20733179581817501</v>
      </c>
      <c r="H121">
        <v>0.20366583607198099</v>
      </c>
      <c r="I121">
        <v>0.20007432203818101</v>
      </c>
      <c r="J121">
        <v>0.19663821296153799</v>
      </c>
      <c r="K121">
        <v>0.193389127471226</v>
      </c>
      <c r="L121">
        <v>0.19036067444986299</v>
      </c>
      <c r="M121">
        <v>0.187528335377492</v>
      </c>
      <c r="N121">
        <v>0.18484665115861201</v>
      </c>
      <c r="O121">
        <v>0.182370483335206</v>
      </c>
      <c r="P121">
        <v>0.18008390535052199</v>
      </c>
      <c r="Q121">
        <v>0.17809502981237099</v>
      </c>
      <c r="R121">
        <v>0.17638603992066201</v>
      </c>
      <c r="S121">
        <v>0.17483864613188299</v>
      </c>
      <c r="T121">
        <v>0.173505786994716</v>
      </c>
      <c r="U121">
        <v>0.17234658020565999</v>
      </c>
      <c r="V121">
        <v>0.171405190020504</v>
      </c>
      <c r="W121">
        <v>0.17068031420317301</v>
      </c>
      <c r="X121">
        <v>0.170115227499193</v>
      </c>
      <c r="Y121">
        <v>0.169674816790129</v>
      </c>
      <c r="Z121">
        <v>0.16936513794628699</v>
      </c>
      <c r="AA121">
        <v>0.16915152778526199</v>
      </c>
      <c r="AB121">
        <v>0.16901103590157501</v>
      </c>
      <c r="AC121">
        <v>0.16892350966765801</v>
      </c>
      <c r="AD121">
        <v>0.16886855197900499</v>
      </c>
      <c r="AE121">
        <v>0.16882891394684199</v>
      </c>
      <c r="AF121">
        <v>0.16880007776663</v>
      </c>
      <c r="AG121">
        <v>0.16877971837935599</v>
      </c>
      <c r="AH121">
        <v>0.16876196333808699</v>
      </c>
      <c r="AI121">
        <v>0.168729148359758</v>
      </c>
    </row>
    <row r="122" spans="1:35" x14ac:dyDescent="0.35">
      <c r="A122" t="s">
        <v>14</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row>
    <row r="123" spans="1:35" x14ac:dyDescent="0.35">
      <c r="A123" t="s">
        <v>19</v>
      </c>
      <c r="B123">
        <v>1.0985318731734601E-2</v>
      </c>
      <c r="C123">
        <v>1.06920995377968E-2</v>
      </c>
      <c r="D123">
        <v>1.04184063043059E-2</v>
      </c>
      <c r="E123">
        <v>1.01367723930393E-2</v>
      </c>
      <c r="F123">
        <v>1.00291041758861E-2</v>
      </c>
      <c r="G123" s="2">
        <v>9.9100758950907402E-3</v>
      </c>
      <c r="H123" s="2">
        <v>9.7953866808000792E-3</v>
      </c>
      <c r="I123" s="2">
        <v>9.6848308640260505E-3</v>
      </c>
      <c r="J123" s="2">
        <v>9.5803468815274292E-3</v>
      </c>
      <c r="K123" s="2">
        <v>9.4826894631673195E-3</v>
      </c>
      <c r="L123" s="2">
        <v>9.3932346262811592E-3</v>
      </c>
      <c r="M123" s="2">
        <v>9.3105732067910296E-3</v>
      </c>
      <c r="N123" s="2">
        <v>9.2323327442000499E-3</v>
      </c>
      <c r="O123" s="2">
        <v>9.1613204194100697E-3</v>
      </c>
      <c r="P123" s="2">
        <v>9.0968720540444293E-3</v>
      </c>
      <c r="Q123" s="2">
        <v>9.0447012734796908E-3</v>
      </c>
      <c r="R123" s="2">
        <v>9.0042445714964402E-3</v>
      </c>
      <c r="S123" s="2">
        <v>8.9698982654623505E-3</v>
      </c>
      <c r="T123" s="2">
        <v>8.9447174666781402E-3</v>
      </c>
      <c r="U123" s="2">
        <v>8.9269573889070499E-3</v>
      </c>
      <c r="V123" s="2">
        <v>8.9191124253356902E-3</v>
      </c>
      <c r="W123" s="2">
        <v>8.9212990353676001E-3</v>
      </c>
      <c r="X123" s="2">
        <v>8.9307636110337006E-3</v>
      </c>
      <c r="Y123" s="2">
        <v>8.9457899315898894E-3</v>
      </c>
      <c r="Z123" s="2">
        <v>8.96671707242753E-3</v>
      </c>
      <c r="AA123" s="2">
        <v>8.9917996299122595E-3</v>
      </c>
      <c r="AB123" s="2">
        <v>9.0198800383307198E-3</v>
      </c>
      <c r="AC123" s="2">
        <v>9.0499434606689695E-3</v>
      </c>
      <c r="AD123" s="2">
        <v>9.0809674008731703E-3</v>
      </c>
      <c r="AE123" s="2">
        <v>9.1120927113854406E-3</v>
      </c>
      <c r="AF123" s="2">
        <v>9.1431097194699697E-3</v>
      </c>
      <c r="AG123" s="2">
        <v>9.1739190842410195E-3</v>
      </c>
      <c r="AH123" s="2">
        <v>9.2042371437084502E-3</v>
      </c>
      <c r="AI123" s="2">
        <v>9.2331750576616495E-3</v>
      </c>
    </row>
    <row r="124" spans="1:35" x14ac:dyDescent="0.35">
      <c r="A124" t="s">
        <v>20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row>
    <row r="125" spans="1:35" x14ac:dyDescent="0.35">
      <c r="A125" t="s">
        <v>25</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row>
    <row r="126" spans="1:35" x14ac:dyDescent="0.35">
      <c r="A126" t="s">
        <v>15</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row>
    <row r="127" spans="1:35" x14ac:dyDescent="0.35">
      <c r="A127" t="s">
        <v>26</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row>
    <row r="129" spans="1:35" x14ac:dyDescent="0.35">
      <c r="A129" s="1" t="s">
        <v>70</v>
      </c>
      <c r="B129" s="1" t="e">
        <f>SUM(B7:B127)</f>
        <v>#REF!</v>
      </c>
      <c r="C129" s="1" t="e">
        <f t="shared" ref="C129:AI129" si="0">SUM(C7:C127)</f>
        <v>#REF!</v>
      </c>
      <c r="D129" s="1" t="e">
        <f t="shared" si="0"/>
        <v>#REF!</v>
      </c>
      <c r="E129" s="1" t="e">
        <f t="shared" si="0"/>
        <v>#REF!</v>
      </c>
      <c r="F129" s="1" t="e">
        <f t="shared" si="0"/>
        <v>#REF!</v>
      </c>
      <c r="G129" s="1" t="e">
        <f t="shared" si="0"/>
        <v>#REF!</v>
      </c>
      <c r="H129" s="1" t="e">
        <f t="shared" si="0"/>
        <v>#REF!</v>
      </c>
      <c r="I129" s="1" t="e">
        <f t="shared" si="0"/>
        <v>#REF!</v>
      </c>
      <c r="J129" s="1" t="e">
        <f t="shared" si="0"/>
        <v>#REF!</v>
      </c>
      <c r="K129" s="1" t="e">
        <f t="shared" si="0"/>
        <v>#REF!</v>
      </c>
      <c r="L129" s="1" t="e">
        <f t="shared" si="0"/>
        <v>#REF!</v>
      </c>
      <c r="M129" s="1" t="e">
        <f t="shared" si="0"/>
        <v>#REF!</v>
      </c>
      <c r="N129" s="1" t="e">
        <f t="shared" si="0"/>
        <v>#REF!</v>
      </c>
      <c r="O129" s="1" t="e">
        <f t="shared" si="0"/>
        <v>#REF!</v>
      </c>
      <c r="P129" s="1" t="e">
        <f t="shared" si="0"/>
        <v>#REF!</v>
      </c>
      <c r="Q129" s="1" t="e">
        <f t="shared" si="0"/>
        <v>#REF!</v>
      </c>
      <c r="R129" s="1" t="e">
        <f t="shared" si="0"/>
        <v>#REF!</v>
      </c>
      <c r="S129" s="1" t="e">
        <f t="shared" si="0"/>
        <v>#REF!</v>
      </c>
      <c r="T129" s="1" t="e">
        <f t="shared" si="0"/>
        <v>#REF!</v>
      </c>
      <c r="U129" s="1" t="e">
        <f t="shared" si="0"/>
        <v>#REF!</v>
      </c>
      <c r="V129" s="1" t="e">
        <f t="shared" si="0"/>
        <v>#REF!</v>
      </c>
      <c r="W129" s="1" t="e">
        <f t="shared" si="0"/>
        <v>#REF!</v>
      </c>
      <c r="X129" s="1" t="e">
        <f t="shared" si="0"/>
        <v>#REF!</v>
      </c>
      <c r="Y129" s="1" t="e">
        <f t="shared" si="0"/>
        <v>#REF!</v>
      </c>
      <c r="Z129" s="1" t="e">
        <f t="shared" si="0"/>
        <v>#REF!</v>
      </c>
      <c r="AA129" s="1" t="e">
        <f t="shared" si="0"/>
        <v>#REF!</v>
      </c>
      <c r="AB129" s="1" t="e">
        <f t="shared" si="0"/>
        <v>#REF!</v>
      </c>
      <c r="AC129" s="1" t="e">
        <f t="shared" si="0"/>
        <v>#REF!</v>
      </c>
      <c r="AD129" s="1" t="e">
        <f t="shared" si="0"/>
        <v>#REF!</v>
      </c>
      <c r="AE129" s="1" t="e">
        <f t="shared" si="0"/>
        <v>#REF!</v>
      </c>
      <c r="AF129" s="1" t="e">
        <f t="shared" si="0"/>
        <v>#REF!</v>
      </c>
      <c r="AG129" s="1" t="e">
        <f t="shared" si="0"/>
        <v>#REF!</v>
      </c>
      <c r="AH129" s="1" t="e">
        <f t="shared" si="0"/>
        <v>#REF!</v>
      </c>
      <c r="AI129" s="1" t="e">
        <f t="shared" si="0"/>
        <v>#REF!</v>
      </c>
    </row>
    <row r="147" spans="1:1" x14ac:dyDescent="0.35">
      <c r="A147" t="s">
        <v>40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theme="8" tint="0.59999389629810485"/>
  </sheetPr>
  <dimension ref="A1:AI49"/>
  <sheetViews>
    <sheetView workbookViewId="0"/>
  </sheetViews>
  <sheetFormatPr defaultColWidth="9" defaultRowHeight="14.5" x14ac:dyDescent="0.35"/>
  <cols>
    <col min="1" max="1" width="26.54296875" customWidth="1"/>
    <col min="2" max="3" width="10.453125" bestFit="1" customWidth="1"/>
    <col min="4" max="4" width="12.26953125" bestFit="1" customWidth="1"/>
    <col min="5" max="10" width="10.453125" bestFit="1" customWidth="1"/>
    <col min="11" max="35" width="8.7265625" customWidth="1"/>
    <col min="36" max="16384" width="9" style="40"/>
  </cols>
  <sheetData>
    <row r="1" spans="1:35" x14ac:dyDescent="0.35">
      <c r="A1" s="1" t="s">
        <v>68</v>
      </c>
    </row>
    <row r="2" spans="1:35" x14ac:dyDescent="0.35">
      <c r="A2" t="s">
        <v>65</v>
      </c>
    </row>
    <row r="4" spans="1:35" x14ac:dyDescent="0.35">
      <c r="A4" t="s">
        <v>455</v>
      </c>
    </row>
    <row r="6" spans="1:35" x14ac:dyDescent="0.35">
      <c r="B6" s="1">
        <v>2017</v>
      </c>
      <c r="C6" s="1">
        <v>2018</v>
      </c>
      <c r="D6" s="1">
        <v>2019</v>
      </c>
      <c r="E6" s="1">
        <v>2020</v>
      </c>
      <c r="F6" s="1">
        <v>2021</v>
      </c>
      <c r="G6" s="1">
        <v>2022</v>
      </c>
      <c r="H6" s="1">
        <v>2023</v>
      </c>
      <c r="I6" s="1">
        <v>2024</v>
      </c>
      <c r="J6" s="1">
        <v>2025</v>
      </c>
      <c r="K6" s="1">
        <v>2026</v>
      </c>
      <c r="L6" s="1">
        <v>2027</v>
      </c>
      <c r="M6" s="1">
        <v>2028</v>
      </c>
      <c r="N6" s="1">
        <v>2029</v>
      </c>
      <c r="O6" s="1">
        <v>2030</v>
      </c>
      <c r="P6" s="1">
        <v>2031</v>
      </c>
      <c r="Q6" s="1">
        <v>2032</v>
      </c>
      <c r="R6" s="1">
        <v>2033</v>
      </c>
      <c r="S6" s="1">
        <v>2034</v>
      </c>
      <c r="T6" s="1">
        <v>2035</v>
      </c>
      <c r="U6" s="1">
        <v>2036</v>
      </c>
      <c r="V6" s="1">
        <v>2037</v>
      </c>
      <c r="W6" s="1">
        <v>2038</v>
      </c>
      <c r="X6" s="1">
        <v>2039</v>
      </c>
      <c r="Y6" s="1">
        <v>2040</v>
      </c>
      <c r="Z6" s="1">
        <v>2041</v>
      </c>
      <c r="AA6" s="1">
        <v>2042</v>
      </c>
      <c r="AB6" s="1">
        <v>2043</v>
      </c>
      <c r="AC6" s="1">
        <v>2044</v>
      </c>
      <c r="AD6" s="1">
        <v>2045</v>
      </c>
      <c r="AE6" s="1">
        <v>2046</v>
      </c>
      <c r="AF6" s="1">
        <v>2047</v>
      </c>
      <c r="AG6" s="1">
        <v>2048</v>
      </c>
      <c r="AH6" s="1">
        <v>2049</v>
      </c>
      <c r="AI6" s="1">
        <v>2050</v>
      </c>
    </row>
    <row r="7" spans="1:35" x14ac:dyDescent="0.35">
      <c r="A7" s="1" t="s">
        <v>13</v>
      </c>
    </row>
    <row r="8" spans="1:35" x14ac:dyDescent="0.35">
      <c r="A8" s="8" t="s">
        <v>9</v>
      </c>
      <c r="B8" s="8">
        <v>4.8347363304249999E-3</v>
      </c>
      <c r="C8" s="8">
        <v>4.8570714828220004E-3</v>
      </c>
      <c r="D8" s="8">
        <v>4.8716381938519997E-3</v>
      </c>
      <c r="E8" s="8">
        <v>4.877873154117E-3</v>
      </c>
      <c r="F8" s="8">
        <v>4.8783217543749997E-3</v>
      </c>
      <c r="G8" s="8">
        <v>4.8711675359600004E-3</v>
      </c>
      <c r="H8" s="8">
        <v>4.853354567514E-3</v>
      </c>
      <c r="I8" s="8">
        <v>4.8187167089000001E-3</v>
      </c>
      <c r="J8" s="8">
        <v>4.8133900260560001E-3</v>
      </c>
      <c r="K8" s="8">
        <v>4.7748135423640002E-3</v>
      </c>
      <c r="L8" s="8">
        <v>4.6972146035940002E-3</v>
      </c>
      <c r="M8" s="8">
        <v>4.5822938451960003E-3</v>
      </c>
      <c r="N8" s="8">
        <v>4.4397767967369996E-3</v>
      </c>
      <c r="O8" s="8">
        <v>4.2830927919329997E-3</v>
      </c>
      <c r="P8" s="8">
        <v>4.1241875751910004E-3</v>
      </c>
      <c r="Q8" s="8">
        <v>3.9711211339909999E-3</v>
      </c>
      <c r="R8" s="8">
        <v>3.8282924799109999E-3</v>
      </c>
      <c r="S8" s="8">
        <v>3.697662638019E-3</v>
      </c>
      <c r="T8" s="8">
        <v>3.579730613467E-3</v>
      </c>
      <c r="U8" s="8">
        <v>3.4743573498500001E-3</v>
      </c>
      <c r="V8" s="8">
        <v>3.3810878072289999E-3</v>
      </c>
      <c r="W8" s="8">
        <v>3.2993911804270002E-3</v>
      </c>
      <c r="X8" s="8">
        <v>3.2287284857300002E-3</v>
      </c>
      <c r="Y8" s="8">
        <v>3.1685452954789998E-3</v>
      </c>
      <c r="Z8" s="8">
        <v>3.1182388616100001E-3</v>
      </c>
      <c r="AA8" s="8">
        <v>3.0771609994650001E-3</v>
      </c>
      <c r="AB8" s="8">
        <v>3.0445572872859999E-3</v>
      </c>
      <c r="AC8" s="8">
        <v>3.0196088894500002E-3</v>
      </c>
      <c r="AD8" s="8">
        <v>3.00142211726E-3</v>
      </c>
      <c r="AE8" s="8">
        <v>2.9890769652809999E-3</v>
      </c>
      <c r="AF8" s="8">
        <v>2.9816617801110001E-3</v>
      </c>
      <c r="AG8" s="8">
        <v>2.9783223032960001E-3</v>
      </c>
      <c r="AH8" s="8">
        <v>2.9782935441339999E-3</v>
      </c>
      <c r="AI8" s="8">
        <v>2.980927652873E-3</v>
      </c>
    </row>
    <row r="9" spans="1:35" x14ac:dyDescent="0.35">
      <c r="A9" t="s">
        <v>10</v>
      </c>
      <c r="B9">
        <v>5.3020110394539997E-3</v>
      </c>
      <c r="C9">
        <v>5.3563037738490003E-3</v>
      </c>
      <c r="D9">
        <v>5.4038677126370003E-3</v>
      </c>
      <c r="E9">
        <v>5.4024422288510001E-3</v>
      </c>
      <c r="F9">
        <v>5.3582971496960001E-3</v>
      </c>
      <c r="G9">
        <v>5.2755178986470001E-3</v>
      </c>
      <c r="H9">
        <v>5.1596001875199998E-3</v>
      </c>
      <c r="I9">
        <v>5.0163618188389996E-3</v>
      </c>
      <c r="J9">
        <v>4.8777795317740003E-3</v>
      </c>
      <c r="K9">
        <v>4.7225500729449997E-3</v>
      </c>
      <c r="L9">
        <v>4.5559572933369999E-3</v>
      </c>
      <c r="M9">
        <v>4.3824761972790002E-3</v>
      </c>
      <c r="N9">
        <v>4.2057114694889998E-3</v>
      </c>
      <c r="O9">
        <v>4.0284028758899998E-3</v>
      </c>
      <c r="P9">
        <v>3.852700680159E-3</v>
      </c>
      <c r="Q9">
        <v>3.6802903350599998E-3</v>
      </c>
      <c r="R9">
        <v>3.5126382857990001E-3</v>
      </c>
      <c r="S9">
        <v>3.3510181030150001E-3</v>
      </c>
      <c r="T9">
        <v>3.1966105340530001E-3</v>
      </c>
      <c r="U9">
        <v>3.0613836393970002E-3</v>
      </c>
      <c r="V9">
        <v>2.9428454756300002E-3</v>
      </c>
      <c r="W9">
        <v>2.8390629442329998E-3</v>
      </c>
      <c r="X9">
        <v>2.7484584354869998E-3</v>
      </c>
      <c r="Y9">
        <v>2.66970870542E-3</v>
      </c>
      <c r="Z9">
        <v>2.6016351976449999E-3</v>
      </c>
      <c r="AA9">
        <v>2.5432116789770001E-3</v>
      </c>
      <c r="AB9">
        <v>2.4935175601999999E-3</v>
      </c>
      <c r="AC9">
        <v>2.4517331267080002E-3</v>
      </c>
      <c r="AD9">
        <v>2.4171154601399999E-3</v>
      </c>
      <c r="AE9">
        <v>2.3890183325189999E-3</v>
      </c>
      <c r="AF9">
        <v>2.3668438965060001E-3</v>
      </c>
      <c r="AG9">
        <v>2.3500574780290001E-3</v>
      </c>
      <c r="AH9">
        <v>2.33816691592E-3</v>
      </c>
      <c r="AI9">
        <v>2.330701566604E-3</v>
      </c>
    </row>
    <row r="10" spans="1:35" x14ac:dyDescent="0.35">
      <c r="A10" t="s">
        <v>22</v>
      </c>
      <c r="B10">
        <v>8.4487835413429996E-2</v>
      </c>
      <c r="C10">
        <v>8.4382229702979997E-2</v>
      </c>
      <c r="D10">
        <v>8.4088005472302996E-2</v>
      </c>
      <c r="E10">
        <v>8.3563192556811994E-2</v>
      </c>
      <c r="F10">
        <v>8.2875603566145997E-2</v>
      </c>
      <c r="G10">
        <v>8.2092241543156003E-2</v>
      </c>
      <c r="H10">
        <v>8.1305888983570995E-2</v>
      </c>
      <c r="I10">
        <v>8.0561048735051002E-2</v>
      </c>
      <c r="J10">
        <v>8.0300925525686004E-2</v>
      </c>
      <c r="K10">
        <v>8.0101717486836005E-2</v>
      </c>
      <c r="L10">
        <v>7.9959809532528001E-2</v>
      </c>
      <c r="M10">
        <v>7.9869577141903E-2</v>
      </c>
      <c r="N10">
        <v>7.9825839324995998E-2</v>
      </c>
      <c r="O10">
        <v>7.9827507807836998E-2</v>
      </c>
      <c r="P10">
        <v>7.9873721964106997E-2</v>
      </c>
      <c r="Q10">
        <v>7.9965942394614006E-2</v>
      </c>
      <c r="R10">
        <v>8.0107546381733993E-2</v>
      </c>
      <c r="S10">
        <v>8.0302743738067006E-2</v>
      </c>
      <c r="T10">
        <v>8.0555723122269995E-2</v>
      </c>
      <c r="U10">
        <v>8.0869431216246998E-2</v>
      </c>
      <c r="V10">
        <v>8.1245167638561003E-2</v>
      </c>
      <c r="W10">
        <v>8.1682062641762004E-2</v>
      </c>
      <c r="X10">
        <v>8.2177328947112993E-2</v>
      </c>
      <c r="Y10">
        <v>8.2726472028226999E-2</v>
      </c>
      <c r="Z10">
        <v>8.3323904306860999E-2</v>
      </c>
      <c r="AA10">
        <v>8.3963504577269005E-2</v>
      </c>
      <c r="AB10">
        <v>8.4639155781186998E-2</v>
      </c>
      <c r="AC10">
        <v>8.5345106327272005E-2</v>
      </c>
      <c r="AD10">
        <v>8.6076286604529997E-2</v>
      </c>
      <c r="AE10">
        <v>8.6828313825704995E-2</v>
      </c>
      <c r="AF10">
        <v>8.7597532937253003E-2</v>
      </c>
      <c r="AG10">
        <v>8.8380854550911006E-2</v>
      </c>
      <c r="AH10">
        <v>8.9175767855339996E-2</v>
      </c>
      <c r="AI10">
        <v>8.9980181816512003E-2</v>
      </c>
    </row>
    <row r="11" spans="1:35" x14ac:dyDescent="0.35">
      <c r="A11" t="s">
        <v>16</v>
      </c>
      <c r="B11">
        <v>0.13016100556183099</v>
      </c>
      <c r="C11">
        <v>0.12893449039577901</v>
      </c>
      <c r="D11">
        <v>0.12769872103840199</v>
      </c>
      <c r="E11">
        <v>0.126334795958745</v>
      </c>
      <c r="F11">
        <v>0.124868756877228</v>
      </c>
      <c r="G11">
        <v>0.12311489069051799</v>
      </c>
      <c r="H11">
        <v>0.12085958957090399</v>
      </c>
      <c r="I11">
        <v>0.11787432197335899</v>
      </c>
      <c r="J11">
        <v>0.11401635494562</v>
      </c>
      <c r="K11">
        <v>0.10923888598293</v>
      </c>
      <c r="L11">
        <v>0.103627772339266</v>
      </c>
      <c r="M11">
        <v>9.7399788531182002E-2</v>
      </c>
      <c r="N11">
        <v>9.0866407396757998E-2</v>
      </c>
      <c r="O11">
        <v>8.4370017797321006E-2</v>
      </c>
      <c r="P11">
        <v>7.8375639861857999E-2</v>
      </c>
      <c r="Q11">
        <v>7.3052567801155002E-2</v>
      </c>
      <c r="R11">
        <v>6.8483904558511999E-2</v>
      </c>
      <c r="S11">
        <v>6.4680174963261006E-2</v>
      </c>
      <c r="T11">
        <v>6.1602510141778997E-2</v>
      </c>
      <c r="U11">
        <v>5.9183902538730002E-2</v>
      </c>
      <c r="V11">
        <v>5.7344592731766002E-2</v>
      </c>
      <c r="W11">
        <v>5.6002177814251E-2</v>
      </c>
      <c r="X11">
        <v>5.5077246109344002E-2</v>
      </c>
      <c r="Y11">
        <v>5.4496317818074E-2</v>
      </c>
      <c r="Z11">
        <v>5.4193236075035997E-2</v>
      </c>
      <c r="AA11">
        <v>5.4109906609095003E-2</v>
      </c>
      <c r="AB11">
        <v>5.4196540533900002E-2</v>
      </c>
      <c r="AC11">
        <v>5.4411568204631999E-2</v>
      </c>
      <c r="AD11">
        <v>5.4721294915282999E-2</v>
      </c>
      <c r="AE11">
        <v>5.5099302358365E-2</v>
      </c>
      <c r="AF11">
        <v>5.5525378260264997E-2</v>
      </c>
      <c r="AG11">
        <v>5.5984659134378001E-2</v>
      </c>
      <c r="AH11">
        <v>5.6466433881156998E-2</v>
      </c>
      <c r="AI11">
        <v>5.6963214402327003E-2</v>
      </c>
    </row>
    <row r="12" spans="1:35" x14ac:dyDescent="0.35">
      <c r="A12" s="8" t="s">
        <v>18</v>
      </c>
      <c r="B12" s="8">
        <v>3.0494604058162001E-2</v>
      </c>
      <c r="C12" s="8">
        <v>3.0877570225157001E-2</v>
      </c>
      <c r="D12" s="8">
        <v>3.1137324091077001E-2</v>
      </c>
      <c r="E12" s="8">
        <v>3.1209209085822E-2</v>
      </c>
      <c r="F12" s="8">
        <v>3.1089606154163001E-2</v>
      </c>
      <c r="G12" s="8">
        <v>3.0832050308921E-2</v>
      </c>
      <c r="H12" s="8">
        <v>3.0516003528024999E-2</v>
      </c>
      <c r="I12" s="8">
        <v>3.0188457413799E-2</v>
      </c>
      <c r="J12" s="8">
        <v>2.9874673216559001E-2</v>
      </c>
      <c r="K12" s="8">
        <v>2.9583950199159E-2</v>
      </c>
      <c r="L12" s="8">
        <v>2.9324429813946E-2</v>
      </c>
      <c r="M12" s="8">
        <v>2.9104203571189001E-2</v>
      </c>
      <c r="N12" s="8">
        <v>2.8931331100792001E-2</v>
      </c>
      <c r="O12" s="8">
        <v>2.8812942971561999E-2</v>
      </c>
      <c r="P12" s="8">
        <v>2.8753706097997E-2</v>
      </c>
      <c r="Q12" s="8">
        <v>2.8755063569569E-2</v>
      </c>
      <c r="R12" s="8">
        <v>2.8814969579724001E-2</v>
      </c>
      <c r="S12" s="8">
        <v>2.8928369735594001E-2</v>
      </c>
      <c r="T12" s="8">
        <v>2.9088173233193002E-2</v>
      </c>
      <c r="U12" s="8">
        <v>2.9286289740177E-2</v>
      </c>
      <c r="V12" s="8">
        <v>2.9514708964576E-2</v>
      </c>
      <c r="W12" s="8">
        <v>2.9766225147104999E-2</v>
      </c>
      <c r="X12" s="8">
        <v>3.0034800103182002E-2</v>
      </c>
      <c r="Y12" s="8">
        <v>3.0315646953867001E-2</v>
      </c>
      <c r="Z12" s="8">
        <v>3.0605136778685E-2</v>
      </c>
      <c r="AA12" s="8">
        <v>3.0900616321946E-2</v>
      </c>
      <c r="AB12" s="8">
        <v>3.1200206138712001E-2</v>
      </c>
      <c r="AC12" s="8">
        <v>3.1502627971117997E-2</v>
      </c>
      <c r="AD12" s="8">
        <v>3.1807019552704999E-2</v>
      </c>
      <c r="AE12" s="8">
        <v>3.2112778310309002E-2</v>
      </c>
      <c r="AF12" s="8">
        <v>3.2419491775131003E-2</v>
      </c>
      <c r="AG12" s="8">
        <v>3.2726893854681999E-2</v>
      </c>
      <c r="AH12" s="8">
        <v>3.3034819851616E-2</v>
      </c>
      <c r="AI12" s="8">
        <v>3.3343169956529001E-2</v>
      </c>
    </row>
    <row r="13" spans="1:35" x14ac:dyDescent="0.35">
      <c r="A13" s="8" t="s">
        <v>11</v>
      </c>
      <c r="B13" s="8">
        <v>7.1786807888320004E-3</v>
      </c>
      <c r="C13" s="8">
        <v>7.2814669193500001E-3</v>
      </c>
      <c r="D13" s="8">
        <v>7.366271504937E-3</v>
      </c>
      <c r="E13" s="8">
        <v>7.4255406339909999E-3</v>
      </c>
      <c r="F13" s="8">
        <v>7.4610801938639996E-3</v>
      </c>
      <c r="G13" s="8">
        <v>7.478589520936E-3</v>
      </c>
      <c r="H13" s="8">
        <v>7.4874091395549999E-3</v>
      </c>
      <c r="I13" s="8">
        <v>7.4926480940759998E-3</v>
      </c>
      <c r="J13" s="8">
        <v>7.4977519385049998E-3</v>
      </c>
      <c r="K13" s="8">
        <v>7.5038977772390004E-3</v>
      </c>
      <c r="L13" s="8">
        <v>7.5124789641820003E-3</v>
      </c>
      <c r="M13" s="8">
        <v>7.5249936012270003E-3</v>
      </c>
      <c r="N13" s="8">
        <v>7.5430103816989998E-3</v>
      </c>
      <c r="O13" s="8">
        <v>7.5679936067490003E-3</v>
      </c>
      <c r="P13" s="8">
        <v>7.6010227827810004E-3</v>
      </c>
      <c r="Q13" s="8">
        <v>7.6426284555469997E-3</v>
      </c>
      <c r="R13" s="8">
        <v>7.6927124332750001E-3</v>
      </c>
      <c r="S13" s="8">
        <v>7.7506134862000003E-3</v>
      </c>
      <c r="T13" s="8">
        <v>7.8152690729E-3</v>
      </c>
      <c r="U13" s="8">
        <v>7.8854055078560002E-3</v>
      </c>
      <c r="V13" s="8">
        <v>7.9597428134480005E-3</v>
      </c>
      <c r="W13" s="8">
        <v>8.0371369100680004E-3</v>
      </c>
      <c r="X13" s="8">
        <v>8.1166493472409999E-3</v>
      </c>
      <c r="Y13" s="8">
        <v>8.1975682949030002E-3</v>
      </c>
      <c r="Z13" s="8">
        <v>8.2793873125339996E-3</v>
      </c>
      <c r="AA13" s="8">
        <v>8.3617674360929994E-3</v>
      </c>
      <c r="AB13" s="8">
        <v>8.4444963271070005E-3</v>
      </c>
      <c r="AC13" s="8">
        <v>8.5274520486280005E-3</v>
      </c>
      <c r="AD13" s="8">
        <v>8.6105668838110001E-3</v>
      </c>
      <c r="AE13" s="8">
        <v>8.6938010850969999E-3</v>
      </c>
      <c r="AF13" s="8">
        <v>8.7771318049849993E-3</v>
      </c>
      <c r="AG13" s="8">
        <v>8.8605477805530006E-3</v>
      </c>
      <c r="AH13" s="8">
        <v>8.944044159335E-3</v>
      </c>
      <c r="AI13" s="8">
        <v>9.0276190060470003E-3</v>
      </c>
    </row>
    <row r="14" spans="1:35" x14ac:dyDescent="0.35">
      <c r="A14" s="4" t="s">
        <v>17</v>
      </c>
      <c r="B14" s="4">
        <v>3.8385574884830999E-2</v>
      </c>
      <c r="C14" s="4">
        <v>3.8595427600796997E-2</v>
      </c>
      <c r="D14" s="4">
        <v>3.8727459190611997E-2</v>
      </c>
      <c r="E14" s="4">
        <v>3.8757083103075997E-2</v>
      </c>
      <c r="F14" s="4">
        <v>3.8702215232806002E-2</v>
      </c>
      <c r="G14" s="4">
        <v>3.8585136546954002E-2</v>
      </c>
      <c r="H14" s="4">
        <v>3.8440735092630997E-2</v>
      </c>
      <c r="I14" s="4">
        <v>3.8287741643372002E-2</v>
      </c>
      <c r="J14" s="4">
        <v>3.8140627853427998E-2</v>
      </c>
      <c r="K14" s="4">
        <v>3.8004296178997997E-2</v>
      </c>
      <c r="L14" s="4">
        <v>3.7882646553554999E-2</v>
      </c>
      <c r="M14" s="4">
        <v>3.7777849524858999E-2</v>
      </c>
      <c r="N14" s="4">
        <v>3.7690812794889998E-2</v>
      </c>
      <c r="O14" s="4">
        <v>3.7621409245067003E-2</v>
      </c>
      <c r="P14" s="4">
        <v>3.7565571999227998E-2</v>
      </c>
      <c r="Q14" s="4">
        <v>3.7521806648959002E-2</v>
      </c>
      <c r="R14" s="4">
        <v>3.7488266280246998E-2</v>
      </c>
      <c r="S14" s="4">
        <v>3.7463056625512997E-2</v>
      </c>
      <c r="T14" s="4">
        <v>3.7444800350701003E-2</v>
      </c>
      <c r="U14" s="4">
        <v>3.7432710890534002E-2</v>
      </c>
      <c r="V14" s="4">
        <v>3.7426766970544999E-2</v>
      </c>
      <c r="W14" s="4">
        <v>3.7427570731366003E-2</v>
      </c>
      <c r="X14" s="4">
        <v>3.7435990522355002E-2</v>
      </c>
      <c r="Y14" s="4">
        <v>3.7453103472168001E-2</v>
      </c>
      <c r="Z14" s="4">
        <v>3.7493778756359002E-2</v>
      </c>
      <c r="AA14" s="4">
        <v>3.7558158895374998E-2</v>
      </c>
      <c r="AB14" s="4">
        <v>3.7645918074869E-2</v>
      </c>
      <c r="AC14" s="4">
        <v>3.7756358828094E-2</v>
      </c>
      <c r="AD14" s="4">
        <v>3.7888231620882999E-2</v>
      </c>
      <c r="AE14" s="4">
        <v>3.8040206325867999E-2</v>
      </c>
      <c r="AF14" s="4">
        <v>3.8210739066116002E-2</v>
      </c>
      <c r="AG14" s="4">
        <v>3.8398279016420997E-2</v>
      </c>
      <c r="AH14" s="4">
        <v>3.8601364112655003E-2</v>
      </c>
      <c r="AI14" s="4">
        <v>3.8818794612870001E-2</v>
      </c>
    </row>
    <row r="15" spans="1:35" x14ac:dyDescent="0.35">
      <c r="A15" t="s">
        <v>23</v>
      </c>
      <c r="B15">
        <v>8.6835748243972E-2</v>
      </c>
      <c r="C15">
        <v>8.9046746952015005E-2</v>
      </c>
      <c r="D15">
        <v>9.1576452991488005E-2</v>
      </c>
      <c r="E15">
        <v>9.326741708597E-2</v>
      </c>
      <c r="F15">
        <v>9.4171868786889004E-2</v>
      </c>
      <c r="G15">
        <v>9.5027990053333997E-2</v>
      </c>
      <c r="H15">
        <v>9.5860855436825002E-2</v>
      </c>
      <c r="I15">
        <v>9.6658816597227998E-2</v>
      </c>
      <c r="J15">
        <v>9.7448345457151003E-2</v>
      </c>
      <c r="K15">
        <v>9.8208914268378994E-2</v>
      </c>
      <c r="L15">
        <v>9.8939772799575998E-2</v>
      </c>
      <c r="M15">
        <v>9.9640169425694994E-2</v>
      </c>
      <c r="N15">
        <v>0.100309351127976</v>
      </c>
      <c r="O15">
        <v>0.100946563493948</v>
      </c>
      <c r="P15">
        <v>0.101551050717425</v>
      </c>
      <c r="Q15">
        <v>0.102122055598509</v>
      </c>
      <c r="R15">
        <v>0.10265881954358901</v>
      </c>
      <c r="S15">
        <v>0.103160582565342</v>
      </c>
      <c r="T15">
        <v>0.103626583282733</v>
      </c>
      <c r="U15">
        <v>0.104056058921012</v>
      </c>
      <c r="V15">
        <v>0.10444824531171799</v>
      </c>
      <c r="W15">
        <v>0.104802376892677</v>
      </c>
      <c r="X15">
        <v>0.10511768670800201</v>
      </c>
      <c r="Y15">
        <v>0.105393406408094</v>
      </c>
      <c r="Z15">
        <v>0.105628766249639</v>
      </c>
      <c r="AA15">
        <v>0.10582299509561401</v>
      </c>
      <c r="AB15">
        <v>0.105975320415281</v>
      </c>
      <c r="AC15">
        <v>0.10608496828418799</v>
      </c>
      <c r="AD15">
        <v>0.106151163384174</v>
      </c>
      <c r="AE15">
        <v>0.106173129003362</v>
      </c>
      <c r="AF15">
        <v>0.10615008703616401</v>
      </c>
      <c r="AG15">
        <v>0.106081257983278</v>
      </c>
      <c r="AH15">
        <v>0.10596586095169</v>
      </c>
      <c r="AI15">
        <v>0.105803113654675</v>
      </c>
    </row>
    <row r="17" spans="1:35" x14ac:dyDescent="0.35">
      <c r="A17" s="1" t="s">
        <v>66</v>
      </c>
    </row>
    <row r="18" spans="1:35" x14ac:dyDescent="0.35">
      <c r="A18" s="8" t="s">
        <v>9</v>
      </c>
      <c r="B18" s="8">
        <v>7.7347332342813005E-2</v>
      </c>
      <c r="C18" s="8">
        <v>7.7531838391055E-2</v>
      </c>
      <c r="D18" s="8">
        <v>7.7608925290181999E-2</v>
      </c>
      <c r="E18" s="8">
        <v>7.7573283573009993E-2</v>
      </c>
      <c r="F18" s="8">
        <v>7.7472967428955E-2</v>
      </c>
      <c r="G18" s="8">
        <v>7.7297113542402998E-2</v>
      </c>
      <c r="H18" s="8">
        <v>7.7034798540050006E-2</v>
      </c>
      <c r="I18" s="8">
        <v>7.6656626202462996E-2</v>
      </c>
      <c r="J18" s="8">
        <v>7.7006551923481006E-2</v>
      </c>
      <c r="K18" s="8">
        <v>7.7223966286316004E-2</v>
      </c>
      <c r="L18" s="8">
        <v>7.7315758622442998E-2</v>
      </c>
      <c r="M18" s="8">
        <v>7.7303017670746002E-2</v>
      </c>
      <c r="N18" s="8">
        <v>7.7215148715706006E-2</v>
      </c>
      <c r="O18" s="8">
        <v>7.7083187794166994E-2</v>
      </c>
      <c r="P18" s="8">
        <v>7.6935642397908996E-2</v>
      </c>
      <c r="Q18" s="8">
        <v>7.6796658935154999E-2</v>
      </c>
      <c r="R18" s="8">
        <v>7.6685908571090006E-2</v>
      </c>
      <c r="S18" s="8">
        <v>7.6619067444707006E-2</v>
      </c>
      <c r="T18" s="8">
        <v>7.6608543714786995E-2</v>
      </c>
      <c r="U18" s="8">
        <v>7.6663668112998004E-2</v>
      </c>
      <c r="V18" s="8">
        <v>7.6791160957011995E-2</v>
      </c>
      <c r="W18" s="8">
        <v>7.6994915342171996E-2</v>
      </c>
      <c r="X18" s="8">
        <v>7.7276192427960994E-2</v>
      </c>
      <c r="Y18" s="8">
        <v>7.7633362335828002E-2</v>
      </c>
      <c r="Z18" s="8">
        <v>7.8062515716969996E-2</v>
      </c>
      <c r="AA18" s="8">
        <v>7.8557649170946001E-2</v>
      </c>
      <c r="AB18" s="8">
        <v>7.9111363821292996E-2</v>
      </c>
      <c r="AC18" s="8">
        <v>7.9715442629934005E-2</v>
      </c>
      <c r="AD18" s="8">
        <v>8.0361539386599998E-2</v>
      </c>
      <c r="AE18" s="8">
        <v>8.1041668475058004E-2</v>
      </c>
      <c r="AF18" s="8">
        <v>8.1748622432291002E-2</v>
      </c>
      <c r="AG18" s="8">
        <v>8.2476179676483005E-2</v>
      </c>
      <c r="AH18" s="8">
        <v>8.3219209867610999E-2</v>
      </c>
      <c r="AI18" s="8">
        <v>8.3973632218831001E-2</v>
      </c>
    </row>
    <row r="19" spans="1:35" x14ac:dyDescent="0.35">
      <c r="A19" t="s">
        <v>10</v>
      </c>
      <c r="B19">
        <v>8.3304996613966995E-2</v>
      </c>
      <c r="C19">
        <v>8.2823821935224001E-2</v>
      </c>
      <c r="D19">
        <v>8.2206223321012004E-2</v>
      </c>
      <c r="E19">
        <v>8.1401664167773002E-2</v>
      </c>
      <c r="F19">
        <v>8.0440117693300006E-2</v>
      </c>
      <c r="G19">
        <v>7.9356752259812993E-2</v>
      </c>
      <c r="H19">
        <v>7.8209633866099998E-2</v>
      </c>
      <c r="I19">
        <v>7.7030703293871003E-2</v>
      </c>
      <c r="J19">
        <v>7.6248862922480995E-2</v>
      </c>
      <c r="K19">
        <v>7.5457402021592998E-2</v>
      </c>
      <c r="L19">
        <v>7.4661866945296002E-2</v>
      </c>
      <c r="M19">
        <v>7.3867086938077003E-2</v>
      </c>
      <c r="N19">
        <v>7.3075919450231994E-2</v>
      </c>
      <c r="O19">
        <v>7.2292606997278006E-2</v>
      </c>
      <c r="P19">
        <v>7.2771325736088993E-2</v>
      </c>
      <c r="Q19">
        <v>7.3258134992949003E-2</v>
      </c>
      <c r="R19">
        <v>7.3753772474182994E-2</v>
      </c>
      <c r="S19">
        <v>7.4259369504504E-2</v>
      </c>
      <c r="T19">
        <v>7.4776243047414995E-2</v>
      </c>
      <c r="U19">
        <v>7.5310447044214995E-2</v>
      </c>
      <c r="V19">
        <v>7.5863722953804003E-2</v>
      </c>
      <c r="W19">
        <v>7.6437719312866997E-2</v>
      </c>
      <c r="X19">
        <v>7.7034287030277995E-2</v>
      </c>
      <c r="Y19">
        <v>7.7654942859359005E-2</v>
      </c>
      <c r="Z19">
        <v>7.8300733920006999E-2</v>
      </c>
      <c r="AA19">
        <v>7.8972448088638E-2</v>
      </c>
      <c r="AB19">
        <v>7.9670493988910004E-2</v>
      </c>
      <c r="AC19">
        <v>8.0394829289368003E-2</v>
      </c>
      <c r="AD19">
        <v>8.1144957560735004E-2</v>
      </c>
      <c r="AE19">
        <v>8.1919800980467999E-2</v>
      </c>
      <c r="AF19">
        <v>8.2717918092511E-2</v>
      </c>
      <c r="AG19">
        <v>8.3537256080708E-2</v>
      </c>
      <c r="AH19">
        <v>8.4375415601121995E-2</v>
      </c>
      <c r="AI19">
        <v>8.5229656122506006E-2</v>
      </c>
    </row>
    <row r="20" spans="1:35" x14ac:dyDescent="0.35">
      <c r="A20" t="s">
        <v>22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row>
    <row r="21" spans="1:35" x14ac:dyDescent="0.35">
      <c r="A21" t="s">
        <v>16</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row>
    <row r="22" spans="1:35" x14ac:dyDescent="0.35">
      <c r="A22" s="8" t="s">
        <v>18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row>
    <row r="23" spans="1:35" x14ac:dyDescent="0.35">
      <c r="A23" s="8" t="s">
        <v>11</v>
      </c>
      <c r="B23" s="8">
        <v>4.7279850023937003E-2</v>
      </c>
      <c r="C23" s="8">
        <v>4.7890341529405002E-2</v>
      </c>
      <c r="D23" s="8">
        <v>4.8294703511771002E-2</v>
      </c>
      <c r="E23" s="8">
        <v>4.8381114231772999E-2</v>
      </c>
      <c r="F23" s="8">
        <v>4.8137369418907998E-2</v>
      </c>
      <c r="G23" s="8">
        <v>4.7656605134658997E-2</v>
      </c>
      <c r="H23" s="8">
        <v>4.7075962165820003E-2</v>
      </c>
      <c r="I23" s="8">
        <v>4.6476822491926001E-2</v>
      </c>
      <c r="J23" s="8">
        <v>4.59017922929E-2</v>
      </c>
      <c r="K23" s="8">
        <v>4.5368022095202999E-2</v>
      </c>
      <c r="L23" s="8">
        <v>4.4890234143742998E-2</v>
      </c>
      <c r="M23" s="8">
        <v>4.4483193630905998E-2</v>
      </c>
      <c r="N23" s="8">
        <v>4.4161489001254002E-2</v>
      </c>
      <c r="O23" s="8">
        <v>4.3937730785977E-2</v>
      </c>
      <c r="P23" s="8">
        <v>4.3819726996456997E-2</v>
      </c>
      <c r="Q23" s="8">
        <v>4.3809181806086998E-2</v>
      </c>
      <c r="R23" s="8">
        <v>4.3901271828970002E-2</v>
      </c>
      <c r="S23" s="8">
        <v>4.408567186416E-2</v>
      </c>
      <c r="T23" s="8">
        <v>4.4348418188754998E-2</v>
      </c>
      <c r="U23" s="8">
        <v>4.4673913341884003E-2</v>
      </c>
      <c r="V23" s="8">
        <v>4.5047026849188002E-2</v>
      </c>
      <c r="W23" s="8">
        <v>4.5454496842242002E-2</v>
      </c>
      <c r="X23" s="8">
        <v>4.5885566897412002E-2</v>
      </c>
      <c r="Y23" s="8">
        <v>4.6332130292822002E-2</v>
      </c>
      <c r="Z23" s="8">
        <v>4.6788440273830001E-2</v>
      </c>
      <c r="AA23" s="8">
        <v>4.7250658144241002E-2</v>
      </c>
      <c r="AB23" s="8">
        <v>4.7716381738092999E-2</v>
      </c>
      <c r="AC23" s="8">
        <v>4.8184232319283003E-2</v>
      </c>
      <c r="AD23" s="8">
        <v>4.8653444425919998E-2</v>
      </c>
      <c r="AE23" s="8">
        <v>4.9123568825189999E-2</v>
      </c>
      <c r="AF23" s="8">
        <v>4.9594347310039998E-2</v>
      </c>
      <c r="AG23" s="8">
        <v>5.0065652598215001E-2</v>
      </c>
      <c r="AH23" s="8">
        <v>5.0537429852595003E-2</v>
      </c>
      <c r="AI23" s="8">
        <v>5.1009657202894E-2</v>
      </c>
    </row>
    <row r="24" spans="1:35" x14ac:dyDescent="0.35">
      <c r="A24" s="4" t="s">
        <v>17</v>
      </c>
      <c r="B24" s="4">
        <v>0</v>
      </c>
      <c r="C24" s="4">
        <v>0</v>
      </c>
      <c r="D24" s="4">
        <v>0</v>
      </c>
      <c r="E24" s="4">
        <v>0</v>
      </c>
      <c r="F24" s="4">
        <v>0</v>
      </c>
      <c r="G24" s="4">
        <v>0</v>
      </c>
      <c r="H24" s="4">
        <v>0</v>
      </c>
      <c r="I24" s="4">
        <v>0</v>
      </c>
      <c r="J24" s="4">
        <v>0</v>
      </c>
      <c r="K24" s="4">
        <v>0</v>
      </c>
      <c r="L24" s="4">
        <v>0</v>
      </c>
      <c r="M24" s="4">
        <v>0</v>
      </c>
      <c r="N24" s="4">
        <v>0</v>
      </c>
      <c r="O24" s="4">
        <v>0</v>
      </c>
      <c r="P24" s="4">
        <v>0</v>
      </c>
      <c r="Q24" s="4">
        <v>0</v>
      </c>
      <c r="R24" s="4">
        <v>0</v>
      </c>
      <c r="S24" s="4">
        <v>0</v>
      </c>
      <c r="T24" s="4">
        <v>0</v>
      </c>
      <c r="U24" s="4">
        <v>0</v>
      </c>
      <c r="V24" s="4">
        <v>0</v>
      </c>
      <c r="W24" s="4">
        <v>0</v>
      </c>
      <c r="X24" s="4">
        <v>0</v>
      </c>
      <c r="Y24" s="4">
        <v>0</v>
      </c>
      <c r="Z24" s="4">
        <v>0</v>
      </c>
      <c r="AA24" s="4">
        <v>0</v>
      </c>
      <c r="AB24" s="4">
        <v>0</v>
      </c>
      <c r="AC24" s="4">
        <v>0</v>
      </c>
      <c r="AD24" s="4">
        <v>0</v>
      </c>
      <c r="AE24" s="4">
        <v>0</v>
      </c>
      <c r="AF24" s="4">
        <v>0</v>
      </c>
      <c r="AG24" s="4">
        <v>0</v>
      </c>
      <c r="AH24" s="4">
        <v>0</v>
      </c>
      <c r="AI24" s="4">
        <v>0</v>
      </c>
    </row>
    <row r="25" spans="1:35" x14ac:dyDescent="0.35">
      <c r="A25" t="s">
        <v>23</v>
      </c>
      <c r="B25">
        <v>1.6179144110925001E-2</v>
      </c>
      <c r="C25">
        <v>1.6326340053275001E-2</v>
      </c>
      <c r="D25">
        <v>1.6385271424136E-2</v>
      </c>
      <c r="E25">
        <v>1.6381171813283999E-2</v>
      </c>
      <c r="F25">
        <v>1.6440858055543E-2</v>
      </c>
      <c r="G25">
        <v>1.6441971961197E-2</v>
      </c>
      <c r="H25">
        <v>1.6418292391166999E-2</v>
      </c>
      <c r="I25">
        <v>1.6396507006763001E-2</v>
      </c>
      <c r="J25">
        <v>1.6346065274297002E-2</v>
      </c>
      <c r="K25">
        <v>1.6291312100576001E-2</v>
      </c>
      <c r="L25">
        <v>1.6232287514231E-2</v>
      </c>
      <c r="M25">
        <v>1.6169031635314E-2</v>
      </c>
      <c r="N25">
        <v>1.6101584675294999E-2</v>
      </c>
      <c r="O25">
        <v>1.6029986937067999E-2</v>
      </c>
      <c r="P25">
        <v>1.6431679186297E-2</v>
      </c>
      <c r="Q25">
        <v>1.6815689736215E-2</v>
      </c>
      <c r="R25">
        <v>1.7185795081441E-2</v>
      </c>
      <c r="S25">
        <v>1.7538346254232999E-2</v>
      </c>
      <c r="T25">
        <v>1.7877027369747001E-2</v>
      </c>
      <c r="U25">
        <v>1.8198282205385E-2</v>
      </c>
      <c r="V25">
        <v>1.8505702496838E-2</v>
      </c>
      <c r="W25">
        <v>1.8797542311643E-2</v>
      </c>
      <c r="X25">
        <v>1.9072148371060998E-2</v>
      </c>
      <c r="Y25">
        <v>1.9332973841585999E-2</v>
      </c>
      <c r="Z25">
        <v>1.9576694363483998E-2</v>
      </c>
      <c r="AA25">
        <v>1.9806670723784999E-2</v>
      </c>
      <c r="AB25">
        <v>2.00196713079E-2</v>
      </c>
      <c r="AC25">
        <v>2.0218964523395E-2</v>
      </c>
      <c r="AD25">
        <v>2.0402967061779E-2</v>
      </c>
      <c r="AE25">
        <v>2.0570188268291E-2</v>
      </c>
      <c r="AF25">
        <v>2.0723757981297001E-2</v>
      </c>
      <c r="AG25">
        <v>2.0860676449072999E-2</v>
      </c>
      <c r="AH25">
        <v>2.0983981130523001E-2</v>
      </c>
      <c r="AI25">
        <v>2.1090765019066E-2</v>
      </c>
    </row>
    <row r="27" spans="1:35" x14ac:dyDescent="0.35">
      <c r="A27" s="1" t="s">
        <v>67</v>
      </c>
    </row>
    <row r="28" spans="1:35" x14ac:dyDescent="0.35">
      <c r="A28" s="8" t="s">
        <v>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row>
    <row r="29" spans="1:35" x14ac:dyDescent="0.35">
      <c r="A29" t="s">
        <v>10</v>
      </c>
      <c r="B29" s="10">
        <v>1.90089292100529E-3</v>
      </c>
      <c r="C29" s="10">
        <v>2.8381335532308501E-3</v>
      </c>
      <c r="D29" s="10">
        <v>3.7593635185217901E-3</v>
      </c>
      <c r="E29" s="10">
        <v>4.6621619444786799E-3</v>
      </c>
      <c r="F29" s="10">
        <v>5.5650267894062598E-3</v>
      </c>
      <c r="G29" s="10">
        <v>6.4700483385088303E-3</v>
      </c>
      <c r="H29" s="10">
        <v>7.3803830584619704E-3</v>
      </c>
      <c r="I29" s="10">
        <v>8.2935267018465798E-3</v>
      </c>
      <c r="J29" s="10">
        <v>9.2613101953103703E-3</v>
      </c>
      <c r="K29" s="9">
        <v>1.02405406453777E-2</v>
      </c>
      <c r="L29" s="9">
        <v>1.12296388160336E-2</v>
      </c>
      <c r="M29">
        <v>1.22263264428163E-2</v>
      </c>
      <c r="N29">
        <v>1.3229027383115301E-2</v>
      </c>
      <c r="O29">
        <v>1.42350734403708E-2</v>
      </c>
      <c r="P29">
        <v>1.42350734403708E-2</v>
      </c>
      <c r="Q29">
        <v>1.42350734403708E-2</v>
      </c>
      <c r="R29">
        <v>1.42350734403708E-2</v>
      </c>
      <c r="S29">
        <v>1.4235073440370701E-2</v>
      </c>
      <c r="T29">
        <v>1.42350734403708E-2</v>
      </c>
      <c r="U29">
        <v>1.4235073440370701E-2</v>
      </c>
      <c r="V29">
        <v>1.42350734403708E-2</v>
      </c>
      <c r="W29">
        <v>1.42350734403708E-2</v>
      </c>
      <c r="X29">
        <v>1.4235073440370701E-2</v>
      </c>
      <c r="Y29">
        <v>1.4235073440370701E-2</v>
      </c>
      <c r="Z29">
        <v>1.4235073440370701E-2</v>
      </c>
      <c r="AA29">
        <v>1.4235073440370701E-2</v>
      </c>
      <c r="AB29">
        <v>1.4235073440370701E-2</v>
      </c>
      <c r="AC29">
        <v>1.4235073440370701E-2</v>
      </c>
      <c r="AD29">
        <v>1.42350734403708E-2</v>
      </c>
      <c r="AE29">
        <v>1.4235073440370701E-2</v>
      </c>
      <c r="AF29">
        <v>1.4235073440370701E-2</v>
      </c>
      <c r="AG29">
        <v>1.42350734403708E-2</v>
      </c>
      <c r="AH29">
        <v>1.42350734403708E-2</v>
      </c>
      <c r="AI29">
        <v>1.4235073440370701E-2</v>
      </c>
    </row>
    <row r="30" spans="1:35" x14ac:dyDescent="0.35">
      <c r="A30" t="s">
        <v>22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row>
    <row r="31" spans="1:35" x14ac:dyDescent="0.35">
      <c r="A31" t="s">
        <v>16</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row>
    <row r="32" spans="1:35" x14ac:dyDescent="0.35">
      <c r="A32" s="8" t="s">
        <v>18</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row>
    <row r="33" spans="1:35" x14ac:dyDescent="0.35">
      <c r="A33" s="8" t="s">
        <v>11</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row>
    <row r="34" spans="1:35" x14ac:dyDescent="0.35">
      <c r="A34" s="4" t="s">
        <v>17</v>
      </c>
      <c r="B34" s="4">
        <v>0</v>
      </c>
      <c r="C34" s="4">
        <v>0</v>
      </c>
      <c r="D34" s="4">
        <v>0</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0</v>
      </c>
      <c r="AH34" s="4">
        <v>0</v>
      </c>
      <c r="AI34" s="4">
        <v>0</v>
      </c>
    </row>
    <row r="35" spans="1:35" x14ac:dyDescent="0.35">
      <c r="A35" t="s">
        <v>23</v>
      </c>
      <c r="B35">
        <v>1.5213000458880001E-2</v>
      </c>
      <c r="C35">
        <v>1.5213000458880001E-2</v>
      </c>
      <c r="D35">
        <v>1.5213000458880001E-2</v>
      </c>
      <c r="E35">
        <v>1.5213000458880001E-2</v>
      </c>
      <c r="F35">
        <v>1.5213000458880001E-2</v>
      </c>
      <c r="G35">
        <v>1.5213000458880001E-2</v>
      </c>
      <c r="H35">
        <v>1.5213000458880001E-2</v>
      </c>
      <c r="I35">
        <v>1.5213000458880001E-2</v>
      </c>
      <c r="J35">
        <v>1.5213000458880001E-2</v>
      </c>
      <c r="K35">
        <v>1.5213000458880001E-2</v>
      </c>
      <c r="L35">
        <v>1.5213000458880001E-2</v>
      </c>
      <c r="M35">
        <v>1.5213000458880001E-2</v>
      </c>
      <c r="N35">
        <v>1.5213000458880001E-2</v>
      </c>
      <c r="O35">
        <v>1.5213000458880001E-2</v>
      </c>
      <c r="P35">
        <v>1.4641556785919999E-2</v>
      </c>
      <c r="Q35">
        <v>1.4072362891200001E-2</v>
      </c>
      <c r="R35">
        <v>1.3500919218240001E-2</v>
      </c>
      <c r="S35">
        <v>1.2931725323520001E-2</v>
      </c>
      <c r="T35">
        <v>1.2360281650560001E-2</v>
      </c>
      <c r="U35">
        <v>1.179108775584E-2</v>
      </c>
      <c r="V35">
        <v>1.1219644082880001E-2</v>
      </c>
      <c r="W35">
        <v>1.0648200409920001E-2</v>
      </c>
      <c r="X35">
        <v>1.00790065152E-2</v>
      </c>
      <c r="Y35" s="2">
        <v>9.5075628422399902E-3</v>
      </c>
      <c r="Z35" s="2">
        <v>8.9383689475200003E-3</v>
      </c>
      <c r="AA35" s="2">
        <v>8.3669252745599901E-3</v>
      </c>
      <c r="AB35" s="2">
        <v>7.7977313798399898E-3</v>
      </c>
      <c r="AC35" s="2">
        <v>7.2262877068800004E-3</v>
      </c>
      <c r="AD35" s="2">
        <v>6.6548440339199901E-3</v>
      </c>
      <c r="AE35" s="2">
        <v>6.0856501391999898E-3</v>
      </c>
      <c r="AF35" s="2">
        <v>5.51420646623999E-3</v>
      </c>
      <c r="AG35" s="2">
        <v>4.9450125715199897E-3</v>
      </c>
      <c r="AH35" s="2">
        <v>4.3735688985599899E-3</v>
      </c>
      <c r="AI35" s="2">
        <v>3.80437500383999E-3</v>
      </c>
    </row>
    <row r="37" spans="1:35" x14ac:dyDescent="0.35">
      <c r="A37" s="1" t="s">
        <v>454</v>
      </c>
      <c r="B37" s="1">
        <f>SUM(B8:B35)</f>
        <v>0.62890541279246426</v>
      </c>
      <c r="C37" s="1">
        <f t="shared" ref="C37:AI37" si="0">SUM(C8:C35)</f>
        <v>0.6319547829738188</v>
      </c>
      <c r="D37" s="1">
        <f t="shared" si="0"/>
        <v>0.63433722771981071</v>
      </c>
      <c r="E37" s="1">
        <f t="shared" si="0"/>
        <v>0.63444994999658266</v>
      </c>
      <c r="F37" s="1">
        <f t="shared" si="0"/>
        <v>0.63267508956015917</v>
      </c>
      <c r="G37" s="1">
        <f t="shared" si="0"/>
        <v>0.6297130757938868</v>
      </c>
      <c r="H37" s="1">
        <f t="shared" si="0"/>
        <v>0.62581550698702393</v>
      </c>
      <c r="I37" s="1">
        <f t="shared" si="0"/>
        <v>0.62096529914037346</v>
      </c>
      <c r="J37" s="1">
        <f t="shared" si="0"/>
        <v>0.61694743156212839</v>
      </c>
      <c r="K37" s="1">
        <f t="shared" si="0"/>
        <v>0.61193326911679569</v>
      </c>
      <c r="L37" s="1">
        <f t="shared" si="0"/>
        <v>0.60604286840061061</v>
      </c>
      <c r="M37" s="1">
        <f t="shared" si="0"/>
        <v>0.59954300861526932</v>
      </c>
      <c r="N37" s="1">
        <f t="shared" si="0"/>
        <v>0.59280841007781926</v>
      </c>
      <c r="O37" s="1">
        <f t="shared" si="0"/>
        <v>0.58624951700404782</v>
      </c>
      <c r="P37" s="1">
        <f t="shared" si="0"/>
        <v>0.58053260622178871</v>
      </c>
      <c r="Q37" s="1">
        <f t="shared" si="0"/>
        <v>0.5756985777393806</v>
      </c>
      <c r="R37" s="1">
        <f t="shared" si="0"/>
        <v>0.57184989015708587</v>
      </c>
      <c r="S37" s="1">
        <f t="shared" si="0"/>
        <v>0.56900347568650578</v>
      </c>
      <c r="T37" s="1">
        <f t="shared" si="0"/>
        <v>0.56711498776273084</v>
      </c>
      <c r="U37" s="1">
        <f t="shared" si="0"/>
        <v>0.56612201170449572</v>
      </c>
      <c r="V37" s="1">
        <f t="shared" si="0"/>
        <v>0.56592548849356583</v>
      </c>
      <c r="W37" s="1">
        <f t="shared" si="0"/>
        <v>0.56642395192110384</v>
      </c>
      <c r="X37" s="1">
        <f t="shared" si="0"/>
        <v>0.5675191633407366</v>
      </c>
      <c r="Y37" s="1">
        <f t="shared" si="0"/>
        <v>0.56911681458843766</v>
      </c>
      <c r="Z37" s="1">
        <f t="shared" si="0"/>
        <v>0.57114591020055061</v>
      </c>
      <c r="AA37" s="1">
        <f t="shared" si="0"/>
        <v>0.57352674645637458</v>
      </c>
      <c r="AB37" s="1">
        <f t="shared" si="0"/>
        <v>0.57619042779494867</v>
      </c>
      <c r="AC37" s="1">
        <f t="shared" si="0"/>
        <v>0.57907425358932074</v>
      </c>
      <c r="AD37" s="1">
        <f t="shared" si="0"/>
        <v>0.5821259264481109</v>
      </c>
      <c r="AE37" s="1">
        <f t="shared" si="0"/>
        <v>0.58530157633508373</v>
      </c>
      <c r="AF37" s="1">
        <f t="shared" si="0"/>
        <v>0.58856279227928077</v>
      </c>
      <c r="AG37" s="1">
        <f t="shared" si="0"/>
        <v>0.59188072291791782</v>
      </c>
      <c r="AH37" s="1">
        <f t="shared" si="0"/>
        <v>0.59522943006262885</v>
      </c>
      <c r="AI37" s="1">
        <f t="shared" si="0"/>
        <v>0.59859088167594465</v>
      </c>
    </row>
    <row r="40" spans="1:35" x14ac:dyDescent="0.35">
      <c r="C40" t="s">
        <v>467</v>
      </c>
      <c r="D40">
        <f>SUM(D8:D15)</f>
        <v>0.39086974019530796</v>
      </c>
      <c r="E40" t="s">
        <v>468</v>
      </c>
    </row>
    <row r="41" spans="1:35" x14ac:dyDescent="0.35">
      <c r="D41">
        <f>D40*10^18</f>
        <v>3.9086974019530797E+17</v>
      </c>
      <c r="E41" t="s">
        <v>469</v>
      </c>
    </row>
    <row r="42" spans="1:35" x14ac:dyDescent="0.35">
      <c r="D42">
        <v>9.47817E-4</v>
      </c>
      <c r="E42" t="s">
        <v>470</v>
      </c>
    </row>
    <row r="43" spans="1:35" x14ac:dyDescent="0.35">
      <c r="B43" s="2"/>
      <c r="C43" s="2"/>
      <c r="D43" s="2">
        <f>D41*D42</f>
        <v>370472984542696.19</v>
      </c>
      <c r="E43" s="2" t="s">
        <v>471</v>
      </c>
      <c r="F43" s="2"/>
      <c r="G43" s="2"/>
      <c r="H43" s="2"/>
      <c r="I43" s="2"/>
      <c r="J43" s="2"/>
    </row>
    <row r="44" spans="1:35" x14ac:dyDescent="0.35">
      <c r="D44" s="2"/>
    </row>
    <row r="49" spans="25:35" x14ac:dyDescent="0.35">
      <c r="Y49" s="2"/>
      <c r="Z49" s="2"/>
      <c r="AA49" s="2"/>
      <c r="AB49" s="2"/>
      <c r="AC49" s="2"/>
      <c r="AD49" s="2"/>
      <c r="AE49" s="2"/>
      <c r="AF49" s="2"/>
      <c r="AG49" s="2"/>
      <c r="AH49" s="2"/>
      <c r="AI49" s="2"/>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A6B2D-C1B8-4FE3-9E82-46928D7EBC02}">
  <sheetPr codeName="Sheet5">
    <tabColor theme="8" tint="0.59999389629810485"/>
  </sheetPr>
  <dimension ref="A1:AI38"/>
  <sheetViews>
    <sheetView workbookViewId="0"/>
  </sheetViews>
  <sheetFormatPr defaultRowHeight="14.5" x14ac:dyDescent="0.35"/>
  <cols>
    <col min="1" max="1" width="22.54296875" customWidth="1"/>
    <col min="2" max="2" width="11.81640625" bestFit="1" customWidth="1"/>
  </cols>
  <sheetData>
    <row r="1" spans="1:35" x14ac:dyDescent="0.35">
      <c r="A1" s="1" t="s">
        <v>457</v>
      </c>
    </row>
    <row r="2" spans="1:35" x14ac:dyDescent="0.35">
      <c r="A2" t="s">
        <v>71</v>
      </c>
      <c r="B2">
        <f>About!$B$42</f>
        <v>947817120000000</v>
      </c>
    </row>
    <row r="4" spans="1:35" x14ac:dyDescent="0.35">
      <c r="B4" s="1">
        <v>2017</v>
      </c>
      <c r="C4" s="1">
        <v>2018</v>
      </c>
      <c r="D4" s="1">
        <v>2019</v>
      </c>
      <c r="E4" s="1">
        <v>2020</v>
      </c>
      <c r="F4" s="1">
        <v>2021</v>
      </c>
      <c r="G4" s="1">
        <v>2022</v>
      </c>
      <c r="H4" s="1">
        <v>2023</v>
      </c>
      <c r="I4" s="1">
        <v>2024</v>
      </c>
      <c r="J4" s="1">
        <v>2025</v>
      </c>
      <c r="K4" s="1">
        <v>2026</v>
      </c>
      <c r="L4" s="1">
        <v>2027</v>
      </c>
      <c r="M4" s="1">
        <v>2028</v>
      </c>
      <c r="N4" s="1">
        <v>2029</v>
      </c>
      <c r="O4" s="1">
        <v>2030</v>
      </c>
      <c r="P4" s="1">
        <v>2031</v>
      </c>
      <c r="Q4" s="1">
        <v>2032</v>
      </c>
      <c r="R4" s="1">
        <v>2033</v>
      </c>
      <c r="S4" s="1">
        <v>2034</v>
      </c>
      <c r="T4" s="1">
        <v>2035</v>
      </c>
      <c r="U4" s="1">
        <v>2036</v>
      </c>
      <c r="V4" s="1">
        <v>2037</v>
      </c>
      <c r="W4" s="1">
        <v>2038</v>
      </c>
      <c r="X4" s="1">
        <v>2039</v>
      </c>
      <c r="Y4" s="1">
        <v>2040</v>
      </c>
      <c r="Z4" s="1">
        <v>2041</v>
      </c>
      <c r="AA4" s="1">
        <v>2042</v>
      </c>
      <c r="AB4" s="1">
        <v>2043</v>
      </c>
      <c r="AC4" s="1">
        <v>2044</v>
      </c>
      <c r="AD4" s="1">
        <v>2045</v>
      </c>
      <c r="AE4" s="1">
        <v>2046</v>
      </c>
      <c r="AF4" s="1">
        <v>2047</v>
      </c>
      <c r="AG4" s="1">
        <v>2048</v>
      </c>
      <c r="AH4" s="1">
        <v>2049</v>
      </c>
      <c r="AI4" s="1">
        <v>2050</v>
      </c>
    </row>
    <row r="5" spans="1:35" x14ac:dyDescent="0.35">
      <c r="A5" s="1" t="s">
        <v>458</v>
      </c>
    </row>
    <row r="6" spans="1:35" x14ac:dyDescent="0.35">
      <c r="A6" s="36" t="s">
        <v>13</v>
      </c>
      <c r="B6">
        <f t="shared" ref="B6:AI6" si="0">(B13+B22+B31)*$B$2</f>
        <v>158882224124321.03</v>
      </c>
      <c r="C6">
        <f t="shared" si="0"/>
        <v>162666585619500.06</v>
      </c>
      <c r="D6">
        <f t="shared" si="0"/>
        <v>166155997477995.59</v>
      </c>
      <c r="E6">
        <f t="shared" si="0"/>
        <v>169263499844668.63</v>
      </c>
      <c r="F6">
        <f t="shared" si="0"/>
        <v>170556110789907.28</v>
      </c>
      <c r="G6">
        <f t="shared" si="0"/>
        <v>171837967642975.31</v>
      </c>
      <c r="H6">
        <f t="shared" si="0"/>
        <v>173130821522992.69</v>
      </c>
      <c r="I6">
        <f t="shared" si="0"/>
        <v>174409159963717.63</v>
      </c>
      <c r="J6">
        <f t="shared" si="0"/>
        <v>175653269640187.09</v>
      </c>
      <c r="K6">
        <f t="shared" si="0"/>
        <v>176854459167551.44</v>
      </c>
      <c r="L6">
        <f t="shared" si="0"/>
        <v>178039377451219.5</v>
      </c>
      <c r="M6">
        <f t="shared" si="0"/>
        <v>179171544093865.59</v>
      </c>
      <c r="N6">
        <f t="shared" si="0"/>
        <v>180200663825323.63</v>
      </c>
      <c r="O6">
        <f t="shared" si="0"/>
        <v>181193122773555.91</v>
      </c>
      <c r="P6">
        <f t="shared" si="0"/>
        <v>182128683307431.66</v>
      </c>
      <c r="Q6">
        <f t="shared" si="0"/>
        <v>183139694126127.22</v>
      </c>
      <c r="R6">
        <f t="shared" si="0"/>
        <v>184193578511988.38</v>
      </c>
      <c r="S6">
        <f t="shared" si="0"/>
        <v>185157811773362.25</v>
      </c>
      <c r="T6">
        <f t="shared" si="0"/>
        <v>186098461148757.06</v>
      </c>
      <c r="U6">
        <f t="shared" si="0"/>
        <v>186967400049369.88</v>
      </c>
      <c r="V6">
        <f t="shared" si="0"/>
        <v>187838734565836.88</v>
      </c>
      <c r="W6">
        <f t="shared" si="0"/>
        <v>188723028293680.03</v>
      </c>
      <c r="X6">
        <f t="shared" si="0"/>
        <v>189587356715054.72</v>
      </c>
      <c r="Y6">
        <f t="shared" si="0"/>
        <v>190424630784773.03</v>
      </c>
      <c r="Z6">
        <f t="shared" si="0"/>
        <v>191263887692420</v>
      </c>
      <c r="AA6">
        <f t="shared" si="0"/>
        <v>192099895355248.44</v>
      </c>
      <c r="AB6">
        <f t="shared" si="0"/>
        <v>192934263579109.94</v>
      </c>
      <c r="AC6">
        <f t="shared" si="0"/>
        <v>193767552157815</v>
      </c>
      <c r="AD6">
        <f t="shared" si="0"/>
        <v>194597473574387.94</v>
      </c>
      <c r="AE6">
        <f t="shared" si="0"/>
        <v>195420183390366.25</v>
      </c>
      <c r="AF6">
        <f t="shared" si="0"/>
        <v>196239375383425.09</v>
      </c>
      <c r="AG6">
        <f t="shared" si="0"/>
        <v>197060611505368.75</v>
      </c>
      <c r="AH6">
        <f t="shared" si="0"/>
        <v>197880628477247.22</v>
      </c>
      <c r="AI6">
        <f t="shared" si="0"/>
        <v>198681472605143.25</v>
      </c>
    </row>
    <row r="7" spans="1:35" x14ac:dyDescent="0.35">
      <c r="A7" s="36" t="s">
        <v>12</v>
      </c>
      <c r="B7">
        <f t="shared" ref="B7:AI7" si="1">(B14+B23+B32)*$B$2</f>
        <v>91480083624642.484</v>
      </c>
      <c r="C7">
        <f t="shared" si="1"/>
        <v>91814867323336.828</v>
      </c>
      <c r="D7">
        <f t="shared" si="1"/>
        <v>92256657821341.594</v>
      </c>
      <c r="E7">
        <f t="shared" si="1"/>
        <v>92626022480801.891</v>
      </c>
      <c r="F7">
        <f t="shared" si="1"/>
        <v>92953615252382.594</v>
      </c>
      <c r="G7">
        <f t="shared" si="1"/>
        <v>93216734592033.813</v>
      </c>
      <c r="H7">
        <f t="shared" si="1"/>
        <v>93504865134247.969</v>
      </c>
      <c r="I7">
        <f t="shared" si="1"/>
        <v>93786142245686.156</v>
      </c>
      <c r="J7">
        <f t="shared" si="1"/>
        <v>94061440395970.906</v>
      </c>
      <c r="K7">
        <f t="shared" si="1"/>
        <v>94332442741509.344</v>
      </c>
      <c r="L7">
        <f t="shared" si="1"/>
        <v>94613652334961.359</v>
      </c>
      <c r="M7">
        <f t="shared" si="1"/>
        <v>94890403620459.25</v>
      </c>
      <c r="N7">
        <f t="shared" si="1"/>
        <v>95136961361087.422</v>
      </c>
      <c r="O7">
        <f t="shared" si="1"/>
        <v>95382426632084.172</v>
      </c>
      <c r="P7">
        <f t="shared" si="1"/>
        <v>95615652568759.766</v>
      </c>
      <c r="Q7">
        <f t="shared" si="1"/>
        <v>95892986677364.422</v>
      </c>
      <c r="R7">
        <f t="shared" si="1"/>
        <v>96202069647811.141</v>
      </c>
      <c r="S7">
        <f t="shared" si="1"/>
        <v>96475585882854.906</v>
      </c>
      <c r="T7">
        <f t="shared" si="1"/>
        <v>96743285791581.313</v>
      </c>
      <c r="U7">
        <f t="shared" si="1"/>
        <v>96986462116512.906</v>
      </c>
      <c r="V7">
        <f t="shared" si="1"/>
        <v>97235930406432.219</v>
      </c>
      <c r="W7">
        <f t="shared" si="1"/>
        <v>97500754135451.969</v>
      </c>
      <c r="X7">
        <f t="shared" si="1"/>
        <v>97761733863063.563</v>
      </c>
      <c r="Y7">
        <f t="shared" si="1"/>
        <v>98013316494515.359</v>
      </c>
      <c r="Z7">
        <f t="shared" si="1"/>
        <v>98272911376150.984</v>
      </c>
      <c r="AA7">
        <f t="shared" si="1"/>
        <v>98534787401581.438</v>
      </c>
      <c r="AB7">
        <f t="shared" si="1"/>
        <v>98797987535929.891</v>
      </c>
      <c r="AC7">
        <f t="shared" si="1"/>
        <v>99061213092033.625</v>
      </c>
      <c r="AD7">
        <f t="shared" si="1"/>
        <v>99320918519719.547</v>
      </c>
      <c r="AE7">
        <f t="shared" si="1"/>
        <v>99573201797123.438</v>
      </c>
      <c r="AF7">
        <f t="shared" si="1"/>
        <v>99819342038927.078</v>
      </c>
      <c r="AG7">
        <f t="shared" si="1"/>
        <v>100060511391317.33</v>
      </c>
      <c r="AH7">
        <f t="shared" si="1"/>
        <v>100294981845532.72</v>
      </c>
      <c r="AI7">
        <f t="shared" si="1"/>
        <v>100513778689410.36</v>
      </c>
    </row>
    <row r="8" spans="1:35" x14ac:dyDescent="0.35">
      <c r="A8" s="36" t="s">
        <v>14</v>
      </c>
      <c r="B8">
        <f t="shared" ref="B8:AI8" si="2">(B15+B24+B33)*$B$2</f>
        <v>697575690620.93201</v>
      </c>
      <c r="C8">
        <f t="shared" si="2"/>
        <v>669477455245.70728</v>
      </c>
      <c r="D8">
        <f t="shared" si="2"/>
        <v>640745025530.2384</v>
      </c>
      <c r="E8">
        <f t="shared" si="2"/>
        <v>611437130979.4574</v>
      </c>
      <c r="F8">
        <f t="shared" si="2"/>
        <v>616602368528.41992</v>
      </c>
      <c r="G8">
        <f t="shared" si="2"/>
        <v>621816823180.34998</v>
      </c>
      <c r="H8">
        <f t="shared" si="2"/>
        <v>627056920559.31555</v>
      </c>
      <c r="I8">
        <f t="shared" si="2"/>
        <v>632324977091.14124</v>
      </c>
      <c r="J8">
        <f t="shared" si="2"/>
        <v>637566858040.03418</v>
      </c>
      <c r="K8">
        <f t="shared" si="2"/>
        <v>642765910009.52307</v>
      </c>
      <c r="L8">
        <f t="shared" si="2"/>
        <v>648014465020.05579</v>
      </c>
      <c r="M8">
        <f t="shared" si="2"/>
        <v>653197696504.49536</v>
      </c>
      <c r="N8">
        <f t="shared" si="2"/>
        <v>658124029496.91833</v>
      </c>
      <c r="O8">
        <f t="shared" si="2"/>
        <v>663004184478.06262</v>
      </c>
      <c r="P8">
        <f t="shared" si="2"/>
        <v>667752292036.71838</v>
      </c>
      <c r="Q8">
        <f t="shared" si="2"/>
        <v>672784906471.21338</v>
      </c>
      <c r="R8">
        <f t="shared" si="2"/>
        <v>678001591345.2301</v>
      </c>
      <c r="S8">
        <f t="shared" si="2"/>
        <v>682903273138.77686</v>
      </c>
      <c r="T8">
        <f t="shared" si="2"/>
        <v>687695169153.78589</v>
      </c>
      <c r="U8">
        <f t="shared" si="2"/>
        <v>692225063702.05444</v>
      </c>
      <c r="V8">
        <f t="shared" si="2"/>
        <v>696713157441.71191</v>
      </c>
      <c r="W8">
        <f t="shared" si="2"/>
        <v>701213105940.51184</v>
      </c>
      <c r="X8">
        <f t="shared" si="2"/>
        <v>705581764421.88562</v>
      </c>
      <c r="Y8">
        <f t="shared" si="2"/>
        <v>709774357491.84033</v>
      </c>
      <c r="Z8">
        <f t="shared" si="2"/>
        <v>713922074739.35889</v>
      </c>
      <c r="AA8">
        <f t="shared" si="2"/>
        <v>717989025913.89355</v>
      </c>
      <c r="AB8">
        <f t="shared" si="2"/>
        <v>721979183395.41089</v>
      </c>
      <c r="AC8">
        <f t="shared" si="2"/>
        <v>725896959073.89563</v>
      </c>
      <c r="AD8">
        <f t="shared" si="2"/>
        <v>729729091909.64685</v>
      </c>
      <c r="AE8">
        <f t="shared" si="2"/>
        <v>733460700898.39905</v>
      </c>
      <c r="AF8">
        <f t="shared" si="2"/>
        <v>737113158979.76392</v>
      </c>
      <c r="AG8">
        <f t="shared" si="2"/>
        <v>740707944074.30457</v>
      </c>
      <c r="AH8">
        <f t="shared" si="2"/>
        <v>744242157157.24207</v>
      </c>
      <c r="AI8">
        <f t="shared" si="2"/>
        <v>747655469188.24463</v>
      </c>
    </row>
    <row r="9" spans="1:35" x14ac:dyDescent="0.35">
      <c r="A9" s="36" t="s">
        <v>19</v>
      </c>
      <c r="B9">
        <f t="shared" ref="B9:AI9" si="3">(B16+B25+B34)*$B$2</f>
        <v>779370761531.55115</v>
      </c>
      <c r="C9">
        <f t="shared" si="3"/>
        <v>782811272628.91431</v>
      </c>
      <c r="D9">
        <f t="shared" si="3"/>
        <v>787277623979.40002</v>
      </c>
      <c r="E9">
        <f t="shared" si="3"/>
        <v>791545132920.22607</v>
      </c>
      <c r="F9">
        <f t="shared" si="3"/>
        <v>795627252588.65027</v>
      </c>
      <c r="G9">
        <f t="shared" si="3"/>
        <v>799529361283.24084</v>
      </c>
      <c r="H9">
        <f t="shared" si="3"/>
        <v>803865275697.23486</v>
      </c>
      <c r="I9">
        <f t="shared" si="3"/>
        <v>808214567303.71045</v>
      </c>
      <c r="J9">
        <f t="shared" si="3"/>
        <v>812527409186.86206</v>
      </c>
      <c r="K9">
        <f t="shared" si="3"/>
        <v>816787788644.4519</v>
      </c>
      <c r="L9">
        <f t="shared" si="3"/>
        <v>821083285237.68787</v>
      </c>
      <c r="M9">
        <f t="shared" si="3"/>
        <v>825304058944.26221</v>
      </c>
      <c r="N9">
        <f t="shared" si="3"/>
        <v>829247633704.77039</v>
      </c>
      <c r="O9">
        <f t="shared" si="3"/>
        <v>833136015520.77869</v>
      </c>
      <c r="P9">
        <f t="shared" si="3"/>
        <v>836847137656.13928</v>
      </c>
      <c r="Q9">
        <f t="shared" si="3"/>
        <v>840863767439.40295</v>
      </c>
      <c r="R9">
        <f t="shared" si="3"/>
        <v>845040888763.83716</v>
      </c>
      <c r="S9">
        <f t="shared" si="3"/>
        <v>848896849983.9845</v>
      </c>
      <c r="T9">
        <f t="shared" si="3"/>
        <v>852633061495.81018</v>
      </c>
      <c r="U9">
        <f t="shared" si="3"/>
        <v>856079328366.60266</v>
      </c>
      <c r="V9">
        <f t="shared" si="3"/>
        <v>859487191940.96777</v>
      </c>
      <c r="W9">
        <f t="shared" si="3"/>
        <v>862896324760.9585</v>
      </c>
      <c r="X9">
        <f t="shared" si="3"/>
        <v>866165460804.49084</v>
      </c>
      <c r="Y9">
        <f t="shared" si="3"/>
        <v>869253661266.81213</v>
      </c>
      <c r="Z9">
        <f t="shared" si="3"/>
        <v>872283521902.63062</v>
      </c>
      <c r="AA9">
        <f t="shared" si="3"/>
        <v>875223838944.96338</v>
      </c>
      <c r="AB9">
        <f t="shared" si="3"/>
        <v>878074766484.61096</v>
      </c>
      <c r="AC9">
        <f t="shared" si="3"/>
        <v>880842683943.10071</v>
      </c>
      <c r="AD9">
        <f t="shared" si="3"/>
        <v>883516157001.93835</v>
      </c>
      <c r="AE9">
        <f t="shared" si="3"/>
        <v>886081347809.27295</v>
      </c>
      <c r="AF9">
        <f t="shared" si="3"/>
        <v>888562882629.18591</v>
      </c>
      <c r="AG9">
        <f t="shared" si="3"/>
        <v>890976975756.22766</v>
      </c>
      <c r="AH9">
        <f t="shared" si="3"/>
        <v>893319710651.01453</v>
      </c>
      <c r="AI9">
        <f t="shared" si="3"/>
        <v>895535478352.78015</v>
      </c>
    </row>
    <row r="10" spans="1:35" x14ac:dyDescent="0.35">
      <c r="A10" s="36" t="s">
        <v>20</v>
      </c>
      <c r="B10">
        <f t="shared" ref="B10:AI10" si="4">(B17+B26+B35)*$B$2</f>
        <v>1283007096314.144</v>
      </c>
      <c r="C10">
        <f t="shared" si="4"/>
        <v>1309284122485.0332</v>
      </c>
      <c r="D10">
        <f t="shared" si="4"/>
        <v>1335750491577.1978</v>
      </c>
      <c r="E10">
        <f t="shared" si="4"/>
        <v>1362520179165.6672</v>
      </c>
      <c r="F10">
        <f t="shared" si="4"/>
        <v>1374139485104.405</v>
      </c>
      <c r="G10">
        <f t="shared" si="4"/>
        <v>1385872500284.6604</v>
      </c>
      <c r="H10">
        <f t="shared" si="4"/>
        <v>1397662751784.6143</v>
      </c>
      <c r="I10">
        <f t="shared" si="4"/>
        <v>1409514906795.1038</v>
      </c>
      <c r="J10">
        <f t="shared" si="4"/>
        <v>1421314268843.7578</v>
      </c>
      <c r="K10">
        <f t="shared" si="4"/>
        <v>1433024600907.4155</v>
      </c>
      <c r="L10">
        <f t="shared" si="4"/>
        <v>1444849905238.7678</v>
      </c>
      <c r="M10">
        <f t="shared" si="4"/>
        <v>1456536410233.1389</v>
      </c>
      <c r="N10">
        <f t="shared" si="4"/>
        <v>1467653549209.9485</v>
      </c>
      <c r="O10">
        <f t="shared" si="4"/>
        <v>1478669428310.5159</v>
      </c>
      <c r="P10">
        <f t="shared" si="4"/>
        <v>1489395411086.6096</v>
      </c>
      <c r="Q10">
        <f t="shared" si="4"/>
        <v>1500752947684.5652</v>
      </c>
      <c r="R10">
        <f t="shared" si="4"/>
        <v>1512523131107.6675</v>
      </c>
      <c r="S10">
        <f t="shared" si="4"/>
        <v>1523585749259.8132</v>
      </c>
      <c r="T10">
        <f t="shared" si="4"/>
        <v>1534401419719.0508</v>
      </c>
      <c r="U10">
        <f t="shared" si="4"/>
        <v>1544633274440.082</v>
      </c>
      <c r="V10">
        <f t="shared" si="4"/>
        <v>1554767212338.7578</v>
      </c>
      <c r="W10">
        <f t="shared" si="4"/>
        <v>1564927263503.9993</v>
      </c>
      <c r="X10">
        <f t="shared" si="4"/>
        <v>1574791010831.3438</v>
      </c>
      <c r="Y10">
        <f t="shared" si="4"/>
        <v>1584258447427.4194</v>
      </c>
      <c r="Z10">
        <f t="shared" si="4"/>
        <v>1593625138732.0383</v>
      </c>
      <c r="AA10">
        <f t="shared" si="4"/>
        <v>1602812498981.3699</v>
      </c>
      <c r="AB10">
        <f t="shared" si="4"/>
        <v>1611827440867.8652</v>
      </c>
      <c r="AC10">
        <f t="shared" si="4"/>
        <v>1620675953726.6875</v>
      </c>
      <c r="AD10">
        <f t="shared" si="4"/>
        <v>1629331613716.9653</v>
      </c>
      <c r="AE10">
        <f t="shared" si="4"/>
        <v>1637761213230.3792</v>
      </c>
      <c r="AF10">
        <f t="shared" si="4"/>
        <v>1646014903760.5789</v>
      </c>
      <c r="AG10">
        <f t="shared" si="4"/>
        <v>1654140911777.7996</v>
      </c>
      <c r="AH10">
        <f t="shared" si="4"/>
        <v>1662131901950.5159</v>
      </c>
      <c r="AI10">
        <f t="shared" si="4"/>
        <v>1669852958182.3616</v>
      </c>
    </row>
    <row r="12" spans="1:35" x14ac:dyDescent="0.35">
      <c r="A12" s="1" t="str">
        <f>'E3-residential data'!A109</f>
        <v>Other</v>
      </c>
      <c r="B12" t="s">
        <v>97</v>
      </c>
    </row>
    <row r="13" spans="1:35" x14ac:dyDescent="0.35">
      <c r="A13" s="36" t="str">
        <f>'E3-residential data'!A110</f>
        <v>Electricity</v>
      </c>
      <c r="B13">
        <f>'E3-residential data'!B110</f>
        <v>0.13483045914693101</v>
      </c>
      <c r="C13">
        <f>'E3-residential data'!C110</f>
        <v>0.13869879196547999</v>
      </c>
      <c r="D13">
        <f>'E3-residential data'!D110</f>
        <v>0.142205986229931</v>
      </c>
      <c r="E13">
        <f>'E3-residential data'!E110</f>
        <v>0.145328569963346</v>
      </c>
      <c r="F13">
        <f>'E3-residential data'!F110</f>
        <v>0.14655649184991201</v>
      </c>
      <c r="G13">
        <f>'E3-residential data'!G110</f>
        <v>0.14779616093505199</v>
      </c>
      <c r="H13">
        <f>'E3-residential data'!H110</f>
        <v>0.149042070250895</v>
      </c>
      <c r="I13">
        <f>'E3-residential data'!I110</f>
        <v>0.150294473086869</v>
      </c>
      <c r="J13">
        <f>'E3-residential data'!J110</f>
        <v>0.151540106291566</v>
      </c>
      <c r="K13">
        <f>'E3-residential data'!K110</f>
        <v>0.15277486007428401</v>
      </c>
      <c r="L13">
        <f>'E3-residential data'!L110</f>
        <v>0.15402510855570201</v>
      </c>
      <c r="M13">
        <f>'E3-residential data'!M110</f>
        <v>0.15525782653463599</v>
      </c>
      <c r="N13">
        <f>'E3-residential data'!N110</f>
        <v>0.156425761705516</v>
      </c>
      <c r="O13">
        <f>'E3-residential data'!O110</f>
        <v>0.157583927284069</v>
      </c>
      <c r="P13">
        <f>'E3-residential data'!P110</f>
        <v>0.15870795055261699</v>
      </c>
      <c r="Q13">
        <f>'E3-residential data'!Q110</f>
        <v>0.15991257837084399</v>
      </c>
      <c r="R13">
        <f>'E3-residential data'!R110</f>
        <v>0.161161183580146</v>
      </c>
      <c r="S13">
        <f>'E3-residential data'!S110</f>
        <v>0.16232987751647099</v>
      </c>
      <c r="T13">
        <f>'E3-residential data'!T110</f>
        <v>0.16347497816619699</v>
      </c>
      <c r="U13">
        <f>'E3-residential data'!U110</f>
        <v>0.164548521737401</v>
      </c>
      <c r="V13">
        <f>'E3-residential data'!V110</f>
        <v>0.16561665874216999</v>
      </c>
      <c r="W13">
        <f>'E3-residential data'!W110</f>
        <v>0.16668570765844101</v>
      </c>
      <c r="X13">
        <f>'E3-residential data'!X110</f>
        <v>0.16772510145161401</v>
      </c>
      <c r="Y13">
        <f>'E3-residential data'!Y110</f>
        <v>0.16872726595562401</v>
      </c>
      <c r="Z13">
        <f>'E3-residential data'!Z110</f>
        <v>0.16971577308462399</v>
      </c>
      <c r="AA13">
        <f>'E3-residential data'!AA110</f>
        <v>0.17068526854732999</v>
      </c>
      <c r="AB13">
        <f>'E3-residential data'!AB110</f>
        <v>0.17163636183681399</v>
      </c>
      <c r="AC13">
        <f>'E3-residential data'!AC110</f>
        <v>0.172568978426824</v>
      </c>
      <c r="AD13">
        <f>'E3-residential data'!AD110</f>
        <v>0.17348119100430001</v>
      </c>
      <c r="AE13">
        <f>'E3-residential data'!AE110</f>
        <v>0.17436997181053701</v>
      </c>
      <c r="AF13">
        <f>'E3-residential data'!AF110</f>
        <v>0.175239111471794</v>
      </c>
      <c r="AG13">
        <f>'E3-residential data'!AG110</f>
        <v>0.176094882773353</v>
      </c>
      <c r="AH13">
        <f>'E3-residential data'!AH110</f>
        <v>0.176935524641993</v>
      </c>
      <c r="AI13">
        <f>'E3-residential data'!AI110</f>
        <v>0.177746347388579</v>
      </c>
    </row>
    <row r="14" spans="1:35" x14ac:dyDescent="0.35">
      <c r="A14" s="36" t="str">
        <f>'E3-residential data'!A111</f>
        <v>Pipeline Gas</v>
      </c>
      <c r="B14">
        <f>'E3-residential data'!B111</f>
        <v>2.0125381728430401E-2</v>
      </c>
      <c r="C14">
        <f>'E3-residential data'!C111</f>
        <v>2.0180039151312199E-2</v>
      </c>
      <c r="D14">
        <f>'E3-residential data'!D111</f>
        <v>2.02470719341672E-2</v>
      </c>
      <c r="E14">
        <f>'E3-residential data'!E111</f>
        <v>2.0310047301249901E-2</v>
      </c>
      <c r="F14">
        <f>'E3-residential data'!F111</f>
        <v>2.0410811911644299E-2</v>
      </c>
      <c r="G14">
        <f>'E3-residential data'!G111</f>
        <v>2.0512049905137299E-2</v>
      </c>
      <c r="H14">
        <f>'E3-residential data'!H111</f>
        <v>2.06129278271052E-2</v>
      </c>
      <c r="I14">
        <f>'E3-residential data'!I111</f>
        <v>2.0713520288223E-2</v>
      </c>
      <c r="J14">
        <f>'E3-residential data'!J111</f>
        <v>2.0812104771244899E-2</v>
      </c>
      <c r="K14">
        <f>'E3-residential data'!K111</f>
        <v>2.0908151471802E-2</v>
      </c>
      <c r="L14">
        <f>'E3-residential data'!L111</f>
        <v>2.1004581199912699E-2</v>
      </c>
      <c r="M14">
        <f>'E3-residential data'!M111</f>
        <v>2.10977764741937E-2</v>
      </c>
      <c r="N14">
        <f>'E3-residential data'!N111</f>
        <v>2.1181657225181401E-2</v>
      </c>
      <c r="O14">
        <f>'E3-residential data'!O111</f>
        <v>2.1262898933099399E-2</v>
      </c>
      <c r="P14">
        <f>'E3-residential data'!P111</f>
        <v>2.1338844507483998E-2</v>
      </c>
      <c r="Q14">
        <f>'E3-residential data'!Q111</f>
        <v>2.1422428917020599E-2</v>
      </c>
      <c r="R14">
        <f>'E3-residential data'!R111</f>
        <v>2.15105711826299E-2</v>
      </c>
      <c r="S14">
        <f>'E3-residential data'!S111</f>
        <v>2.15876173035058E-2</v>
      </c>
      <c r="T14">
        <f>'E3-residential data'!T111</f>
        <v>2.1660006234476999E-2</v>
      </c>
      <c r="U14">
        <f>'E3-residential data'!U111</f>
        <v>2.1723187331808301E-2</v>
      </c>
      <c r="V14">
        <f>'E3-residential data'!V111</f>
        <v>2.1783876909290699E-2</v>
      </c>
      <c r="W14">
        <f>'E3-residential data'!W111</f>
        <v>2.1843869737346901E-2</v>
      </c>
      <c r="X14">
        <f>'E3-residential data'!X111</f>
        <v>2.18986497250825E-2</v>
      </c>
      <c r="Y14">
        <f>'E3-residential data'!Y111</f>
        <v>2.1946899920930699E-2</v>
      </c>
      <c r="Z14">
        <f>'E3-residential data'!Z111</f>
        <v>2.1992754815942098E-2</v>
      </c>
      <c r="AA14">
        <f>'E3-residential data'!AA111</f>
        <v>2.20351349556374E-2</v>
      </c>
      <c r="AB14">
        <f>'E3-residential data'!AB111</f>
        <v>2.2074185580735699E-2</v>
      </c>
      <c r="AC14">
        <f>'E3-residential data'!AC111</f>
        <v>2.21100681432315E-2</v>
      </c>
      <c r="AD14">
        <f>'E3-residential data'!AD111</f>
        <v>2.2142420778536301E-2</v>
      </c>
      <c r="AE14">
        <f>'E3-residential data'!AE111</f>
        <v>2.2170829111055099E-2</v>
      </c>
      <c r="AF14">
        <f>'E3-residential data'!AF111</f>
        <v>2.2196005911202601E-2</v>
      </c>
      <c r="AG14">
        <f>'E3-residential data'!AG111</f>
        <v>2.2218584732642599E-2</v>
      </c>
      <c r="AH14">
        <f>'E3-residential data'!AH111</f>
        <v>2.2238502287483801E-2</v>
      </c>
      <c r="AI14">
        <f>'E3-residential data'!AI111</f>
        <v>2.22540303590529E-2</v>
      </c>
    </row>
    <row r="15" spans="1:35" x14ac:dyDescent="0.35">
      <c r="A15" s="36" t="str">
        <f>'E3-residential data'!A112</f>
        <v>Fuel Oil</v>
      </c>
      <c r="B15">
        <f>'E3-residential data'!B112</f>
        <v>7.3598131527834404E-4</v>
      </c>
      <c r="C15">
        <f>'E3-residential data'!C112</f>
        <v>7.0633610758761905E-4</v>
      </c>
      <c r="D15">
        <f>'E3-residential data'!D112</f>
        <v>6.7602178944629996E-4</v>
      </c>
      <c r="E15">
        <f>'E3-residential data'!E112</f>
        <v>6.4510032376230702E-4</v>
      </c>
      <c r="F15">
        <f>'E3-residential data'!F112</f>
        <v>6.5054993787031401E-4</v>
      </c>
      <c r="G15">
        <f>'E3-residential data'!G112</f>
        <v>6.5605147877087304E-4</v>
      </c>
      <c r="H15">
        <f>'E3-residential data'!H112</f>
        <v>6.6158007418067695E-4</v>
      </c>
      <c r="I15">
        <f>'E3-residential data'!I112</f>
        <v>6.6713816805834996E-4</v>
      </c>
      <c r="J15">
        <f>'E3-residential data'!J112</f>
        <v>6.7266864523404498E-4</v>
      </c>
      <c r="K15">
        <f>'E3-residential data'!K112</f>
        <v>6.78153935444343E-4</v>
      </c>
      <c r="L15">
        <f>'E3-residential data'!L112</f>
        <v>6.8369145412783402E-4</v>
      </c>
      <c r="M15">
        <f>'E3-residential data'!M112</f>
        <v>6.8916005284278404E-4</v>
      </c>
      <c r="N15">
        <f>'E3-residential data'!N112</f>
        <v>6.9435760930011301E-4</v>
      </c>
      <c r="O15">
        <f>'E3-residential data'!O112</f>
        <v>6.9950644537636396E-4</v>
      </c>
      <c r="P15">
        <f>'E3-residential data'!P112</f>
        <v>7.04515964046649E-4</v>
      </c>
      <c r="Q15">
        <f>'E3-residential data'!Q112</f>
        <v>7.0982565336149802E-4</v>
      </c>
      <c r="R15">
        <f>'E3-residential data'!R112</f>
        <v>7.1532954727092303E-4</v>
      </c>
      <c r="S15">
        <f>'E3-residential data'!S112</f>
        <v>7.2050109533659497E-4</v>
      </c>
      <c r="T15">
        <f>'E3-residential data'!T112</f>
        <v>7.2555681327404796E-4</v>
      </c>
      <c r="U15">
        <f>'E3-residential data'!U112</f>
        <v>7.3033610503053E-4</v>
      </c>
      <c r="V15">
        <f>'E3-residential data'!V112</f>
        <v>7.3507129459922805E-4</v>
      </c>
      <c r="W15">
        <f>'E3-residential data'!W112</f>
        <v>7.3981899160094496E-4</v>
      </c>
      <c r="X15">
        <f>'E3-residential data'!X112</f>
        <v>7.4442817030133997E-4</v>
      </c>
      <c r="Y15">
        <f>'E3-residential data'!Y112</f>
        <v>7.48851590158912E-4</v>
      </c>
      <c r="Z15">
        <f>'E3-residential data'!Z112</f>
        <v>7.5322766351736603E-4</v>
      </c>
      <c r="AA15">
        <f>'E3-residential data'!AA112</f>
        <v>7.5751852415779702E-4</v>
      </c>
      <c r="AB15">
        <f>'E3-residential data'!AB112</f>
        <v>7.6172836316293899E-4</v>
      </c>
      <c r="AC15">
        <f>'E3-residential data'!AC112</f>
        <v>7.6586183532314296E-4</v>
      </c>
      <c r="AD15">
        <f>'E3-residential data'!AD112</f>
        <v>7.6990494950085605E-4</v>
      </c>
      <c r="AE15">
        <f>'E3-residential data'!AE112</f>
        <v>7.7384200540542996E-4</v>
      </c>
      <c r="AF15">
        <f>'E3-residential data'!AF112</f>
        <v>7.7769555268189701E-4</v>
      </c>
      <c r="AG15">
        <f>'E3-residential data'!AG112</f>
        <v>7.8148825173605702E-4</v>
      </c>
      <c r="AH15">
        <f>'E3-residential data'!AH112</f>
        <v>7.8521704393484898E-4</v>
      </c>
      <c r="AI15">
        <f>'E3-residential data'!AI112</f>
        <v>7.8881827877116701E-4</v>
      </c>
    </row>
    <row r="16" spans="1:35" x14ac:dyDescent="0.35">
      <c r="A16" s="36" t="str">
        <f>'E3-residential data'!A113</f>
        <v>LPG</v>
      </c>
      <c r="B16">
        <f>'E3-residential data'!B113</f>
        <v>0</v>
      </c>
      <c r="C16">
        <f>'E3-residential data'!C113</f>
        <v>0</v>
      </c>
      <c r="D16">
        <f>'E3-residential data'!D113</f>
        <v>0</v>
      </c>
      <c r="E16">
        <f>'E3-residential data'!E113</f>
        <v>0</v>
      </c>
      <c r="F16">
        <f>'E3-residential data'!F113</f>
        <v>0</v>
      </c>
      <c r="G16">
        <f>'E3-residential data'!G113</f>
        <v>0</v>
      </c>
      <c r="H16">
        <f>'E3-residential data'!H113</f>
        <v>0</v>
      </c>
      <c r="I16">
        <f>'E3-residential data'!I113</f>
        <v>0</v>
      </c>
      <c r="J16">
        <f>'E3-residential data'!J113</f>
        <v>0</v>
      </c>
      <c r="K16">
        <f>'E3-residential data'!K113</f>
        <v>0</v>
      </c>
      <c r="L16">
        <f>'E3-residential data'!L113</f>
        <v>0</v>
      </c>
      <c r="M16">
        <f>'E3-residential data'!M113</f>
        <v>0</v>
      </c>
      <c r="N16">
        <f>'E3-residential data'!N113</f>
        <v>0</v>
      </c>
      <c r="O16">
        <f>'E3-residential data'!O113</f>
        <v>0</v>
      </c>
      <c r="P16">
        <f>'E3-residential data'!P113</f>
        <v>0</v>
      </c>
      <c r="Q16">
        <f>'E3-residential data'!Q113</f>
        <v>0</v>
      </c>
      <c r="R16">
        <f>'E3-residential data'!R113</f>
        <v>0</v>
      </c>
      <c r="S16">
        <f>'E3-residential data'!S113</f>
        <v>0</v>
      </c>
      <c r="T16">
        <f>'E3-residential data'!T113</f>
        <v>0</v>
      </c>
      <c r="U16">
        <f>'E3-residential data'!U113</f>
        <v>0</v>
      </c>
      <c r="V16">
        <f>'E3-residential data'!V113</f>
        <v>0</v>
      </c>
      <c r="W16">
        <f>'E3-residential data'!W113</f>
        <v>0</v>
      </c>
      <c r="X16">
        <f>'E3-residential data'!X113</f>
        <v>0</v>
      </c>
      <c r="Y16">
        <f>'E3-residential data'!Y113</f>
        <v>0</v>
      </c>
      <c r="Z16">
        <f>'E3-residential data'!Z113</f>
        <v>0</v>
      </c>
      <c r="AA16">
        <f>'E3-residential data'!AA113</f>
        <v>0</v>
      </c>
      <c r="AB16">
        <f>'E3-residential data'!AB113</f>
        <v>0</v>
      </c>
      <c r="AC16">
        <f>'E3-residential data'!AC113</f>
        <v>0</v>
      </c>
      <c r="AD16">
        <f>'E3-residential data'!AD113</f>
        <v>0</v>
      </c>
      <c r="AE16">
        <f>'E3-residential data'!AE113</f>
        <v>0</v>
      </c>
      <c r="AF16">
        <f>'E3-residential data'!AF113</f>
        <v>0</v>
      </c>
      <c r="AG16">
        <f>'E3-residential data'!AG113</f>
        <v>0</v>
      </c>
      <c r="AH16">
        <f>'E3-residential data'!AH113</f>
        <v>0</v>
      </c>
      <c r="AI16">
        <f>'E3-residential data'!AI113</f>
        <v>0</v>
      </c>
    </row>
    <row r="17" spans="1:35" x14ac:dyDescent="0.35">
      <c r="A17" s="36" t="str">
        <f>'E3-residential data'!A114</f>
        <v>Kerosene</v>
      </c>
      <c r="B17">
        <f>'E3-residential data'!B114</f>
        <v>1.3536441463667E-3</v>
      </c>
      <c r="C17">
        <f>'E3-residential data'!C114</f>
        <v>1.38136787662691E-3</v>
      </c>
      <c r="D17">
        <f>'E3-residential data'!D114</f>
        <v>1.4092913742444299E-3</v>
      </c>
      <c r="E17">
        <f>'E3-residential data'!E114</f>
        <v>1.43753488981679E-3</v>
      </c>
      <c r="F17">
        <f>'E3-residential data'!F114</f>
        <v>1.44979390655489E-3</v>
      </c>
      <c r="G17">
        <f>'E3-residential data'!G114</f>
        <v>1.46217289289379E-3</v>
      </c>
      <c r="H17">
        <f>'E3-residential data'!H114</f>
        <v>1.4746122667467899E-3</v>
      </c>
      <c r="I17">
        <f>'E3-residential data'!I114</f>
        <v>1.4871169522609E-3</v>
      </c>
      <c r="J17">
        <f>'E3-residential data'!J114</f>
        <v>1.49956593825163E-3</v>
      </c>
      <c r="K17">
        <f>'E3-residential data'!K114</f>
        <v>1.5119209926355999E-3</v>
      </c>
      <c r="L17">
        <f>'E3-residential data'!L114</f>
        <v>1.52439734918353E-3</v>
      </c>
      <c r="M17">
        <f>'E3-residential data'!M114</f>
        <v>1.5367272646785899E-3</v>
      </c>
      <c r="N17">
        <f>'E3-residential data'!N114</f>
        <v>1.5484564672243401E-3</v>
      </c>
      <c r="O17">
        <f>'E3-residential data'!O114</f>
        <v>1.56007883494499E-3</v>
      </c>
      <c r="P17">
        <f>'E3-residential data'!P114</f>
        <v>1.57139534585175E-3</v>
      </c>
      <c r="Q17">
        <f>'E3-residential data'!Q114</f>
        <v>1.58337818131473E-3</v>
      </c>
      <c r="R17">
        <f>'E3-residential data'!R114</f>
        <v>1.5957963822257901E-3</v>
      </c>
      <c r="S17">
        <f>'E3-residential data'!S114</f>
        <v>1.6074680622563699E-3</v>
      </c>
      <c r="T17">
        <f>'E3-residential data'!T114</f>
        <v>1.61887919867817E-3</v>
      </c>
      <c r="U17">
        <f>'E3-residential data'!U114</f>
        <v>1.62967437688832E-3</v>
      </c>
      <c r="V17">
        <f>'E3-residential data'!V114</f>
        <v>1.6403662473819399E-3</v>
      </c>
      <c r="W17">
        <f>'E3-residential data'!W114</f>
        <v>1.65108566883029E-3</v>
      </c>
      <c r="X17">
        <f>'E3-residential data'!X114</f>
        <v>1.6614924731802099E-3</v>
      </c>
      <c r="Y17">
        <f>'E3-residential data'!Y114</f>
        <v>1.6714811475735101E-3</v>
      </c>
      <c r="Z17">
        <f>'E3-residential data'!Z114</f>
        <v>1.6813635300574001E-3</v>
      </c>
      <c r="AA17">
        <f>'E3-residential data'!AA114</f>
        <v>1.69105670826179E-3</v>
      </c>
      <c r="AB17">
        <f>'E3-residential data'!AB114</f>
        <v>1.70056797546331E-3</v>
      </c>
      <c r="AC17">
        <f>'E3-residential data'!AC114</f>
        <v>1.70990365074508E-3</v>
      </c>
      <c r="AD17">
        <f>'E3-residential data'!AD114</f>
        <v>1.7190358554791301E-3</v>
      </c>
      <c r="AE17">
        <f>'E3-residential data'!AE114</f>
        <v>1.7279295537839399E-3</v>
      </c>
      <c r="AF17">
        <f>'E3-residential data'!AF114</f>
        <v>1.73663765828642E-3</v>
      </c>
      <c r="AG17">
        <f>'E3-residential data'!AG114</f>
        <v>1.7452110506062601E-3</v>
      </c>
      <c r="AH17">
        <f>'E3-residential data'!AH114</f>
        <v>1.7536419915590001E-3</v>
      </c>
      <c r="AI17">
        <f>'E3-residential data'!AI114</f>
        <v>1.7617881371275099E-3</v>
      </c>
    </row>
    <row r="18" spans="1:35" x14ac:dyDescent="0.35">
      <c r="A18" s="36" t="str">
        <f>'E3-residential data'!A115</f>
        <v>Wood</v>
      </c>
      <c r="B18">
        <f>'E3-residential data'!B115</f>
        <v>0</v>
      </c>
      <c r="C18">
        <f>'E3-residential data'!C115</f>
        <v>0</v>
      </c>
      <c r="D18">
        <f>'E3-residential data'!D115</f>
        <v>0</v>
      </c>
      <c r="E18">
        <f>'E3-residential data'!E115</f>
        <v>0</v>
      </c>
      <c r="F18">
        <f>'E3-residential data'!F115</f>
        <v>0</v>
      </c>
      <c r="G18">
        <f>'E3-residential data'!G115</f>
        <v>0</v>
      </c>
      <c r="H18">
        <f>'E3-residential data'!H115</f>
        <v>0</v>
      </c>
      <c r="I18">
        <f>'E3-residential data'!I115</f>
        <v>0</v>
      </c>
      <c r="J18">
        <f>'E3-residential data'!J115</f>
        <v>0</v>
      </c>
      <c r="K18">
        <f>'E3-residential data'!K115</f>
        <v>0</v>
      </c>
      <c r="L18">
        <f>'E3-residential data'!L115</f>
        <v>0</v>
      </c>
      <c r="M18">
        <f>'E3-residential data'!M115</f>
        <v>0</v>
      </c>
      <c r="N18">
        <f>'E3-residential data'!N115</f>
        <v>0</v>
      </c>
      <c r="O18">
        <f>'E3-residential data'!O115</f>
        <v>0</v>
      </c>
      <c r="P18">
        <f>'E3-residential data'!P115</f>
        <v>0</v>
      </c>
      <c r="Q18">
        <f>'E3-residential data'!Q115</f>
        <v>0</v>
      </c>
      <c r="R18">
        <f>'E3-residential data'!R115</f>
        <v>0</v>
      </c>
      <c r="S18">
        <f>'E3-residential data'!S115</f>
        <v>0</v>
      </c>
      <c r="T18">
        <f>'E3-residential data'!T115</f>
        <v>0</v>
      </c>
      <c r="U18">
        <f>'E3-residential data'!U115</f>
        <v>0</v>
      </c>
      <c r="V18">
        <f>'E3-residential data'!V115</f>
        <v>0</v>
      </c>
      <c r="W18">
        <f>'E3-residential data'!W115</f>
        <v>0</v>
      </c>
      <c r="X18">
        <f>'E3-residential data'!X115</f>
        <v>0</v>
      </c>
      <c r="Y18">
        <f>'E3-residential data'!Y115</f>
        <v>0</v>
      </c>
      <c r="Z18">
        <f>'E3-residential data'!Z115</f>
        <v>0</v>
      </c>
      <c r="AA18">
        <f>'E3-residential data'!AA115</f>
        <v>0</v>
      </c>
      <c r="AB18">
        <f>'E3-residential data'!AB115</f>
        <v>0</v>
      </c>
      <c r="AC18">
        <f>'E3-residential data'!AC115</f>
        <v>0</v>
      </c>
      <c r="AD18">
        <f>'E3-residential data'!AD115</f>
        <v>0</v>
      </c>
      <c r="AE18">
        <f>'E3-residential data'!AE115</f>
        <v>0</v>
      </c>
      <c r="AF18">
        <f>'E3-residential data'!AF115</f>
        <v>0</v>
      </c>
      <c r="AG18">
        <f>'E3-residential data'!AG115</f>
        <v>0</v>
      </c>
      <c r="AH18">
        <f>'E3-residential data'!AH115</f>
        <v>0</v>
      </c>
      <c r="AI18">
        <f>'E3-residential data'!AI115</f>
        <v>0</v>
      </c>
    </row>
    <row r="19" spans="1:35" x14ac:dyDescent="0.35">
      <c r="A19" s="36" t="str">
        <f>'E3-residential data'!A116</f>
        <v>Waste Heat</v>
      </c>
      <c r="B19">
        <f>'E3-residential data'!B116</f>
        <v>0</v>
      </c>
      <c r="C19">
        <f>'E3-residential data'!C116</f>
        <v>0</v>
      </c>
      <c r="D19">
        <f>'E3-residential data'!D116</f>
        <v>0</v>
      </c>
      <c r="E19">
        <f>'E3-residential data'!E116</f>
        <v>0</v>
      </c>
      <c r="F19">
        <f>'E3-residential data'!F116</f>
        <v>0</v>
      </c>
      <c r="G19">
        <f>'E3-residential data'!G116</f>
        <v>0</v>
      </c>
      <c r="H19">
        <f>'E3-residential data'!H116</f>
        <v>0</v>
      </c>
      <c r="I19">
        <f>'E3-residential data'!I116</f>
        <v>0</v>
      </c>
      <c r="J19">
        <f>'E3-residential data'!J116</f>
        <v>0</v>
      </c>
      <c r="K19">
        <f>'E3-residential data'!K116</f>
        <v>0</v>
      </c>
      <c r="L19">
        <f>'E3-residential data'!L116</f>
        <v>0</v>
      </c>
      <c r="M19">
        <f>'E3-residential data'!M116</f>
        <v>0</v>
      </c>
      <c r="N19">
        <f>'E3-residential data'!N116</f>
        <v>0</v>
      </c>
      <c r="O19">
        <f>'E3-residential data'!O116</f>
        <v>0</v>
      </c>
      <c r="P19">
        <f>'E3-residential data'!P116</f>
        <v>0</v>
      </c>
      <c r="Q19">
        <f>'E3-residential data'!Q116</f>
        <v>0</v>
      </c>
      <c r="R19">
        <f>'E3-residential data'!R116</f>
        <v>0</v>
      </c>
      <c r="S19">
        <f>'E3-residential data'!S116</f>
        <v>0</v>
      </c>
      <c r="T19">
        <f>'E3-residential data'!T116</f>
        <v>0</v>
      </c>
      <c r="U19">
        <f>'E3-residential data'!U116</f>
        <v>0</v>
      </c>
      <c r="V19">
        <f>'E3-residential data'!V116</f>
        <v>0</v>
      </c>
      <c r="W19">
        <f>'E3-residential data'!W116</f>
        <v>0</v>
      </c>
      <c r="X19">
        <f>'E3-residential data'!X116</f>
        <v>0</v>
      </c>
      <c r="Y19">
        <f>'E3-residential data'!Y116</f>
        <v>0</v>
      </c>
      <c r="Z19">
        <f>'E3-residential data'!Z116</f>
        <v>0</v>
      </c>
      <c r="AA19">
        <f>'E3-residential data'!AA116</f>
        <v>0</v>
      </c>
      <c r="AB19">
        <f>'E3-residential data'!AB116</f>
        <v>0</v>
      </c>
      <c r="AC19">
        <f>'E3-residential data'!AC116</f>
        <v>0</v>
      </c>
      <c r="AD19">
        <f>'E3-residential data'!AD116</f>
        <v>0</v>
      </c>
      <c r="AE19">
        <f>'E3-residential data'!AE116</f>
        <v>0</v>
      </c>
      <c r="AF19">
        <f>'E3-residential data'!AF116</f>
        <v>0</v>
      </c>
      <c r="AG19">
        <f>'E3-residential data'!AG116</f>
        <v>0</v>
      </c>
      <c r="AH19">
        <f>'E3-residential data'!AH116</f>
        <v>0</v>
      </c>
      <c r="AI19">
        <f>'E3-residential data'!AI116</f>
        <v>0</v>
      </c>
    </row>
    <row r="21" spans="1:35" x14ac:dyDescent="0.35">
      <c r="A21" s="1" t="str">
        <f>'E3-residential data'!A99</f>
        <v>Cooking</v>
      </c>
    </row>
    <row r="22" spans="1:35" x14ac:dyDescent="0.35">
      <c r="A22" s="36" t="str">
        <f>'E3-residential data'!A100</f>
        <v>Electricity</v>
      </c>
      <c r="B22">
        <f>'E3-residential data'!B100</f>
        <v>1.2519197435758999E-2</v>
      </c>
      <c r="C22">
        <f>'E3-residential data'!C100</f>
        <v>1.2593587887754699E-2</v>
      </c>
      <c r="D22">
        <f>'E3-residential data'!D100</f>
        <v>1.26897392698658E-2</v>
      </c>
      <c r="E22">
        <f>'E3-residential data'!E100</f>
        <v>1.2781677969550299E-2</v>
      </c>
      <c r="F22">
        <f>'E3-residential data'!F100</f>
        <v>1.2869677301368201E-2</v>
      </c>
      <c r="G22">
        <f>'E3-residential data'!G100</f>
        <v>1.29538382234383E-2</v>
      </c>
      <c r="H22">
        <f>'E3-residential data'!H100</f>
        <v>1.30472130682442E-2</v>
      </c>
      <c r="I22">
        <f>'E3-residential data'!I100</f>
        <v>1.31408731175348E-2</v>
      </c>
      <c r="J22">
        <f>'E3-residential data'!J100</f>
        <v>1.32337527041325E-2</v>
      </c>
      <c r="K22">
        <f>'E3-residential data'!K100</f>
        <v>1.33255144022584E-2</v>
      </c>
      <c r="L22">
        <f>'E3-residential data'!L100</f>
        <v>1.341802462095E-2</v>
      </c>
      <c r="M22">
        <f>'E3-residential data'!M100</f>
        <v>1.3508957313885701E-2</v>
      </c>
      <c r="N22">
        <f>'E3-residential data'!N100</f>
        <v>1.35943893909359E-2</v>
      </c>
      <c r="O22">
        <f>'E3-residential data'!O100</f>
        <v>1.3678603807840599E-2</v>
      </c>
      <c r="P22">
        <f>'E3-residential data'!P100</f>
        <v>1.3759869757670601E-2</v>
      </c>
      <c r="Q22">
        <f>'E3-residential data'!Q100</f>
        <v>1.3846548589206999E-2</v>
      </c>
      <c r="R22">
        <f>'E3-residential data'!R100</f>
        <v>1.39366395046156E-2</v>
      </c>
      <c r="S22">
        <f>'E3-residential data'!S100</f>
        <v>1.40199574517029E-2</v>
      </c>
      <c r="T22">
        <f>'E3-residential data'!T100</f>
        <v>1.4100722418866099E-2</v>
      </c>
      <c r="U22">
        <f>'E3-residential data'!U100</f>
        <v>1.4175884057798E-2</v>
      </c>
      <c r="V22">
        <f>'E3-residential data'!V100</f>
        <v>1.4249840268080899E-2</v>
      </c>
      <c r="W22">
        <f>'E3-residential data'!W100</f>
        <v>1.43237454840047E-2</v>
      </c>
      <c r="X22">
        <f>'E3-residential data'!X100</f>
        <v>1.4394629231795001E-2</v>
      </c>
      <c r="Y22">
        <f>'E3-residential data'!Y100</f>
        <v>1.4461641265643701E-2</v>
      </c>
      <c r="Z22">
        <f>'E3-residential data'!Z100</f>
        <v>1.4527431777140699E-2</v>
      </c>
      <c r="AA22">
        <f>'E3-residential data'!AA100</f>
        <v>1.45913147265895E-2</v>
      </c>
      <c r="AB22">
        <f>'E3-residential data'!AB100</f>
        <v>1.4653372723140899E-2</v>
      </c>
      <c r="AC22">
        <f>'E3-residential data'!AC100</f>
        <v>1.47136843798461E-2</v>
      </c>
      <c r="AD22">
        <f>'E3-residential data'!AD100</f>
        <v>1.47720178291511E-2</v>
      </c>
      <c r="AE22">
        <f>'E3-residential data'!AE100</f>
        <v>1.48280885244069E-2</v>
      </c>
      <c r="AF22">
        <f>'E3-residential data'!AF100</f>
        <v>1.48823627240779E-2</v>
      </c>
      <c r="AG22">
        <f>'E3-residential data'!AG100</f>
        <v>1.49352568098544E-2</v>
      </c>
      <c r="AH22">
        <f>'E3-residential data'!AH100</f>
        <v>1.4986715954052401E-2</v>
      </c>
      <c r="AI22">
        <f>'E3-residential data'!AI100</f>
        <v>1.5035564541198599E-2</v>
      </c>
    </row>
    <row r="23" spans="1:35" x14ac:dyDescent="0.35">
      <c r="A23" s="36" t="str">
        <f>'E3-residential data'!A101</f>
        <v>Pipeline Gas</v>
      </c>
      <c r="B23">
        <f>'E3-residential data'!B101</f>
        <v>4.7329896758464697E-2</v>
      </c>
      <c r="C23">
        <f>'E3-residential data'!C101</f>
        <v>4.7578822214137201E-2</v>
      </c>
      <c r="D23">
        <f>'E3-residential data'!D101</f>
        <v>4.7894586207771303E-2</v>
      </c>
      <c r="E23">
        <f>'E3-residential data'!E101</f>
        <v>4.8170482539523003E-2</v>
      </c>
      <c r="F23">
        <f>'E3-residential data'!F101</f>
        <v>4.8401388599529097E-2</v>
      </c>
      <c r="G23">
        <f>'E3-residential data'!G101</f>
        <v>4.8593322067754997E-2</v>
      </c>
      <c r="H23">
        <f>'E3-residential data'!H101</f>
        <v>4.8802999925051598E-2</v>
      </c>
      <c r="I23">
        <f>'E3-residential data'!I101</f>
        <v>4.9006275655157701E-2</v>
      </c>
      <c r="J23">
        <f>'E3-residential data'!J101</f>
        <v>4.9203233271564201E-2</v>
      </c>
      <c r="K23">
        <f>'E3-residential data'!K101</f>
        <v>4.9394477938551798E-2</v>
      </c>
      <c r="L23">
        <f>'E3-residential data'!L101</f>
        <v>4.9587441070112002E-2</v>
      </c>
      <c r="M23">
        <f>'E3-residential data'!M101</f>
        <v>4.9774442282241697E-2</v>
      </c>
      <c r="N23">
        <f>'E3-residential data'!N101</f>
        <v>4.9942089457276899E-2</v>
      </c>
      <c r="O23">
        <f>'E3-residential data'!O101</f>
        <v>5.01057595443795E-2</v>
      </c>
      <c r="P23">
        <f>'E3-residential data'!P101</f>
        <v>5.0259777698546997E-2</v>
      </c>
      <c r="Q23">
        <f>'E3-residential data'!Q101</f>
        <v>5.0433888222972498E-2</v>
      </c>
      <c r="R23">
        <f>'E3-residential data'!R101</f>
        <v>5.0621731182674899E-2</v>
      </c>
      <c r="S23">
        <f>'E3-residential data'!S101</f>
        <v>5.0788227612847597E-2</v>
      </c>
      <c r="T23">
        <f>'E3-residential data'!T101</f>
        <v>5.0949212830679803E-2</v>
      </c>
      <c r="U23">
        <f>'E3-residential data'!U101</f>
        <v>5.1095127412598501E-2</v>
      </c>
      <c r="V23">
        <f>'E3-residential data'!V101</f>
        <v>5.1242661328382198E-2</v>
      </c>
      <c r="W23">
        <f>'E3-residential data'!W101</f>
        <v>5.1397145838812199E-2</v>
      </c>
      <c r="X23">
        <f>'E3-residential data'!X101</f>
        <v>5.1549201222321303E-2</v>
      </c>
      <c r="Y23">
        <f>'E3-residential data'!Y101</f>
        <v>5.1696603517664801E-2</v>
      </c>
      <c r="Z23">
        <f>'E3-residential data'!Z101</f>
        <v>5.1849159418125103E-2</v>
      </c>
      <c r="AA23">
        <f>'E3-residential data'!AA101</f>
        <v>5.2004446483637903E-2</v>
      </c>
      <c r="AB23">
        <f>'E3-residential data'!AB101</f>
        <v>5.21623537551658E-2</v>
      </c>
      <c r="AC23">
        <f>'E3-residential data'!AC101</f>
        <v>5.2322414177102802E-2</v>
      </c>
      <c r="AD23">
        <f>'E3-residential data'!AD101</f>
        <v>5.24828373350055E-2</v>
      </c>
      <c r="AE23">
        <f>'E3-residential data'!AE101</f>
        <v>5.26414696059418E-2</v>
      </c>
      <c r="AF23">
        <f>'E3-residential data'!AF101</f>
        <v>5.2798804493051903E-2</v>
      </c>
      <c r="AG23">
        <f>'E3-residential data'!AG101</f>
        <v>5.2955193240932702E-2</v>
      </c>
      <c r="AH23">
        <f>'E3-residential data'!AH101</f>
        <v>5.3109457792817297E-2</v>
      </c>
      <c r="AI23">
        <f>'E3-residential data'!AI101</f>
        <v>5.32566017160854E-2</v>
      </c>
    </row>
    <row r="24" spans="1:35" x14ac:dyDescent="0.35">
      <c r="A24" s="36" t="str">
        <f>'E3-residential data'!A102</f>
        <v>Fuel Oil</v>
      </c>
      <c r="B24">
        <f>'E3-residential data'!B102</f>
        <v>0</v>
      </c>
      <c r="C24">
        <f>'E3-residential data'!C102</f>
        <v>0</v>
      </c>
      <c r="D24">
        <f>'E3-residential data'!D102</f>
        <v>0</v>
      </c>
      <c r="E24">
        <f>'E3-residential data'!E102</f>
        <v>0</v>
      </c>
      <c r="F24">
        <f>'E3-residential data'!F102</f>
        <v>0</v>
      </c>
      <c r="G24">
        <f>'E3-residential data'!G102</f>
        <v>0</v>
      </c>
      <c r="H24">
        <f>'E3-residential data'!H102</f>
        <v>0</v>
      </c>
      <c r="I24">
        <f>'E3-residential data'!I102</f>
        <v>0</v>
      </c>
      <c r="J24">
        <f>'E3-residential data'!J102</f>
        <v>0</v>
      </c>
      <c r="K24">
        <f>'E3-residential data'!K102</f>
        <v>0</v>
      </c>
      <c r="L24">
        <f>'E3-residential data'!L102</f>
        <v>0</v>
      </c>
      <c r="M24">
        <f>'E3-residential data'!M102</f>
        <v>0</v>
      </c>
      <c r="N24">
        <f>'E3-residential data'!N102</f>
        <v>0</v>
      </c>
      <c r="O24">
        <f>'E3-residential data'!O102</f>
        <v>0</v>
      </c>
      <c r="P24">
        <f>'E3-residential data'!P102</f>
        <v>0</v>
      </c>
      <c r="Q24">
        <f>'E3-residential data'!Q102</f>
        <v>0</v>
      </c>
      <c r="R24">
        <f>'E3-residential data'!R102</f>
        <v>0</v>
      </c>
      <c r="S24">
        <f>'E3-residential data'!S102</f>
        <v>0</v>
      </c>
      <c r="T24">
        <f>'E3-residential data'!T102</f>
        <v>0</v>
      </c>
      <c r="U24">
        <f>'E3-residential data'!U102</f>
        <v>0</v>
      </c>
      <c r="V24">
        <f>'E3-residential data'!V102</f>
        <v>0</v>
      </c>
      <c r="W24">
        <f>'E3-residential data'!W102</f>
        <v>0</v>
      </c>
      <c r="X24">
        <f>'E3-residential data'!X102</f>
        <v>0</v>
      </c>
      <c r="Y24">
        <f>'E3-residential data'!Y102</f>
        <v>0</v>
      </c>
      <c r="Z24">
        <f>'E3-residential data'!Z102</f>
        <v>0</v>
      </c>
      <c r="AA24">
        <f>'E3-residential data'!AA102</f>
        <v>0</v>
      </c>
      <c r="AB24">
        <f>'E3-residential data'!AB102</f>
        <v>0</v>
      </c>
      <c r="AC24">
        <f>'E3-residential data'!AC102</f>
        <v>0</v>
      </c>
      <c r="AD24">
        <f>'E3-residential data'!AD102</f>
        <v>0</v>
      </c>
      <c r="AE24">
        <f>'E3-residential data'!AE102</f>
        <v>0</v>
      </c>
      <c r="AF24">
        <f>'E3-residential data'!AF102</f>
        <v>0</v>
      </c>
      <c r="AG24">
        <f>'E3-residential data'!AG102</f>
        <v>0</v>
      </c>
      <c r="AH24">
        <f>'E3-residential data'!AH102</f>
        <v>0</v>
      </c>
      <c r="AI24">
        <f>'E3-residential data'!AI102</f>
        <v>0</v>
      </c>
    </row>
    <row r="25" spans="1:35" x14ac:dyDescent="0.35">
      <c r="A25" s="36" t="str">
        <f>'E3-residential data'!A103</f>
        <v>LPG</v>
      </c>
      <c r="B25">
        <f>'E3-residential data'!B103</f>
        <v>8.2227968358658803E-4</v>
      </c>
      <c r="C25">
        <f>'E3-residential data'!C103</f>
        <v>8.2590961495706498E-4</v>
      </c>
      <c r="D25">
        <f>'E3-residential data'!D103</f>
        <v>8.3062186509081E-4</v>
      </c>
      <c r="E25">
        <f>'E3-residential data'!E103</f>
        <v>8.3512432537642504E-4</v>
      </c>
      <c r="F25">
        <f>'E3-residential data'!F103</f>
        <v>8.3943118962511495E-4</v>
      </c>
      <c r="G25">
        <f>'E3-residential data'!G103</f>
        <v>8.4354813224226299E-4</v>
      </c>
      <c r="H25">
        <f>'E3-residential data'!H103</f>
        <v>8.4812276412271897E-4</v>
      </c>
      <c r="I25">
        <f>'E3-residential data'!I103</f>
        <v>8.5271150968839905E-4</v>
      </c>
      <c r="J25">
        <f>'E3-residential data'!J103</f>
        <v>8.57261798760147E-4</v>
      </c>
      <c r="K25">
        <f>'E3-residential data'!K103</f>
        <v>8.6175673704274496E-4</v>
      </c>
      <c r="L25">
        <f>'E3-residential data'!L103</f>
        <v>8.6628872586484598E-4</v>
      </c>
      <c r="M25">
        <f>'E3-residential data'!M103</f>
        <v>8.7074187786802401E-4</v>
      </c>
      <c r="N25">
        <f>'E3-residential data'!N103</f>
        <v>8.7490256950071795E-4</v>
      </c>
      <c r="O25">
        <f>'E3-residential data'!O103</f>
        <v>8.7900502949427495E-4</v>
      </c>
      <c r="P25">
        <f>'E3-residential data'!P103</f>
        <v>8.8292047062426898E-4</v>
      </c>
      <c r="Q25">
        <f>'E3-residential data'!Q103</f>
        <v>8.8715823938631002E-4</v>
      </c>
      <c r="R25">
        <f>'E3-residential data'!R103</f>
        <v>8.9156533568821505E-4</v>
      </c>
      <c r="S25">
        <f>'E3-residential data'!S103</f>
        <v>8.9563359014235204E-4</v>
      </c>
      <c r="T25">
        <f>'E3-residential data'!T103</f>
        <v>8.9957550196583295E-4</v>
      </c>
      <c r="U25">
        <f>'E3-residential data'!U103</f>
        <v>9.0321150599875495E-4</v>
      </c>
      <c r="V25">
        <f>'E3-residential data'!V103</f>
        <v>9.0680699240900796E-4</v>
      </c>
      <c r="W25">
        <f>'E3-residential data'!W103</f>
        <v>9.1040381794428701E-4</v>
      </c>
      <c r="X25">
        <f>'E3-residential data'!X103</f>
        <v>9.1385293906116698E-4</v>
      </c>
      <c r="Y25">
        <f>'E3-residential data'!Y103</f>
        <v>9.1711116303408002E-4</v>
      </c>
      <c r="Z25">
        <f>'E3-residential data'!Z103</f>
        <v>9.2030783523157995E-4</v>
      </c>
      <c r="AA25">
        <f>'E3-residential data'!AA103</f>
        <v>9.2341003393667698E-4</v>
      </c>
      <c r="AB25">
        <f>'E3-residential data'!AB103</f>
        <v>9.2641792172377198E-4</v>
      </c>
      <c r="AC25">
        <f>'E3-residential data'!AC103</f>
        <v>9.2933822923888605E-4</v>
      </c>
      <c r="AD25">
        <f>'E3-residential data'!AD103</f>
        <v>9.3215889263736701E-4</v>
      </c>
      <c r="AE25">
        <f>'E3-residential data'!AE103</f>
        <v>9.3486531221262696E-4</v>
      </c>
      <c r="AF25">
        <f>'E3-residential data'!AF103</f>
        <v>9.3748347004872197E-4</v>
      </c>
      <c r="AG25">
        <f>'E3-residential data'!AG103</f>
        <v>9.4003047313201903E-4</v>
      </c>
      <c r="AH25">
        <f>'E3-residential data'!AH103</f>
        <v>9.4250218929471804E-4</v>
      </c>
      <c r="AI25">
        <f>'E3-residential data'!AI103</f>
        <v>9.4483994797728505E-4</v>
      </c>
    </row>
    <row r="26" spans="1:35" x14ac:dyDescent="0.35">
      <c r="A26" s="36" t="str">
        <f>'E3-residential data'!A104</f>
        <v>Kerosene</v>
      </c>
      <c r="B26">
        <f>'E3-residential data'!B104</f>
        <v>0</v>
      </c>
      <c r="C26">
        <f>'E3-residential data'!C104</f>
        <v>0</v>
      </c>
      <c r="D26">
        <f>'E3-residential data'!D104</f>
        <v>0</v>
      </c>
      <c r="E26">
        <f>'E3-residential data'!E104</f>
        <v>0</v>
      </c>
      <c r="F26">
        <f>'E3-residential data'!F104</f>
        <v>0</v>
      </c>
      <c r="G26">
        <f>'E3-residential data'!G104</f>
        <v>0</v>
      </c>
      <c r="H26">
        <f>'E3-residential data'!H104</f>
        <v>0</v>
      </c>
      <c r="I26">
        <f>'E3-residential data'!I104</f>
        <v>0</v>
      </c>
      <c r="J26">
        <f>'E3-residential data'!J104</f>
        <v>0</v>
      </c>
      <c r="K26">
        <f>'E3-residential data'!K104</f>
        <v>0</v>
      </c>
      <c r="L26">
        <f>'E3-residential data'!L104</f>
        <v>0</v>
      </c>
      <c r="M26">
        <f>'E3-residential data'!M104</f>
        <v>0</v>
      </c>
      <c r="N26">
        <f>'E3-residential data'!N104</f>
        <v>0</v>
      </c>
      <c r="O26">
        <f>'E3-residential data'!O104</f>
        <v>0</v>
      </c>
      <c r="P26">
        <f>'E3-residential data'!P104</f>
        <v>0</v>
      </c>
      <c r="Q26">
        <f>'E3-residential data'!Q104</f>
        <v>0</v>
      </c>
      <c r="R26">
        <f>'E3-residential data'!R104</f>
        <v>0</v>
      </c>
      <c r="S26">
        <f>'E3-residential data'!S104</f>
        <v>0</v>
      </c>
      <c r="T26">
        <f>'E3-residential data'!T104</f>
        <v>0</v>
      </c>
      <c r="U26">
        <f>'E3-residential data'!U104</f>
        <v>0</v>
      </c>
      <c r="V26">
        <f>'E3-residential data'!V104</f>
        <v>0</v>
      </c>
      <c r="W26">
        <f>'E3-residential data'!W104</f>
        <v>0</v>
      </c>
      <c r="X26">
        <f>'E3-residential data'!X104</f>
        <v>0</v>
      </c>
      <c r="Y26">
        <f>'E3-residential data'!Y104</f>
        <v>0</v>
      </c>
      <c r="Z26">
        <f>'E3-residential data'!Z104</f>
        <v>0</v>
      </c>
      <c r="AA26">
        <f>'E3-residential data'!AA104</f>
        <v>0</v>
      </c>
      <c r="AB26">
        <f>'E3-residential data'!AB104</f>
        <v>0</v>
      </c>
      <c r="AC26">
        <f>'E3-residential data'!AC104</f>
        <v>0</v>
      </c>
      <c r="AD26">
        <f>'E3-residential data'!AD104</f>
        <v>0</v>
      </c>
      <c r="AE26">
        <f>'E3-residential data'!AE104</f>
        <v>0</v>
      </c>
      <c r="AF26">
        <f>'E3-residential data'!AF104</f>
        <v>0</v>
      </c>
      <c r="AG26">
        <f>'E3-residential data'!AG104</f>
        <v>0</v>
      </c>
      <c r="AH26">
        <f>'E3-residential data'!AH104</f>
        <v>0</v>
      </c>
      <c r="AI26">
        <f>'E3-residential data'!AI104</f>
        <v>0</v>
      </c>
    </row>
    <row r="27" spans="1:35" x14ac:dyDescent="0.35">
      <c r="A27" s="36" t="str">
        <f>'E3-residential data'!A105</f>
        <v>Wood</v>
      </c>
      <c r="B27">
        <f>'E3-residential data'!B105</f>
        <v>0</v>
      </c>
      <c r="C27">
        <f>'E3-residential data'!C105</f>
        <v>0</v>
      </c>
      <c r="D27">
        <f>'E3-residential data'!D105</f>
        <v>0</v>
      </c>
      <c r="E27">
        <f>'E3-residential data'!E105</f>
        <v>0</v>
      </c>
      <c r="F27">
        <f>'E3-residential data'!F105</f>
        <v>0</v>
      </c>
      <c r="G27">
        <f>'E3-residential data'!G105</f>
        <v>0</v>
      </c>
      <c r="H27">
        <f>'E3-residential data'!H105</f>
        <v>0</v>
      </c>
      <c r="I27">
        <f>'E3-residential data'!I105</f>
        <v>0</v>
      </c>
      <c r="J27">
        <f>'E3-residential data'!J105</f>
        <v>0</v>
      </c>
      <c r="K27">
        <f>'E3-residential data'!K105</f>
        <v>0</v>
      </c>
      <c r="L27">
        <f>'E3-residential data'!L105</f>
        <v>0</v>
      </c>
      <c r="M27">
        <f>'E3-residential data'!M105</f>
        <v>0</v>
      </c>
      <c r="N27">
        <f>'E3-residential data'!N105</f>
        <v>0</v>
      </c>
      <c r="O27">
        <f>'E3-residential data'!O105</f>
        <v>0</v>
      </c>
      <c r="P27">
        <f>'E3-residential data'!P105</f>
        <v>0</v>
      </c>
      <c r="Q27">
        <f>'E3-residential data'!Q105</f>
        <v>0</v>
      </c>
      <c r="R27">
        <f>'E3-residential data'!R105</f>
        <v>0</v>
      </c>
      <c r="S27">
        <f>'E3-residential data'!S105</f>
        <v>0</v>
      </c>
      <c r="T27">
        <f>'E3-residential data'!T105</f>
        <v>0</v>
      </c>
      <c r="U27">
        <f>'E3-residential data'!U105</f>
        <v>0</v>
      </c>
      <c r="V27">
        <f>'E3-residential data'!V105</f>
        <v>0</v>
      </c>
      <c r="W27">
        <f>'E3-residential data'!W105</f>
        <v>0</v>
      </c>
      <c r="X27">
        <f>'E3-residential data'!X105</f>
        <v>0</v>
      </c>
      <c r="Y27">
        <f>'E3-residential data'!Y105</f>
        <v>0</v>
      </c>
      <c r="Z27">
        <f>'E3-residential data'!Z105</f>
        <v>0</v>
      </c>
      <c r="AA27">
        <f>'E3-residential data'!AA105</f>
        <v>0</v>
      </c>
      <c r="AB27">
        <f>'E3-residential data'!AB105</f>
        <v>0</v>
      </c>
      <c r="AC27">
        <f>'E3-residential data'!AC105</f>
        <v>0</v>
      </c>
      <c r="AD27">
        <f>'E3-residential data'!AD105</f>
        <v>0</v>
      </c>
      <c r="AE27">
        <f>'E3-residential data'!AE105</f>
        <v>0</v>
      </c>
      <c r="AF27">
        <f>'E3-residential data'!AF105</f>
        <v>0</v>
      </c>
      <c r="AG27">
        <f>'E3-residential data'!AG105</f>
        <v>0</v>
      </c>
      <c r="AH27">
        <f>'E3-residential data'!AH105</f>
        <v>0</v>
      </c>
      <c r="AI27">
        <f>'E3-residential data'!AI105</f>
        <v>0</v>
      </c>
    </row>
    <row r="28" spans="1:35" x14ac:dyDescent="0.35">
      <c r="A28" s="36" t="str">
        <f>'E3-residential data'!A106</f>
        <v>Waste Heat</v>
      </c>
      <c r="B28">
        <f>'E3-residential data'!B106</f>
        <v>0</v>
      </c>
      <c r="C28">
        <f>'E3-residential data'!C106</f>
        <v>0</v>
      </c>
      <c r="D28">
        <f>'E3-residential data'!D106</f>
        <v>0</v>
      </c>
      <c r="E28">
        <f>'E3-residential data'!E106</f>
        <v>0</v>
      </c>
      <c r="F28">
        <f>'E3-residential data'!F106</f>
        <v>0</v>
      </c>
      <c r="G28">
        <f>'E3-residential data'!G106</f>
        <v>0</v>
      </c>
      <c r="H28">
        <f>'E3-residential data'!H106</f>
        <v>0</v>
      </c>
      <c r="I28">
        <f>'E3-residential data'!I106</f>
        <v>0</v>
      </c>
      <c r="J28">
        <f>'E3-residential data'!J106</f>
        <v>0</v>
      </c>
      <c r="K28">
        <f>'E3-residential data'!K106</f>
        <v>0</v>
      </c>
      <c r="L28">
        <f>'E3-residential data'!L106</f>
        <v>0</v>
      </c>
      <c r="M28">
        <f>'E3-residential data'!M106</f>
        <v>0</v>
      </c>
      <c r="N28">
        <f>'E3-residential data'!N106</f>
        <v>0</v>
      </c>
      <c r="O28">
        <f>'E3-residential data'!O106</f>
        <v>0</v>
      </c>
      <c r="P28">
        <f>'E3-residential data'!P106</f>
        <v>0</v>
      </c>
      <c r="Q28">
        <f>'E3-residential data'!Q106</f>
        <v>0</v>
      </c>
      <c r="R28">
        <f>'E3-residential data'!R106</f>
        <v>0</v>
      </c>
      <c r="S28">
        <f>'E3-residential data'!S106</f>
        <v>0</v>
      </c>
      <c r="T28">
        <f>'E3-residential data'!T106</f>
        <v>0</v>
      </c>
      <c r="U28">
        <f>'E3-residential data'!U106</f>
        <v>0</v>
      </c>
      <c r="V28">
        <f>'E3-residential data'!V106</f>
        <v>0</v>
      </c>
      <c r="W28">
        <f>'E3-residential data'!W106</f>
        <v>0</v>
      </c>
      <c r="X28">
        <f>'E3-residential data'!X106</f>
        <v>0</v>
      </c>
      <c r="Y28">
        <f>'E3-residential data'!Y106</f>
        <v>0</v>
      </c>
      <c r="Z28">
        <f>'E3-residential data'!Z106</f>
        <v>0</v>
      </c>
      <c r="AA28">
        <f>'E3-residential data'!AA106</f>
        <v>0</v>
      </c>
      <c r="AB28">
        <f>'E3-residential data'!AB106</f>
        <v>0</v>
      </c>
      <c r="AC28">
        <f>'E3-residential data'!AC106</f>
        <v>0</v>
      </c>
      <c r="AD28">
        <f>'E3-residential data'!AD106</f>
        <v>0</v>
      </c>
      <c r="AE28">
        <f>'E3-residential data'!AE106</f>
        <v>0</v>
      </c>
      <c r="AF28">
        <f>'E3-residential data'!AF106</f>
        <v>0</v>
      </c>
      <c r="AG28">
        <f>'E3-residential data'!AG106</f>
        <v>0</v>
      </c>
      <c r="AH28">
        <f>'E3-residential data'!AH106</f>
        <v>0</v>
      </c>
      <c r="AI28">
        <f>'E3-residential data'!AI106</f>
        <v>0</v>
      </c>
    </row>
    <row r="30" spans="1:35" x14ac:dyDescent="0.35">
      <c r="A30" s="1" t="str">
        <f>'E3-residential data'!A59</f>
        <v>Clothes drying</v>
      </c>
    </row>
    <row r="31" spans="1:35" x14ac:dyDescent="0.35">
      <c r="A31" s="36" t="str">
        <f>'E3-residential data'!A60</f>
        <v>Electricity</v>
      </c>
      <c r="B31">
        <f>'E3-residential data'!B60</f>
        <v>2.0279963912370299E-2</v>
      </c>
      <c r="C31">
        <f>'E3-residential data'!C60</f>
        <v>2.03299533870639E-2</v>
      </c>
      <c r="D31">
        <f>'E3-residential data'!D60</f>
        <v>2.0408132145226101E-2</v>
      </c>
      <c r="E31">
        <f>'E3-residential data'!E60</f>
        <v>2.0472198272199298E-2</v>
      </c>
      <c r="F31">
        <f>'E3-residential data'!F60</f>
        <v>2.0520053797200899E-2</v>
      </c>
      <c r="G31">
        <f>'E3-residential data'!G60</f>
        <v>2.0548654365488399E-2</v>
      </c>
      <c r="H31">
        <f>'E3-residential data'!H60</f>
        <v>2.05734032579852E-2</v>
      </c>
      <c r="I31">
        <f>'E3-residential data'!I60</f>
        <v>2.0576058826682401E-2</v>
      </c>
      <c r="J31">
        <f>'E3-residential data'!J60</f>
        <v>2.0550151231281899E-2</v>
      </c>
      <c r="K31">
        <f>'E3-residential data'!K60</f>
        <v>2.0490957791808501E-2</v>
      </c>
      <c r="L31">
        <f>'E3-residential data'!L60</f>
        <v>2.0398354062172601E-2</v>
      </c>
      <c r="M31">
        <f>'E3-residential data'!M60</f>
        <v>2.02692024331627E-2</v>
      </c>
      <c r="N31">
        <f>'E3-residential data'!N60</f>
        <v>2.01016139813129E-2</v>
      </c>
      <c r="O31">
        <f>'E3-residential data'!O60</f>
        <v>1.9906333608018901E-2</v>
      </c>
      <c r="P31">
        <f>'E3-residential data'!P60</f>
        <v>1.9688113006713099E-2</v>
      </c>
      <c r="Q31">
        <f>'E3-residential data'!Q60</f>
        <v>1.9463479238629199E-2</v>
      </c>
      <c r="R31">
        <f>'E3-residential data'!R60</f>
        <v>1.9236690003573802E-2</v>
      </c>
      <c r="S31">
        <f>'E3-residential data'!S60</f>
        <v>1.90019980662012E-2</v>
      </c>
      <c r="T31">
        <f>'E3-residential data'!T60</f>
        <v>1.8768570078413701E-2</v>
      </c>
      <c r="U31">
        <f>'E3-residential data'!U60</f>
        <v>1.8536643941241601E-2</v>
      </c>
      <c r="V31">
        <f>'E3-residential data'!V60</f>
        <v>1.83138573076819E-2</v>
      </c>
      <c r="W31">
        <f>'E3-residential data'!W60</f>
        <v>1.8103882448791599E-2</v>
      </c>
      <c r="X31">
        <f>'E3-residential data'!X60</f>
        <v>1.7905519667686901E-2</v>
      </c>
      <c r="Y31">
        <f>'E3-residential data'!Y60</f>
        <v>1.7719714037623499E-2</v>
      </c>
      <c r="Z31">
        <f>'E3-residential data'!Z60</f>
        <v>1.7550879309683898E-2</v>
      </c>
      <c r="AA31">
        <f>'E3-residential data'!AA60</f>
        <v>1.7399535675323E-2</v>
      </c>
      <c r="AB31">
        <f>'E3-residential data'!AB60</f>
        <v>1.7266689467403801E-2</v>
      </c>
      <c r="AC31">
        <f>'E3-residential data'!AC60</f>
        <v>1.7152927212863399E-2</v>
      </c>
      <c r="AD31">
        <f>'E3-residential data'!AD60</f>
        <v>1.7057994634141802E-2</v>
      </c>
      <c r="AE31">
        <f>'E3-residential data'!AE60</f>
        <v>1.6981147939291799E-2</v>
      </c>
      <c r="AF31">
        <f>'E3-residential data'!AF60</f>
        <v>1.6922027385345699E-2</v>
      </c>
      <c r="AG31">
        <f>'E3-residential data'!AG60</f>
        <v>1.6879811975136199E-2</v>
      </c>
      <c r="AH31">
        <f>'E3-residential data'!AH60</f>
        <v>1.6852874668012299E-2</v>
      </c>
      <c r="AI31">
        <f>'E3-residential data'!AI60</f>
        <v>1.6838138618732498E-2</v>
      </c>
    </row>
    <row r="32" spans="1:35" x14ac:dyDescent="0.35">
      <c r="A32" s="36" t="str">
        <f>'E3-residential data'!A61</f>
        <v>Pipeline Gas</v>
      </c>
      <c r="B32">
        <f>'E3-residential data'!B61</f>
        <v>2.9061319171356199E-2</v>
      </c>
      <c r="C32">
        <f>'E3-residential data'!C61</f>
        <v>2.91109517935879E-2</v>
      </c>
      <c r="D32">
        <f>'E3-residential data'!D61</f>
        <v>2.9194268667804699E-2</v>
      </c>
      <c r="E32">
        <f>'E3-residential data'!E61</f>
        <v>2.9245097314813701E-2</v>
      </c>
      <c r="F32">
        <f>'E3-residential data'!F61</f>
        <v>2.9259055315459699E-2</v>
      </c>
      <c r="G32">
        <f>'E3-residential data'!G61</f>
        <v>2.9243489453069101E-2</v>
      </c>
      <c r="H32">
        <f>'E3-residential data'!H61</f>
        <v>2.9236927488786701E-2</v>
      </c>
      <c r="I32">
        <f>'E3-residential data'!I61</f>
        <v>2.9229822360291799E-2</v>
      </c>
      <c r="J32">
        <f>'E3-residential data'!J61</f>
        <v>2.9224735185632799E-2</v>
      </c>
      <c r="K32">
        <f>'E3-residential data'!K61</f>
        <v>2.9223366428916701E-2</v>
      </c>
      <c r="L32">
        <f>'E3-residential data'!L61</f>
        <v>2.9230665396728299E-2</v>
      </c>
      <c r="M32">
        <f>'E3-residential data'!M61</f>
        <v>2.9242456973898798E-2</v>
      </c>
      <c r="N32">
        <f>'E3-residential data'!N61</f>
        <v>2.9251061235220401E-2</v>
      </c>
      <c r="O32">
        <f>'E3-residential data'!O61</f>
        <v>2.92651290110655E-2</v>
      </c>
      <c r="P32">
        <f>'E3-residential data'!P61</f>
        <v>2.9281231672067101E-2</v>
      </c>
      <c r="Q32">
        <f>'E3-residential data'!Q61</f>
        <v>2.93161397126162E-2</v>
      </c>
      <c r="R32">
        <f>'E3-residential data'!R61</f>
        <v>2.9366254284327299E-2</v>
      </c>
      <c r="S32">
        <f>'E3-residential data'!S61</f>
        <v>2.9411286637943599E-2</v>
      </c>
      <c r="T32">
        <f>'E3-residential data'!T61</f>
        <v>2.94603508446812E-2</v>
      </c>
      <c r="U32">
        <f>'E3-residential data'!U61</f>
        <v>2.9507819770353699E-2</v>
      </c>
      <c r="V32">
        <f>'E3-residential data'!V61</f>
        <v>2.9562799256497099E-2</v>
      </c>
      <c r="W32">
        <f>'E3-residential data'!W61</f>
        <v>2.9627725743318199E-2</v>
      </c>
      <c r="X32">
        <f>'E3-residential data'!X61</f>
        <v>2.9696238561196301E-2</v>
      </c>
      <c r="Y32">
        <f>'E3-residential data'!Y61</f>
        <v>2.97660197978231E-2</v>
      </c>
      <c r="Z32">
        <f>'E3-residential data'!Z61</f>
        <v>2.98414961016218E-2</v>
      </c>
      <c r="AA32">
        <f>'E3-residential data'!AA61</f>
        <v>2.99201227297963E-2</v>
      </c>
      <c r="AB32">
        <f>'E3-residential data'!AB61</f>
        <v>3.0000855675416601E-2</v>
      </c>
      <c r="AC32">
        <f>'E3-residential data'!AC61</f>
        <v>3.0082630354602E-2</v>
      </c>
      <c r="AD32">
        <f>'E3-residential data'!AD61</f>
        <v>3.0163858292922299E-2</v>
      </c>
      <c r="AE32">
        <f>'E3-residential data'!AE61</f>
        <v>3.0242990637898301E-2</v>
      </c>
      <c r="AF32">
        <f>'E3-residential data'!AF61</f>
        <v>3.0320170653406801E-2</v>
      </c>
      <c r="AG32">
        <f>'E3-residential data'!AG61</f>
        <v>3.0395650220882E-2</v>
      </c>
      <c r="AH32">
        <f>'E3-residential data'!AH61</f>
        <v>3.0468847539224402E-2</v>
      </c>
      <c r="AI32">
        <f>'E3-residential data'!AI61</f>
        <v>3.0537018435131399E-2</v>
      </c>
    </row>
    <row r="33" spans="1:35" x14ac:dyDescent="0.35">
      <c r="A33" s="36" t="str">
        <f>'E3-residential data'!A62</f>
        <v>Fuel Oil</v>
      </c>
      <c r="B33">
        <f>'E3-residential data'!B62</f>
        <v>0</v>
      </c>
      <c r="C33">
        <f>'E3-residential data'!C62</f>
        <v>0</v>
      </c>
      <c r="D33">
        <f>'E3-residential data'!D62</f>
        <v>0</v>
      </c>
      <c r="E33">
        <f>'E3-residential data'!E62</f>
        <v>0</v>
      </c>
      <c r="F33">
        <f>'E3-residential data'!F62</f>
        <v>0</v>
      </c>
      <c r="G33">
        <f>'E3-residential data'!G62</f>
        <v>0</v>
      </c>
      <c r="H33">
        <f>'E3-residential data'!H62</f>
        <v>0</v>
      </c>
      <c r="I33">
        <f>'E3-residential data'!I62</f>
        <v>0</v>
      </c>
      <c r="J33">
        <f>'E3-residential data'!J62</f>
        <v>0</v>
      </c>
      <c r="K33">
        <f>'E3-residential data'!K62</f>
        <v>0</v>
      </c>
      <c r="L33">
        <f>'E3-residential data'!L62</f>
        <v>0</v>
      </c>
      <c r="M33">
        <f>'E3-residential data'!M62</f>
        <v>0</v>
      </c>
      <c r="N33">
        <f>'E3-residential data'!N62</f>
        <v>0</v>
      </c>
      <c r="O33">
        <f>'E3-residential data'!O62</f>
        <v>0</v>
      </c>
      <c r="P33">
        <f>'E3-residential data'!P62</f>
        <v>0</v>
      </c>
      <c r="Q33">
        <f>'E3-residential data'!Q62</f>
        <v>0</v>
      </c>
      <c r="R33">
        <f>'E3-residential data'!R62</f>
        <v>0</v>
      </c>
      <c r="S33">
        <f>'E3-residential data'!S62</f>
        <v>0</v>
      </c>
      <c r="T33">
        <f>'E3-residential data'!T62</f>
        <v>0</v>
      </c>
      <c r="U33">
        <f>'E3-residential data'!U62</f>
        <v>0</v>
      </c>
      <c r="V33">
        <f>'E3-residential data'!V62</f>
        <v>0</v>
      </c>
      <c r="W33">
        <f>'E3-residential data'!W62</f>
        <v>0</v>
      </c>
      <c r="X33">
        <f>'E3-residential data'!X62</f>
        <v>0</v>
      </c>
      <c r="Y33">
        <f>'E3-residential data'!Y62</f>
        <v>0</v>
      </c>
      <c r="Z33">
        <f>'E3-residential data'!Z62</f>
        <v>0</v>
      </c>
      <c r="AA33">
        <f>'E3-residential data'!AA62</f>
        <v>0</v>
      </c>
      <c r="AB33">
        <f>'E3-residential data'!AB62</f>
        <v>0</v>
      </c>
      <c r="AC33">
        <f>'E3-residential data'!AC62</f>
        <v>0</v>
      </c>
      <c r="AD33">
        <f>'E3-residential data'!AD62</f>
        <v>0</v>
      </c>
      <c r="AE33">
        <f>'E3-residential data'!AE62</f>
        <v>0</v>
      </c>
      <c r="AF33">
        <f>'E3-residential data'!AF62</f>
        <v>0</v>
      </c>
      <c r="AG33">
        <f>'E3-residential data'!AG62</f>
        <v>0</v>
      </c>
      <c r="AH33">
        <f>'E3-residential data'!AH62</f>
        <v>0</v>
      </c>
      <c r="AI33">
        <f>'E3-residential data'!AI62</f>
        <v>0</v>
      </c>
    </row>
    <row r="34" spans="1:35" x14ac:dyDescent="0.35">
      <c r="A34" s="36" t="str">
        <f>'E3-residential data'!A63</f>
        <v>LPG</v>
      </c>
      <c r="B34">
        <f>'E3-residential data'!B63</f>
        <v>0</v>
      </c>
      <c r="C34">
        <f>'E3-residential data'!C63</f>
        <v>0</v>
      </c>
      <c r="D34">
        <f>'E3-residential data'!D63</f>
        <v>0</v>
      </c>
      <c r="E34">
        <f>'E3-residential data'!E63</f>
        <v>0</v>
      </c>
      <c r="F34">
        <f>'E3-residential data'!F63</f>
        <v>0</v>
      </c>
      <c r="G34">
        <f>'E3-residential data'!G63</f>
        <v>0</v>
      </c>
      <c r="H34">
        <f>'E3-residential data'!H63</f>
        <v>0</v>
      </c>
      <c r="I34">
        <f>'E3-residential data'!I63</f>
        <v>0</v>
      </c>
      <c r="J34">
        <f>'E3-residential data'!J63</f>
        <v>0</v>
      </c>
      <c r="K34">
        <f>'E3-residential data'!K63</f>
        <v>0</v>
      </c>
      <c r="L34">
        <f>'E3-residential data'!L63</f>
        <v>0</v>
      </c>
      <c r="M34">
        <f>'E3-residential data'!M63</f>
        <v>0</v>
      </c>
      <c r="N34">
        <f>'E3-residential data'!N63</f>
        <v>0</v>
      </c>
      <c r="O34">
        <f>'E3-residential data'!O63</f>
        <v>0</v>
      </c>
      <c r="P34">
        <f>'E3-residential data'!P63</f>
        <v>0</v>
      </c>
      <c r="Q34">
        <f>'E3-residential data'!Q63</f>
        <v>0</v>
      </c>
      <c r="R34">
        <f>'E3-residential data'!R63</f>
        <v>0</v>
      </c>
      <c r="S34">
        <f>'E3-residential data'!S63</f>
        <v>0</v>
      </c>
      <c r="T34">
        <f>'E3-residential data'!T63</f>
        <v>0</v>
      </c>
      <c r="U34">
        <f>'E3-residential data'!U63</f>
        <v>0</v>
      </c>
      <c r="V34">
        <f>'E3-residential data'!V63</f>
        <v>0</v>
      </c>
      <c r="W34">
        <f>'E3-residential data'!W63</f>
        <v>0</v>
      </c>
      <c r="X34">
        <f>'E3-residential data'!X63</f>
        <v>0</v>
      </c>
      <c r="Y34">
        <f>'E3-residential data'!Y63</f>
        <v>0</v>
      </c>
      <c r="Z34">
        <f>'E3-residential data'!Z63</f>
        <v>0</v>
      </c>
      <c r="AA34">
        <f>'E3-residential data'!AA63</f>
        <v>0</v>
      </c>
      <c r="AB34">
        <f>'E3-residential data'!AB63</f>
        <v>0</v>
      </c>
      <c r="AC34">
        <f>'E3-residential data'!AC63</f>
        <v>0</v>
      </c>
      <c r="AD34">
        <f>'E3-residential data'!AD63</f>
        <v>0</v>
      </c>
      <c r="AE34">
        <f>'E3-residential data'!AE63</f>
        <v>0</v>
      </c>
      <c r="AF34">
        <f>'E3-residential data'!AF63</f>
        <v>0</v>
      </c>
      <c r="AG34">
        <f>'E3-residential data'!AG63</f>
        <v>0</v>
      </c>
      <c r="AH34">
        <f>'E3-residential data'!AH63</f>
        <v>0</v>
      </c>
      <c r="AI34">
        <f>'E3-residential data'!AI63</f>
        <v>0</v>
      </c>
    </row>
    <row r="35" spans="1:35" x14ac:dyDescent="0.35">
      <c r="A35" s="36" t="str">
        <f>'E3-residential data'!A64</f>
        <v>Kerosene</v>
      </c>
      <c r="B35">
        <f>'E3-residential data'!B64</f>
        <v>0</v>
      </c>
      <c r="C35">
        <f>'E3-residential data'!C64</f>
        <v>0</v>
      </c>
      <c r="D35">
        <f>'E3-residential data'!D64</f>
        <v>0</v>
      </c>
      <c r="E35">
        <f>'E3-residential data'!E64</f>
        <v>0</v>
      </c>
      <c r="F35">
        <f>'E3-residential data'!F64</f>
        <v>0</v>
      </c>
      <c r="G35">
        <f>'E3-residential data'!G64</f>
        <v>0</v>
      </c>
      <c r="H35">
        <f>'E3-residential data'!H64</f>
        <v>0</v>
      </c>
      <c r="I35">
        <f>'E3-residential data'!I64</f>
        <v>0</v>
      </c>
      <c r="J35">
        <f>'E3-residential data'!J64</f>
        <v>0</v>
      </c>
      <c r="K35">
        <f>'E3-residential data'!K64</f>
        <v>0</v>
      </c>
      <c r="L35">
        <f>'E3-residential data'!L64</f>
        <v>0</v>
      </c>
      <c r="M35">
        <f>'E3-residential data'!M64</f>
        <v>0</v>
      </c>
      <c r="N35">
        <f>'E3-residential data'!N64</f>
        <v>0</v>
      </c>
      <c r="O35">
        <f>'E3-residential data'!O64</f>
        <v>0</v>
      </c>
      <c r="P35">
        <f>'E3-residential data'!P64</f>
        <v>0</v>
      </c>
      <c r="Q35">
        <f>'E3-residential data'!Q64</f>
        <v>0</v>
      </c>
      <c r="R35">
        <f>'E3-residential data'!R64</f>
        <v>0</v>
      </c>
      <c r="S35">
        <f>'E3-residential data'!S64</f>
        <v>0</v>
      </c>
      <c r="T35">
        <f>'E3-residential data'!T64</f>
        <v>0</v>
      </c>
      <c r="U35">
        <f>'E3-residential data'!U64</f>
        <v>0</v>
      </c>
      <c r="V35">
        <f>'E3-residential data'!V64</f>
        <v>0</v>
      </c>
      <c r="W35">
        <f>'E3-residential data'!W64</f>
        <v>0</v>
      </c>
      <c r="X35">
        <f>'E3-residential data'!X64</f>
        <v>0</v>
      </c>
      <c r="Y35">
        <f>'E3-residential data'!Y64</f>
        <v>0</v>
      </c>
      <c r="Z35">
        <f>'E3-residential data'!Z64</f>
        <v>0</v>
      </c>
      <c r="AA35">
        <f>'E3-residential data'!AA64</f>
        <v>0</v>
      </c>
      <c r="AB35">
        <f>'E3-residential data'!AB64</f>
        <v>0</v>
      </c>
      <c r="AC35">
        <f>'E3-residential data'!AC64</f>
        <v>0</v>
      </c>
      <c r="AD35">
        <f>'E3-residential data'!AD64</f>
        <v>0</v>
      </c>
      <c r="AE35">
        <f>'E3-residential data'!AE64</f>
        <v>0</v>
      </c>
      <c r="AF35">
        <f>'E3-residential data'!AF64</f>
        <v>0</v>
      </c>
      <c r="AG35">
        <f>'E3-residential data'!AG64</f>
        <v>0</v>
      </c>
      <c r="AH35">
        <f>'E3-residential data'!AH64</f>
        <v>0</v>
      </c>
      <c r="AI35">
        <f>'E3-residential data'!AI64</f>
        <v>0</v>
      </c>
    </row>
    <row r="36" spans="1:35" x14ac:dyDescent="0.35">
      <c r="A36" s="36" t="str">
        <f>'E3-residential data'!A65</f>
        <v>Wood</v>
      </c>
      <c r="B36">
        <f>'E3-residential data'!B65</f>
        <v>0</v>
      </c>
      <c r="C36">
        <f>'E3-residential data'!C65</f>
        <v>0</v>
      </c>
      <c r="D36">
        <f>'E3-residential data'!D65</f>
        <v>0</v>
      </c>
      <c r="E36">
        <f>'E3-residential data'!E65</f>
        <v>0</v>
      </c>
      <c r="F36">
        <f>'E3-residential data'!F65</f>
        <v>0</v>
      </c>
      <c r="G36">
        <f>'E3-residential data'!G65</f>
        <v>0</v>
      </c>
      <c r="H36">
        <f>'E3-residential data'!H65</f>
        <v>0</v>
      </c>
      <c r="I36">
        <f>'E3-residential data'!I65</f>
        <v>0</v>
      </c>
      <c r="J36">
        <f>'E3-residential data'!J65</f>
        <v>0</v>
      </c>
      <c r="K36">
        <f>'E3-residential data'!K65</f>
        <v>0</v>
      </c>
      <c r="L36">
        <f>'E3-residential data'!L65</f>
        <v>0</v>
      </c>
      <c r="M36">
        <f>'E3-residential data'!M65</f>
        <v>0</v>
      </c>
      <c r="N36">
        <f>'E3-residential data'!N65</f>
        <v>0</v>
      </c>
      <c r="O36">
        <f>'E3-residential data'!O65</f>
        <v>0</v>
      </c>
      <c r="P36">
        <f>'E3-residential data'!P65</f>
        <v>0</v>
      </c>
      <c r="Q36">
        <f>'E3-residential data'!Q65</f>
        <v>0</v>
      </c>
      <c r="R36">
        <f>'E3-residential data'!R65</f>
        <v>0</v>
      </c>
      <c r="S36">
        <f>'E3-residential data'!S65</f>
        <v>0</v>
      </c>
      <c r="T36">
        <f>'E3-residential data'!T65</f>
        <v>0</v>
      </c>
      <c r="U36">
        <f>'E3-residential data'!U65</f>
        <v>0</v>
      </c>
      <c r="V36">
        <f>'E3-residential data'!V65</f>
        <v>0</v>
      </c>
      <c r="W36">
        <f>'E3-residential data'!W65</f>
        <v>0</v>
      </c>
      <c r="X36">
        <f>'E3-residential data'!X65</f>
        <v>0</v>
      </c>
      <c r="Y36">
        <f>'E3-residential data'!Y65</f>
        <v>0</v>
      </c>
      <c r="Z36">
        <f>'E3-residential data'!Z65</f>
        <v>0</v>
      </c>
      <c r="AA36">
        <f>'E3-residential data'!AA65</f>
        <v>0</v>
      </c>
      <c r="AB36">
        <f>'E3-residential data'!AB65</f>
        <v>0</v>
      </c>
      <c r="AC36">
        <f>'E3-residential data'!AC65</f>
        <v>0</v>
      </c>
      <c r="AD36">
        <f>'E3-residential data'!AD65</f>
        <v>0</v>
      </c>
      <c r="AE36">
        <f>'E3-residential data'!AE65</f>
        <v>0</v>
      </c>
      <c r="AF36">
        <f>'E3-residential data'!AF65</f>
        <v>0</v>
      </c>
      <c r="AG36">
        <f>'E3-residential data'!AG65</f>
        <v>0</v>
      </c>
      <c r="AH36">
        <f>'E3-residential data'!AH65</f>
        <v>0</v>
      </c>
      <c r="AI36">
        <f>'E3-residential data'!AI65</f>
        <v>0</v>
      </c>
    </row>
    <row r="37" spans="1:35" x14ac:dyDescent="0.35">
      <c r="A37" s="36" t="str">
        <f>'E3-residential data'!A66</f>
        <v>Waste Heat</v>
      </c>
      <c r="B37">
        <f>'E3-residential data'!B66</f>
        <v>0</v>
      </c>
      <c r="C37">
        <f>'E3-residential data'!C66</f>
        <v>0</v>
      </c>
      <c r="D37">
        <f>'E3-residential data'!D66</f>
        <v>0</v>
      </c>
      <c r="E37">
        <f>'E3-residential data'!E66</f>
        <v>0</v>
      </c>
      <c r="F37">
        <f>'E3-residential data'!F66</f>
        <v>0</v>
      </c>
      <c r="G37">
        <f>'E3-residential data'!G66</f>
        <v>0</v>
      </c>
      <c r="H37">
        <f>'E3-residential data'!H66</f>
        <v>0</v>
      </c>
      <c r="I37">
        <f>'E3-residential data'!I66</f>
        <v>0</v>
      </c>
      <c r="J37">
        <f>'E3-residential data'!J66</f>
        <v>0</v>
      </c>
      <c r="K37">
        <f>'E3-residential data'!K66</f>
        <v>0</v>
      </c>
      <c r="L37">
        <f>'E3-residential data'!L66</f>
        <v>0</v>
      </c>
      <c r="M37">
        <f>'E3-residential data'!M66</f>
        <v>0</v>
      </c>
      <c r="N37">
        <f>'E3-residential data'!N66</f>
        <v>0</v>
      </c>
      <c r="O37">
        <f>'E3-residential data'!O66</f>
        <v>0</v>
      </c>
      <c r="P37">
        <f>'E3-residential data'!P66</f>
        <v>0</v>
      </c>
      <c r="Q37">
        <f>'E3-residential data'!Q66</f>
        <v>0</v>
      </c>
      <c r="R37">
        <f>'E3-residential data'!R66</f>
        <v>0</v>
      </c>
      <c r="S37">
        <f>'E3-residential data'!S66</f>
        <v>0</v>
      </c>
      <c r="T37">
        <f>'E3-residential data'!T66</f>
        <v>0</v>
      </c>
      <c r="U37">
        <f>'E3-residential data'!U66</f>
        <v>0</v>
      </c>
      <c r="V37">
        <f>'E3-residential data'!V66</f>
        <v>0</v>
      </c>
      <c r="W37">
        <f>'E3-residential data'!W66</f>
        <v>0</v>
      </c>
      <c r="X37">
        <f>'E3-residential data'!X66</f>
        <v>0</v>
      </c>
      <c r="Y37">
        <f>'E3-residential data'!Y66</f>
        <v>0</v>
      </c>
      <c r="Z37">
        <f>'E3-residential data'!Z66</f>
        <v>0</v>
      </c>
      <c r="AA37">
        <f>'E3-residential data'!AA66</f>
        <v>0</v>
      </c>
      <c r="AB37">
        <f>'E3-residential data'!AB66</f>
        <v>0</v>
      </c>
      <c r="AC37">
        <f>'E3-residential data'!AC66</f>
        <v>0</v>
      </c>
      <c r="AD37">
        <f>'E3-residential data'!AD66</f>
        <v>0</v>
      </c>
      <c r="AE37">
        <f>'E3-residential data'!AE66</f>
        <v>0</v>
      </c>
      <c r="AF37">
        <f>'E3-residential data'!AF66</f>
        <v>0</v>
      </c>
      <c r="AG37">
        <f>'E3-residential data'!AG66</f>
        <v>0</v>
      </c>
      <c r="AH37">
        <f>'E3-residential data'!AH66</f>
        <v>0</v>
      </c>
      <c r="AI37">
        <f>'E3-residential data'!AI66</f>
        <v>0</v>
      </c>
    </row>
    <row r="38" spans="1:35" x14ac:dyDescent="0.35">
      <c r="A38" s="36" t="str">
        <f>'E3-residential data'!A67</f>
        <v>None</v>
      </c>
      <c r="B38">
        <f>'E3-residential data'!B67</f>
        <v>0</v>
      </c>
      <c r="C38">
        <f>'E3-residential data'!C67</f>
        <v>0</v>
      </c>
      <c r="D38">
        <f>'E3-residential data'!D67</f>
        <v>0</v>
      </c>
      <c r="E38">
        <f>'E3-residential data'!E67</f>
        <v>0</v>
      </c>
      <c r="F38">
        <f>'E3-residential data'!F67</f>
        <v>0</v>
      </c>
      <c r="G38">
        <f>'E3-residential data'!G67</f>
        <v>0</v>
      </c>
      <c r="H38">
        <f>'E3-residential data'!H67</f>
        <v>0</v>
      </c>
      <c r="I38">
        <f>'E3-residential data'!I67</f>
        <v>0</v>
      </c>
      <c r="J38">
        <f>'E3-residential data'!J67</f>
        <v>0</v>
      </c>
      <c r="K38">
        <f>'E3-residential data'!K67</f>
        <v>0</v>
      </c>
      <c r="L38">
        <f>'E3-residential data'!L67</f>
        <v>0</v>
      </c>
      <c r="M38">
        <f>'E3-residential data'!M67</f>
        <v>0</v>
      </c>
      <c r="N38">
        <f>'E3-residential data'!N67</f>
        <v>0</v>
      </c>
      <c r="O38">
        <f>'E3-residential data'!O67</f>
        <v>0</v>
      </c>
      <c r="P38">
        <f>'E3-residential data'!P67</f>
        <v>0</v>
      </c>
      <c r="Q38">
        <f>'E3-residential data'!Q67</f>
        <v>0</v>
      </c>
      <c r="R38">
        <f>'E3-residential data'!R67</f>
        <v>0</v>
      </c>
      <c r="S38">
        <f>'E3-residential data'!S67</f>
        <v>0</v>
      </c>
      <c r="T38">
        <f>'E3-residential data'!T67</f>
        <v>0</v>
      </c>
      <c r="U38">
        <f>'E3-residential data'!U67</f>
        <v>0</v>
      </c>
      <c r="V38">
        <f>'E3-residential data'!V67</f>
        <v>0</v>
      </c>
      <c r="W38">
        <f>'E3-residential data'!W67</f>
        <v>0</v>
      </c>
      <c r="X38">
        <f>'E3-residential data'!X67</f>
        <v>0</v>
      </c>
      <c r="Y38">
        <f>'E3-residential data'!Y67</f>
        <v>0</v>
      </c>
      <c r="Z38">
        <f>'E3-residential data'!Z67</f>
        <v>0</v>
      </c>
      <c r="AA38">
        <f>'E3-residential data'!AA67</f>
        <v>0</v>
      </c>
      <c r="AB38">
        <f>'E3-residential data'!AB67</f>
        <v>0</v>
      </c>
      <c r="AC38">
        <f>'E3-residential data'!AC67</f>
        <v>0</v>
      </c>
      <c r="AD38">
        <f>'E3-residential data'!AD67</f>
        <v>0</v>
      </c>
      <c r="AE38">
        <f>'E3-residential data'!AE67</f>
        <v>0</v>
      </c>
      <c r="AF38">
        <f>'E3-residential data'!AF67</f>
        <v>0</v>
      </c>
      <c r="AG38">
        <f>'E3-residential data'!AG67</f>
        <v>0</v>
      </c>
      <c r="AH38">
        <f>'E3-residential data'!AH67</f>
        <v>0</v>
      </c>
      <c r="AI38">
        <f>'E3-residential data'!AI67</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FA2FB-46E4-4EDA-9430-C74743DBA83D}">
  <sheetPr codeName="Sheet6">
    <tabColor theme="0" tint="-0.499984740745262"/>
  </sheetPr>
  <dimension ref="A1:AI57"/>
  <sheetViews>
    <sheetView workbookViewId="0"/>
  </sheetViews>
  <sheetFormatPr defaultRowHeight="14.5" x14ac:dyDescent="0.35"/>
  <cols>
    <col min="1" max="1" width="14" bestFit="1" customWidth="1"/>
    <col min="2" max="2" width="11.81640625" bestFit="1" customWidth="1"/>
    <col min="4" max="4" width="11.54296875" bestFit="1" customWidth="1"/>
  </cols>
  <sheetData>
    <row r="1" spans="1:35" x14ac:dyDescent="0.35">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3" spans="1:35" x14ac:dyDescent="0.35">
      <c r="A3" s="1" t="s">
        <v>459</v>
      </c>
    </row>
    <row r="4" spans="1:35" x14ac:dyDescent="0.35">
      <c r="A4" t="s">
        <v>13</v>
      </c>
      <c r="B4">
        <f>(B9+B20+B30+B40+B50)*('Residential Other Calcs'!$B$2)</f>
        <v>71698159455614.203</v>
      </c>
      <c r="C4">
        <f>(C9+C20+C30+C40+C50)*('Residential Other Calcs'!$B$2)</f>
        <v>71016215111526.75</v>
      </c>
      <c r="D4">
        <f>(D9+D20+D30+D40+D50)*('Residential Other Calcs'!$B$2)</f>
        <v>70414469707347.469</v>
      </c>
      <c r="E4">
        <f>(E9+E20+E30+E40+E50)*('Residential Other Calcs'!$B$2)</f>
        <v>69741140687594.719</v>
      </c>
      <c r="F4">
        <f>(F9+F20+F30+F40+F50)*('Residential Other Calcs'!$B$2)</f>
        <v>69097186270744.102</v>
      </c>
      <c r="G4">
        <f>(G9+G20+G30+G40+G50)*('Residential Other Calcs'!$B$2)</f>
        <v>68400432495911.797</v>
      </c>
      <c r="H4">
        <f>(H9+H20+H30+H40+H50)*('Residential Other Calcs'!$B$2)</f>
        <v>67741776856547.102</v>
      </c>
      <c r="I4">
        <f>(I9+I20+I30+I40+I50)*('Residential Other Calcs'!$B$2)</f>
        <v>67099949663895.125</v>
      </c>
      <c r="J4">
        <f>(J9+J20+J30+J40+J50)*('Residential Other Calcs'!$B$2)</f>
        <v>66475754787596.344</v>
      </c>
      <c r="K4">
        <f>(K9+K20+K30+K40+K50)*('Residential Other Calcs'!$B$2)</f>
        <v>65870293083899.461</v>
      </c>
      <c r="L4">
        <f>(L9+L20+L30+L40+L50)*('Residential Other Calcs'!$B$2)</f>
        <v>65295392259817.969</v>
      </c>
      <c r="M4">
        <f>(M9+M20+M30+M40+M50)*('Residential Other Calcs'!$B$2)</f>
        <v>64747370080470.383</v>
      </c>
      <c r="N4">
        <f>(N9+N20+N30+N40+N50)*('Residential Other Calcs'!$B$2)</f>
        <v>64216903026706.766</v>
      </c>
      <c r="O4">
        <f>(O9+O20+O30+O40+O50)*('Residential Other Calcs'!$B$2)</f>
        <v>63726597853052.438</v>
      </c>
      <c r="P4">
        <f>(P9+P20+P30+P40+P50)*('Residential Other Calcs'!$B$2)</f>
        <v>63272755893026.492</v>
      </c>
      <c r="Q4">
        <f>(Q9+Q20+Q30+Q40+Q50)*('Residential Other Calcs'!$B$2)</f>
        <v>62890175553237.273</v>
      </c>
      <c r="R4">
        <f>(R9+R20+R30+R40+R50)*('Residential Other Calcs'!$B$2)</f>
        <v>62570657531395.563</v>
      </c>
      <c r="S4">
        <f>(S9+S20+S30+S40+S50)*('Residential Other Calcs'!$B$2)</f>
        <v>62272082484049.906</v>
      </c>
      <c r="T4">
        <f>(T9+T20+T30+T40+T50)*('Residential Other Calcs'!$B$2)</f>
        <v>62009603476246.313</v>
      </c>
      <c r="U4">
        <f>(U9+U20+U30+U40+U50)*('Residential Other Calcs'!$B$2)</f>
        <v>61769041806566.883</v>
      </c>
      <c r="V4">
        <f>(V9+V20+V30+V40+V50)*('Residential Other Calcs'!$B$2)</f>
        <v>61565924125416.859</v>
      </c>
      <c r="W4">
        <f>(W9+W20+W30+W40+W50)*('Residential Other Calcs'!$B$2)</f>
        <v>61403130808543.469</v>
      </c>
      <c r="X4">
        <f>(X9+X20+X30+X40+X50)*('Residential Other Calcs'!$B$2)</f>
        <v>61266690494216.672</v>
      </c>
      <c r="Y4">
        <f>(Y9+Y20+Y30+Y40+Y50)*('Residential Other Calcs'!$B$2)</f>
        <v>61151525150373.023</v>
      </c>
      <c r="Z4">
        <f>(Z9+Z20+Z30+Z40+Z50)*('Residential Other Calcs'!$B$2)</f>
        <v>61066855376017.836</v>
      </c>
      <c r="AA4">
        <f>(AA9+AA20+AA30+AA40+AA50)*('Residential Other Calcs'!$B$2)</f>
        <v>61008266736731.5</v>
      </c>
      <c r="AB4">
        <f>(AB9+AB20+AB30+AB40+AB50)*('Residential Other Calcs'!$B$2)</f>
        <v>60974576175191.578</v>
      </c>
      <c r="AC4">
        <f>(AC9+AC20+AC30+AC40+AC50)*('Residential Other Calcs'!$B$2)</f>
        <v>60964506284514.18</v>
      </c>
      <c r="AD4">
        <f>(AD9+AD20+AD30+AD40+AD50)*('Residential Other Calcs'!$B$2)</f>
        <v>60975267221600.586</v>
      </c>
      <c r="AE4">
        <f>(AE9+AE20+AE30+AE40+AE50)*('Residential Other Calcs'!$B$2)</f>
        <v>61003618956747.57</v>
      </c>
      <c r="AF4">
        <f>(AF9+AF20+AF30+AF40+AF50)*('Residential Other Calcs'!$B$2)</f>
        <v>61049131662742.93</v>
      </c>
      <c r="AG4">
        <f>(AG9+AG20+AG30+AG40+AG50)*('Residential Other Calcs'!$B$2)</f>
        <v>61111132362141.703</v>
      </c>
      <c r="AH4">
        <f>(AH9+AH20+AH30+AH40+AH50)*('Residential Other Calcs'!$B$2)</f>
        <v>61186749608889.773</v>
      </c>
      <c r="AI4">
        <f>(AI9+AI20+AI30+AI40+AI50)*('Residential Other Calcs'!$B$2)</f>
        <v>61268643849841.781</v>
      </c>
    </row>
    <row r="5" spans="1:35" x14ac:dyDescent="0.35">
      <c r="A5" t="s">
        <v>12</v>
      </c>
      <c r="B5">
        <f>(B51)*'E3-residential data'!$B$2</f>
        <v>220971571595408.84</v>
      </c>
      <c r="C5">
        <f>(C51)*'E3-residential data'!$B$2</f>
        <v>214953604254937.69</v>
      </c>
      <c r="D5">
        <f>(D51)*'E3-residential data'!$B$2</f>
        <v>209174169471514.41</v>
      </c>
      <c r="E5">
        <f>(E51)*'E3-residential data'!$B$2</f>
        <v>202981097602574.72</v>
      </c>
      <c r="F5">
        <f>(F51)*'E3-residential data'!$B$2</f>
        <v>199971284084505</v>
      </c>
      <c r="G5">
        <f>(G51)*'E3-residential data'!$B$2</f>
        <v>196512625596810.69</v>
      </c>
      <c r="H5">
        <f>(H51)*'E3-residential data'!$B$2</f>
        <v>193037966188137.13</v>
      </c>
      <c r="I5">
        <f>(I51)*'E3-residential data'!$B$2</f>
        <v>189633867700181.25</v>
      </c>
      <c r="J5">
        <f>(J51)*'E3-residential data'!$B$2</f>
        <v>186377064691151.63</v>
      </c>
      <c r="K5">
        <f>(K51)*'E3-residential data'!$B$2</f>
        <v>183297525839090.31</v>
      </c>
      <c r="L5">
        <f>(L51)*'E3-residential data'!$B$2</f>
        <v>180427106218326.72</v>
      </c>
      <c r="M5">
        <f>(M51)*'E3-residential data'!$B$2</f>
        <v>177742566755888.59</v>
      </c>
      <c r="N5">
        <f>(N51)*'E3-residential data'!$B$2</f>
        <v>175200820542800.31</v>
      </c>
      <c r="O5">
        <f>(O51)*'E3-residential data'!$B$2</f>
        <v>172853866287782.94</v>
      </c>
      <c r="P5">
        <f>(P51)*'E3-residential data'!$B$2</f>
        <v>170686608527684.34</v>
      </c>
      <c r="Q5">
        <f>(Q51)*'E3-residential data'!$B$2</f>
        <v>168801518243075.63</v>
      </c>
      <c r="R5">
        <f>(R51)*'E3-residential data'!$B$2</f>
        <v>167181708365806.91</v>
      </c>
      <c r="S5">
        <f>(S51)*'E3-residential data'!$B$2</f>
        <v>165715062041420.47</v>
      </c>
      <c r="T5">
        <f>(T51)*'E3-residential data'!$B$2</f>
        <v>164451755332665.19</v>
      </c>
      <c r="U5">
        <f>(U51)*'E3-residential data'!$B$2</f>
        <v>163353039292377.66</v>
      </c>
      <c r="V5">
        <f>(V51)*'E3-residential data'!$B$2</f>
        <v>162460773558286.84</v>
      </c>
      <c r="W5">
        <f>(W51)*'E3-residential data'!$B$2</f>
        <v>161773723848746.53</v>
      </c>
      <c r="X5">
        <f>(X51)*'E3-residential data'!$B$2</f>
        <v>161238124996429.91</v>
      </c>
      <c r="Y5">
        <f>(Y51)*'E3-residential data'!$B$2</f>
        <v>160820696186547.72</v>
      </c>
      <c r="Z5">
        <f>(Z51)*'E3-residential data'!$B$2</f>
        <v>160527177276652.44</v>
      </c>
      <c r="AA5">
        <f>(AA51)*'E3-residential data'!$B$2</f>
        <v>160324713909027</v>
      </c>
      <c r="AB5">
        <f>(AB51)*'E3-residential data'!$B$2</f>
        <v>160191553296447.44</v>
      </c>
      <c r="AC5">
        <f>(AC51)*'E3-residential data'!$B$2</f>
        <v>160108594433491.78</v>
      </c>
      <c r="AD5">
        <f>(AD51)*'E3-residential data'!$B$2</f>
        <v>160056504595310.81</v>
      </c>
      <c r="AE5">
        <f>(AE51)*'E3-residential data'!$B$2</f>
        <v>160018934989823.59</v>
      </c>
      <c r="AF5">
        <f>(AF51)*'E3-residential data'!$B$2</f>
        <v>159991603564543.28</v>
      </c>
      <c r="AG5">
        <f>(AG51)*'E3-residential data'!$B$2</f>
        <v>159972306588732.25</v>
      </c>
      <c r="AH5">
        <f>(AH51)*'E3-residential data'!$B$2</f>
        <v>159955478056651.19</v>
      </c>
      <c r="AI5">
        <f>(AI51)*'E3-residential data'!$B$2</f>
        <v>159924375458398.56</v>
      </c>
    </row>
    <row r="6" spans="1:35" x14ac:dyDescent="0.35">
      <c r="A6" t="s">
        <v>19</v>
      </c>
      <c r="B6">
        <f>(B53)*'E3-residential data'!$B$2</f>
        <v>10412073162594.742</v>
      </c>
      <c r="C6">
        <f>(C53)*'E3-residential data'!$B$2</f>
        <v>10134154990667.895</v>
      </c>
      <c r="D6">
        <f>(D53)*'E3-residential data'!$B$2</f>
        <v>9874743858337.0605</v>
      </c>
      <c r="E6">
        <f>(E53)*'E3-residential data'!$B$2</f>
        <v>9607806415666.0176</v>
      </c>
      <c r="F6">
        <f>(F53)*'E3-residential data'!$B$2</f>
        <v>9505756636168.3359</v>
      </c>
      <c r="G6">
        <f>(G53)*'E3-residential data'!$B$2</f>
        <v>9392939593866.3281</v>
      </c>
      <c r="H6">
        <f>(H53)*'E3-residential data'!$B$2</f>
        <v>9284235193082.291</v>
      </c>
      <c r="I6">
        <f>(I53)*'E3-residential data'!$B$2</f>
        <v>9179448497228.2832</v>
      </c>
      <c r="J6">
        <f>(J53)*'E3-residential data'!$B$2</f>
        <v>9080416789850.3086</v>
      </c>
      <c r="K6">
        <f>(K53)*'E3-residential data'!$B$2</f>
        <v>8987855416833.5957</v>
      </c>
      <c r="L6">
        <f>(L53)*'E3-residential data'!$B$2</f>
        <v>8903068590966.084</v>
      </c>
      <c r="M6">
        <f>(M53)*'E3-residential data'!$B$2</f>
        <v>8824720682409.8379</v>
      </c>
      <c r="N6">
        <f>(N53)*'E3-residential data'!$B$2</f>
        <v>8750563032489.3877</v>
      </c>
      <c r="O6">
        <f>(O53)*'E3-residential data'!$B$2</f>
        <v>8683256335322.4443</v>
      </c>
      <c r="P6">
        <f>(P53)*'E3-residential data'!$B$2</f>
        <v>8622171071272.875</v>
      </c>
      <c r="Q6">
        <f>(Q53)*'E3-residential data'!$B$2</f>
        <v>8572722712289.8525</v>
      </c>
      <c r="R6">
        <f>(R53)*'E3-residential data'!$B$2</f>
        <v>8534377157531.3896</v>
      </c>
      <c r="S6">
        <f>(S53)*'E3-residential data'!$B$2</f>
        <v>8501823140663.5205</v>
      </c>
      <c r="T6">
        <f>(T53)*'E3-residential data'!$B$2</f>
        <v>8477956348480.5703</v>
      </c>
      <c r="U6">
        <f>(U53)*'E3-residential data'!$B$2</f>
        <v>8461123042716.5996</v>
      </c>
      <c r="V6">
        <f>(V53)*'E3-residential data'!$B$2</f>
        <v>8453687451937.8887</v>
      </c>
      <c r="W6">
        <f>(W53)*'E3-residential data'!$B$2</f>
        <v>8455759958360.8965</v>
      </c>
      <c r="X6">
        <f>(X53)*'E3-residential data'!$B$2</f>
        <v>8464730645210.7627</v>
      </c>
      <c r="Y6">
        <f>(Y53)*'E3-residential data'!$B$2</f>
        <v>8478972849084.5264</v>
      </c>
      <c r="Z6">
        <f>(Z53)*'E3-residential data'!$B$2</f>
        <v>8498807951443.0928</v>
      </c>
      <c r="AA6">
        <f>(AA53)*'E3-residential data'!$B$2</f>
        <v>8522581628840.5039</v>
      </c>
      <c r="AB6">
        <f>(AB53)*'E3-residential data'!$B$2</f>
        <v>8549196720676.1123</v>
      </c>
      <c r="AC6">
        <f>(AC53)*'E3-residential data'!$B$2</f>
        <v>8577691347054.0957</v>
      </c>
      <c r="AD6">
        <f>(AD53)*'E3-residential data'!$B$2</f>
        <v>8607096368709.4941</v>
      </c>
      <c r="AE6">
        <f>(AE53)*'E3-residential data'!$B$2</f>
        <v>8636597470878.3398</v>
      </c>
      <c r="AF6">
        <f>(AF53)*'E3-residential data'!$B$2</f>
        <v>8665995922152.0342</v>
      </c>
      <c r="AG6">
        <f>(AG53)*'E3-residential data'!$B$2</f>
        <v>8695197565538.3604</v>
      </c>
      <c r="AH6">
        <f>(AH53)*'E3-residential data'!$B$2</f>
        <v>8723933541346.7695</v>
      </c>
      <c r="AI6">
        <f>(AI53)*'E3-residential data'!$B$2</f>
        <v>8751361391608.6982</v>
      </c>
    </row>
    <row r="8" spans="1:35" x14ac:dyDescent="0.35">
      <c r="A8" s="1" t="str">
        <f>'E3-residential data'!A49</f>
        <v>Clothes washers</v>
      </c>
    </row>
    <row r="9" spans="1:35" x14ac:dyDescent="0.35">
      <c r="A9" t="str">
        <f>'E3-residential data'!A50</f>
        <v>Electricity</v>
      </c>
      <c r="B9">
        <f>'E3-residential data'!B50</f>
        <v>2.7078557198725599E-3</v>
      </c>
      <c r="C9">
        <f>'E3-residential data'!C50</f>
        <v>2.6131701834487E-3</v>
      </c>
      <c r="D9">
        <f>'E3-residential data'!D50</f>
        <v>2.5242767173081701E-3</v>
      </c>
      <c r="E9">
        <f>'E3-residential data'!E50</f>
        <v>2.4353922992972699E-3</v>
      </c>
      <c r="F9">
        <f>'E3-residential data'!F50</f>
        <v>2.34599108001336E-3</v>
      </c>
      <c r="G9">
        <f>'E3-residential data'!G50</f>
        <v>2.25911995879789E-3</v>
      </c>
      <c r="H9">
        <f>'E3-residential data'!H50</f>
        <v>2.1796139553945E-3</v>
      </c>
      <c r="I9">
        <f>'E3-residential data'!I50</f>
        <v>2.1082859410035699E-3</v>
      </c>
      <c r="J9">
        <f>'E3-residential data'!J50</f>
        <v>2.04523798731596E-3</v>
      </c>
      <c r="K9">
        <f>'E3-residential data'!K50</f>
        <v>1.9899750261479902E-3</v>
      </c>
      <c r="L9">
        <f>'E3-residential data'!L50</f>
        <v>1.94205819552777E-3</v>
      </c>
      <c r="M9">
        <f>'E3-residential data'!M50</f>
        <v>1.9005548809083799E-3</v>
      </c>
      <c r="N9">
        <f>'E3-residential data'!N50</f>
        <v>1.86439802235036E-3</v>
      </c>
      <c r="O9">
        <f>'E3-residential data'!O50</f>
        <v>1.83353113473922E-3</v>
      </c>
      <c r="P9">
        <f>'E3-residential data'!P50</f>
        <v>1.8072960973325399E-3</v>
      </c>
      <c r="Q9">
        <f>'E3-residential data'!Q50</f>
        <v>1.78624637303375E-3</v>
      </c>
      <c r="R9">
        <f>'E3-residential data'!R50</f>
        <v>1.7698020663964101E-3</v>
      </c>
      <c r="S9">
        <f>'E3-residential data'!S50</f>
        <v>1.7564274699659399E-3</v>
      </c>
      <c r="T9">
        <f>'E3-residential data'!T50</f>
        <v>1.7462863922658399E-3</v>
      </c>
      <c r="U9">
        <f>'E3-residential data'!U50</f>
        <v>1.7386828780909E-3</v>
      </c>
      <c r="V9">
        <f>'E3-residential data'!V50</f>
        <v>1.7337809038870499E-3</v>
      </c>
      <c r="W9">
        <f>'E3-residential data'!W50</f>
        <v>1.7313618174517301E-3</v>
      </c>
      <c r="X9">
        <f>'E3-residential data'!X50</f>
        <v>1.7307085950336401E-3</v>
      </c>
      <c r="Y9">
        <f>'E3-residential data'!Y50</f>
        <v>1.7313598138885701E-3</v>
      </c>
      <c r="Z9">
        <f>'E3-residential data'!Z50</f>
        <v>1.73328905090864E-3</v>
      </c>
      <c r="AA9">
        <f>'E3-residential data'!AA50</f>
        <v>1.7361000975303601E-3</v>
      </c>
      <c r="AB9">
        <f>'E3-residential data'!AB50</f>
        <v>1.7395342459532699E-3</v>
      </c>
      <c r="AC9">
        <f>'E3-residential data'!AC50</f>
        <v>1.74337209269606E-3</v>
      </c>
      <c r="AD9">
        <f>'E3-residential data'!AD50</f>
        <v>1.7474062407919701E-3</v>
      </c>
      <c r="AE9">
        <f>'E3-residential data'!AE50</f>
        <v>1.75146214058026E-3</v>
      </c>
      <c r="AF9">
        <f>'E3-residential data'!AF50</f>
        <v>1.75549087123119E-3</v>
      </c>
      <c r="AG9">
        <f>'E3-residential data'!AG50</f>
        <v>1.7594721205150101E-3</v>
      </c>
      <c r="AH9">
        <f>'E3-residential data'!AH50</f>
        <v>1.7633477755805199E-3</v>
      </c>
      <c r="AI9">
        <f>'E3-residential data'!AI50</f>
        <v>1.7669416645644601E-3</v>
      </c>
    </row>
    <row r="10" spans="1:35" x14ac:dyDescent="0.35">
      <c r="A10" t="str">
        <f>'E3-residential data'!A51</f>
        <v>Pipeline Gas</v>
      </c>
      <c r="B10">
        <f>'E3-residential data'!B51</f>
        <v>0</v>
      </c>
      <c r="C10">
        <f>'E3-residential data'!C51</f>
        <v>0</v>
      </c>
      <c r="D10">
        <f>'E3-residential data'!D51</f>
        <v>0</v>
      </c>
      <c r="E10">
        <f>'E3-residential data'!E51</f>
        <v>0</v>
      </c>
      <c r="F10">
        <f>'E3-residential data'!F51</f>
        <v>0</v>
      </c>
      <c r="G10">
        <f>'E3-residential data'!G51</f>
        <v>0</v>
      </c>
      <c r="H10">
        <f>'E3-residential data'!H51</f>
        <v>0</v>
      </c>
      <c r="I10">
        <f>'E3-residential data'!I51</f>
        <v>0</v>
      </c>
      <c r="J10">
        <f>'E3-residential data'!J51</f>
        <v>0</v>
      </c>
      <c r="K10">
        <f>'E3-residential data'!K51</f>
        <v>0</v>
      </c>
      <c r="L10">
        <f>'E3-residential data'!L51</f>
        <v>0</v>
      </c>
      <c r="M10">
        <f>'E3-residential data'!M51</f>
        <v>0</v>
      </c>
      <c r="N10">
        <f>'E3-residential data'!N51</f>
        <v>0</v>
      </c>
      <c r="O10">
        <f>'E3-residential data'!O51</f>
        <v>0</v>
      </c>
      <c r="P10">
        <f>'E3-residential data'!P51</f>
        <v>0</v>
      </c>
      <c r="Q10">
        <f>'E3-residential data'!Q51</f>
        <v>0</v>
      </c>
      <c r="R10">
        <f>'E3-residential data'!R51</f>
        <v>0</v>
      </c>
      <c r="S10">
        <f>'E3-residential data'!S51</f>
        <v>0</v>
      </c>
      <c r="T10">
        <f>'E3-residential data'!T51</f>
        <v>0</v>
      </c>
      <c r="U10">
        <f>'E3-residential data'!U51</f>
        <v>0</v>
      </c>
      <c r="V10">
        <f>'E3-residential data'!V51</f>
        <v>0</v>
      </c>
      <c r="W10">
        <f>'E3-residential data'!W51</f>
        <v>0</v>
      </c>
      <c r="X10">
        <f>'E3-residential data'!X51</f>
        <v>0</v>
      </c>
      <c r="Y10">
        <f>'E3-residential data'!Y51</f>
        <v>0</v>
      </c>
      <c r="Z10">
        <f>'E3-residential data'!Z51</f>
        <v>0</v>
      </c>
      <c r="AA10">
        <f>'E3-residential data'!AA51</f>
        <v>0</v>
      </c>
      <c r="AB10">
        <f>'E3-residential data'!AB51</f>
        <v>0</v>
      </c>
      <c r="AC10">
        <f>'E3-residential data'!AC51</f>
        <v>0</v>
      </c>
      <c r="AD10">
        <f>'E3-residential data'!AD51</f>
        <v>0</v>
      </c>
      <c r="AE10">
        <f>'E3-residential data'!AE51</f>
        <v>0</v>
      </c>
      <c r="AF10">
        <f>'E3-residential data'!AF51</f>
        <v>0</v>
      </c>
      <c r="AG10">
        <f>'E3-residential data'!AG51</f>
        <v>0</v>
      </c>
      <c r="AH10">
        <f>'E3-residential data'!AH51</f>
        <v>0</v>
      </c>
      <c r="AI10">
        <f>'E3-residential data'!AI51</f>
        <v>0</v>
      </c>
    </row>
    <row r="11" spans="1:35" x14ac:dyDescent="0.35">
      <c r="A11" t="str">
        <f>'E3-residential data'!A52</f>
        <v>Fuel Oil</v>
      </c>
      <c r="B11">
        <f>'E3-residential data'!B52</f>
        <v>0</v>
      </c>
      <c r="C11">
        <f>'E3-residential data'!C52</f>
        <v>0</v>
      </c>
      <c r="D11">
        <f>'E3-residential data'!D52</f>
        <v>0</v>
      </c>
      <c r="E11">
        <f>'E3-residential data'!E52</f>
        <v>0</v>
      </c>
      <c r="F11">
        <f>'E3-residential data'!F52</f>
        <v>0</v>
      </c>
      <c r="G11">
        <f>'E3-residential data'!G52</f>
        <v>0</v>
      </c>
      <c r="H11">
        <f>'E3-residential data'!H52</f>
        <v>0</v>
      </c>
      <c r="I11">
        <f>'E3-residential data'!I52</f>
        <v>0</v>
      </c>
      <c r="J11">
        <f>'E3-residential data'!J52</f>
        <v>0</v>
      </c>
      <c r="K11">
        <f>'E3-residential data'!K52</f>
        <v>0</v>
      </c>
      <c r="L11">
        <f>'E3-residential data'!L52</f>
        <v>0</v>
      </c>
      <c r="M11">
        <f>'E3-residential data'!M52</f>
        <v>0</v>
      </c>
      <c r="N11">
        <f>'E3-residential data'!N52</f>
        <v>0</v>
      </c>
      <c r="O11">
        <f>'E3-residential data'!O52</f>
        <v>0</v>
      </c>
      <c r="P11">
        <f>'E3-residential data'!P52</f>
        <v>0</v>
      </c>
      <c r="Q11">
        <f>'E3-residential data'!Q52</f>
        <v>0</v>
      </c>
      <c r="R11">
        <f>'E3-residential data'!R52</f>
        <v>0</v>
      </c>
      <c r="S11">
        <f>'E3-residential data'!S52</f>
        <v>0</v>
      </c>
      <c r="T11">
        <f>'E3-residential data'!T52</f>
        <v>0</v>
      </c>
      <c r="U11">
        <f>'E3-residential data'!U52</f>
        <v>0</v>
      </c>
      <c r="V11">
        <f>'E3-residential data'!V52</f>
        <v>0</v>
      </c>
      <c r="W11">
        <f>'E3-residential data'!W52</f>
        <v>0</v>
      </c>
      <c r="X11">
        <f>'E3-residential data'!X52</f>
        <v>0</v>
      </c>
      <c r="Y11">
        <f>'E3-residential data'!Y52</f>
        <v>0</v>
      </c>
      <c r="Z11">
        <f>'E3-residential data'!Z52</f>
        <v>0</v>
      </c>
      <c r="AA11">
        <f>'E3-residential data'!AA52</f>
        <v>0</v>
      </c>
      <c r="AB11">
        <f>'E3-residential data'!AB52</f>
        <v>0</v>
      </c>
      <c r="AC11">
        <f>'E3-residential data'!AC52</f>
        <v>0</v>
      </c>
      <c r="AD11">
        <f>'E3-residential data'!AD52</f>
        <v>0</v>
      </c>
      <c r="AE11">
        <f>'E3-residential data'!AE52</f>
        <v>0</v>
      </c>
      <c r="AF11">
        <f>'E3-residential data'!AF52</f>
        <v>0</v>
      </c>
      <c r="AG11">
        <f>'E3-residential data'!AG52</f>
        <v>0</v>
      </c>
      <c r="AH11">
        <f>'E3-residential data'!AH52</f>
        <v>0</v>
      </c>
      <c r="AI11">
        <f>'E3-residential data'!AI52</f>
        <v>0</v>
      </c>
    </row>
    <row r="12" spans="1:35" x14ac:dyDescent="0.35">
      <c r="A12" t="str">
        <f>'E3-residential data'!A53</f>
        <v>LPG</v>
      </c>
      <c r="B12">
        <f>'E3-residential data'!B53</f>
        <v>0</v>
      </c>
      <c r="C12">
        <f>'E3-residential data'!C53</f>
        <v>0</v>
      </c>
      <c r="D12">
        <f>'E3-residential data'!D53</f>
        <v>0</v>
      </c>
      <c r="E12">
        <f>'E3-residential data'!E53</f>
        <v>0</v>
      </c>
      <c r="F12">
        <f>'E3-residential data'!F53</f>
        <v>0</v>
      </c>
      <c r="G12">
        <f>'E3-residential data'!G53</f>
        <v>0</v>
      </c>
      <c r="H12">
        <f>'E3-residential data'!H53</f>
        <v>0</v>
      </c>
      <c r="I12">
        <f>'E3-residential data'!I53</f>
        <v>0</v>
      </c>
      <c r="J12">
        <f>'E3-residential data'!J53</f>
        <v>0</v>
      </c>
      <c r="K12">
        <f>'E3-residential data'!K53</f>
        <v>0</v>
      </c>
      <c r="L12">
        <f>'E3-residential data'!L53</f>
        <v>0</v>
      </c>
      <c r="M12">
        <f>'E3-residential data'!M53</f>
        <v>0</v>
      </c>
      <c r="N12">
        <f>'E3-residential data'!N53</f>
        <v>0</v>
      </c>
      <c r="O12">
        <f>'E3-residential data'!O53</f>
        <v>0</v>
      </c>
      <c r="P12">
        <f>'E3-residential data'!P53</f>
        <v>0</v>
      </c>
      <c r="Q12">
        <f>'E3-residential data'!Q53</f>
        <v>0</v>
      </c>
      <c r="R12">
        <f>'E3-residential data'!R53</f>
        <v>0</v>
      </c>
      <c r="S12">
        <f>'E3-residential data'!S53</f>
        <v>0</v>
      </c>
      <c r="T12">
        <f>'E3-residential data'!T53</f>
        <v>0</v>
      </c>
      <c r="U12">
        <f>'E3-residential data'!U53</f>
        <v>0</v>
      </c>
      <c r="V12">
        <f>'E3-residential data'!V53</f>
        <v>0</v>
      </c>
      <c r="W12">
        <f>'E3-residential data'!W53</f>
        <v>0</v>
      </c>
      <c r="X12">
        <f>'E3-residential data'!X53</f>
        <v>0</v>
      </c>
      <c r="Y12">
        <f>'E3-residential data'!Y53</f>
        <v>0</v>
      </c>
      <c r="Z12">
        <f>'E3-residential data'!Z53</f>
        <v>0</v>
      </c>
      <c r="AA12">
        <f>'E3-residential data'!AA53</f>
        <v>0</v>
      </c>
      <c r="AB12">
        <f>'E3-residential data'!AB53</f>
        <v>0</v>
      </c>
      <c r="AC12">
        <f>'E3-residential data'!AC53</f>
        <v>0</v>
      </c>
      <c r="AD12">
        <f>'E3-residential data'!AD53</f>
        <v>0</v>
      </c>
      <c r="AE12">
        <f>'E3-residential data'!AE53</f>
        <v>0</v>
      </c>
      <c r="AF12">
        <f>'E3-residential data'!AF53</f>
        <v>0</v>
      </c>
      <c r="AG12">
        <f>'E3-residential data'!AG53</f>
        <v>0</v>
      </c>
      <c r="AH12">
        <f>'E3-residential data'!AH53</f>
        <v>0</v>
      </c>
      <c r="AI12">
        <f>'E3-residential data'!AI53</f>
        <v>0</v>
      </c>
    </row>
    <row r="13" spans="1:35" x14ac:dyDescent="0.35">
      <c r="A13" t="str">
        <f>'E3-residential data'!A54</f>
        <v>Kerosene</v>
      </c>
      <c r="B13">
        <f>'E3-residential data'!B54</f>
        <v>0</v>
      </c>
      <c r="C13">
        <f>'E3-residential data'!C54</f>
        <v>0</v>
      </c>
      <c r="D13">
        <f>'E3-residential data'!D54</f>
        <v>0</v>
      </c>
      <c r="E13">
        <f>'E3-residential data'!E54</f>
        <v>0</v>
      </c>
      <c r="F13">
        <f>'E3-residential data'!F54</f>
        <v>0</v>
      </c>
      <c r="G13">
        <f>'E3-residential data'!G54</f>
        <v>0</v>
      </c>
      <c r="H13">
        <f>'E3-residential data'!H54</f>
        <v>0</v>
      </c>
      <c r="I13">
        <f>'E3-residential data'!I54</f>
        <v>0</v>
      </c>
      <c r="J13">
        <f>'E3-residential data'!J54</f>
        <v>0</v>
      </c>
      <c r="K13">
        <f>'E3-residential data'!K54</f>
        <v>0</v>
      </c>
      <c r="L13">
        <f>'E3-residential data'!L54</f>
        <v>0</v>
      </c>
      <c r="M13">
        <f>'E3-residential data'!M54</f>
        <v>0</v>
      </c>
      <c r="N13">
        <f>'E3-residential data'!N54</f>
        <v>0</v>
      </c>
      <c r="O13">
        <f>'E3-residential data'!O54</f>
        <v>0</v>
      </c>
      <c r="P13">
        <f>'E3-residential data'!P54</f>
        <v>0</v>
      </c>
      <c r="Q13">
        <f>'E3-residential data'!Q54</f>
        <v>0</v>
      </c>
      <c r="R13">
        <f>'E3-residential data'!R54</f>
        <v>0</v>
      </c>
      <c r="S13">
        <f>'E3-residential data'!S54</f>
        <v>0</v>
      </c>
      <c r="T13">
        <f>'E3-residential data'!T54</f>
        <v>0</v>
      </c>
      <c r="U13">
        <f>'E3-residential data'!U54</f>
        <v>0</v>
      </c>
      <c r="V13">
        <f>'E3-residential data'!V54</f>
        <v>0</v>
      </c>
      <c r="W13">
        <f>'E3-residential data'!W54</f>
        <v>0</v>
      </c>
      <c r="X13">
        <f>'E3-residential data'!X54</f>
        <v>0</v>
      </c>
      <c r="Y13">
        <f>'E3-residential data'!Y54</f>
        <v>0</v>
      </c>
      <c r="Z13">
        <f>'E3-residential data'!Z54</f>
        <v>0</v>
      </c>
      <c r="AA13">
        <f>'E3-residential data'!AA54</f>
        <v>0</v>
      </c>
      <c r="AB13">
        <f>'E3-residential data'!AB54</f>
        <v>0</v>
      </c>
      <c r="AC13">
        <f>'E3-residential data'!AC54</f>
        <v>0</v>
      </c>
      <c r="AD13">
        <f>'E3-residential data'!AD54</f>
        <v>0</v>
      </c>
      <c r="AE13">
        <f>'E3-residential data'!AE54</f>
        <v>0</v>
      </c>
      <c r="AF13">
        <f>'E3-residential data'!AF54</f>
        <v>0</v>
      </c>
      <c r="AG13">
        <f>'E3-residential data'!AG54</f>
        <v>0</v>
      </c>
      <c r="AH13">
        <f>'E3-residential data'!AH54</f>
        <v>0</v>
      </c>
      <c r="AI13">
        <f>'E3-residential data'!AI54</f>
        <v>0</v>
      </c>
    </row>
    <row r="14" spans="1:35" x14ac:dyDescent="0.35">
      <c r="A14" t="str">
        <f>'E3-residential data'!A55</f>
        <v>Wood</v>
      </c>
      <c r="B14">
        <f>'E3-residential data'!B55</f>
        <v>0</v>
      </c>
      <c r="C14">
        <f>'E3-residential data'!C55</f>
        <v>0</v>
      </c>
      <c r="D14">
        <f>'E3-residential data'!D55</f>
        <v>0</v>
      </c>
      <c r="E14">
        <f>'E3-residential data'!E55</f>
        <v>0</v>
      </c>
      <c r="F14">
        <f>'E3-residential data'!F55</f>
        <v>0</v>
      </c>
      <c r="G14">
        <f>'E3-residential data'!G55</f>
        <v>0</v>
      </c>
      <c r="H14">
        <f>'E3-residential data'!H55</f>
        <v>0</v>
      </c>
      <c r="I14">
        <f>'E3-residential data'!I55</f>
        <v>0</v>
      </c>
      <c r="J14">
        <f>'E3-residential data'!J55</f>
        <v>0</v>
      </c>
      <c r="K14">
        <f>'E3-residential data'!K55</f>
        <v>0</v>
      </c>
      <c r="L14">
        <f>'E3-residential data'!L55</f>
        <v>0</v>
      </c>
      <c r="M14">
        <f>'E3-residential data'!M55</f>
        <v>0</v>
      </c>
      <c r="N14">
        <f>'E3-residential data'!N55</f>
        <v>0</v>
      </c>
      <c r="O14">
        <f>'E3-residential data'!O55</f>
        <v>0</v>
      </c>
      <c r="P14">
        <f>'E3-residential data'!P55</f>
        <v>0</v>
      </c>
      <c r="Q14">
        <f>'E3-residential data'!Q55</f>
        <v>0</v>
      </c>
      <c r="R14">
        <f>'E3-residential data'!R55</f>
        <v>0</v>
      </c>
      <c r="S14">
        <f>'E3-residential data'!S55</f>
        <v>0</v>
      </c>
      <c r="T14">
        <f>'E3-residential data'!T55</f>
        <v>0</v>
      </c>
      <c r="U14">
        <f>'E3-residential data'!U55</f>
        <v>0</v>
      </c>
      <c r="V14">
        <f>'E3-residential data'!V55</f>
        <v>0</v>
      </c>
      <c r="W14">
        <f>'E3-residential data'!W55</f>
        <v>0</v>
      </c>
      <c r="X14">
        <f>'E3-residential data'!X55</f>
        <v>0</v>
      </c>
      <c r="Y14">
        <f>'E3-residential data'!Y55</f>
        <v>0</v>
      </c>
      <c r="Z14">
        <f>'E3-residential data'!Z55</f>
        <v>0</v>
      </c>
      <c r="AA14">
        <f>'E3-residential data'!AA55</f>
        <v>0</v>
      </c>
      <c r="AB14">
        <f>'E3-residential data'!AB55</f>
        <v>0</v>
      </c>
      <c r="AC14">
        <f>'E3-residential data'!AC55</f>
        <v>0</v>
      </c>
      <c r="AD14">
        <f>'E3-residential data'!AD55</f>
        <v>0</v>
      </c>
      <c r="AE14">
        <f>'E3-residential data'!AE55</f>
        <v>0</v>
      </c>
      <c r="AF14">
        <f>'E3-residential data'!AF55</f>
        <v>0</v>
      </c>
      <c r="AG14">
        <f>'E3-residential data'!AG55</f>
        <v>0</v>
      </c>
      <c r="AH14">
        <f>'E3-residential data'!AH55</f>
        <v>0</v>
      </c>
      <c r="AI14">
        <f>'E3-residential data'!AI55</f>
        <v>0</v>
      </c>
    </row>
    <row r="15" spans="1:35" x14ac:dyDescent="0.35">
      <c r="A15" t="str">
        <f>'E3-residential data'!A56</f>
        <v>Waste Heat</v>
      </c>
      <c r="B15">
        <f>'E3-residential data'!B56</f>
        <v>0</v>
      </c>
      <c r="C15">
        <f>'E3-residential data'!C56</f>
        <v>0</v>
      </c>
      <c r="D15">
        <f>'E3-residential data'!D56</f>
        <v>0</v>
      </c>
      <c r="E15">
        <f>'E3-residential data'!E56</f>
        <v>0</v>
      </c>
      <c r="F15">
        <f>'E3-residential data'!F56</f>
        <v>0</v>
      </c>
      <c r="G15">
        <f>'E3-residential data'!G56</f>
        <v>0</v>
      </c>
      <c r="H15">
        <f>'E3-residential data'!H56</f>
        <v>0</v>
      </c>
      <c r="I15">
        <f>'E3-residential data'!I56</f>
        <v>0</v>
      </c>
      <c r="J15">
        <f>'E3-residential data'!J56</f>
        <v>0</v>
      </c>
      <c r="K15">
        <f>'E3-residential data'!K56</f>
        <v>0</v>
      </c>
      <c r="L15">
        <f>'E3-residential data'!L56</f>
        <v>0</v>
      </c>
      <c r="M15">
        <f>'E3-residential data'!M56</f>
        <v>0</v>
      </c>
      <c r="N15">
        <f>'E3-residential data'!N56</f>
        <v>0</v>
      </c>
      <c r="O15">
        <f>'E3-residential data'!O56</f>
        <v>0</v>
      </c>
      <c r="P15">
        <f>'E3-residential data'!P56</f>
        <v>0</v>
      </c>
      <c r="Q15">
        <f>'E3-residential data'!Q56</f>
        <v>0</v>
      </c>
      <c r="R15">
        <f>'E3-residential data'!R56</f>
        <v>0</v>
      </c>
      <c r="S15">
        <f>'E3-residential data'!S56</f>
        <v>0</v>
      </c>
      <c r="T15">
        <f>'E3-residential data'!T56</f>
        <v>0</v>
      </c>
      <c r="U15">
        <f>'E3-residential data'!U56</f>
        <v>0</v>
      </c>
      <c r="V15">
        <f>'E3-residential data'!V56</f>
        <v>0</v>
      </c>
      <c r="W15">
        <f>'E3-residential data'!W56</f>
        <v>0</v>
      </c>
      <c r="X15">
        <f>'E3-residential data'!X56</f>
        <v>0</v>
      </c>
      <c r="Y15">
        <f>'E3-residential data'!Y56</f>
        <v>0</v>
      </c>
      <c r="Z15">
        <f>'E3-residential data'!Z56</f>
        <v>0</v>
      </c>
      <c r="AA15">
        <f>'E3-residential data'!AA56</f>
        <v>0</v>
      </c>
      <c r="AB15">
        <f>'E3-residential data'!AB56</f>
        <v>0</v>
      </c>
      <c r="AC15">
        <f>'E3-residential data'!AC56</f>
        <v>0</v>
      </c>
      <c r="AD15">
        <f>'E3-residential data'!AD56</f>
        <v>0</v>
      </c>
      <c r="AE15">
        <f>'E3-residential data'!AE56</f>
        <v>0</v>
      </c>
      <c r="AF15">
        <f>'E3-residential data'!AF56</f>
        <v>0</v>
      </c>
      <c r="AG15">
        <f>'E3-residential data'!AG56</f>
        <v>0</v>
      </c>
      <c r="AH15">
        <f>'E3-residential data'!AH56</f>
        <v>0</v>
      </c>
      <c r="AI15">
        <f>'E3-residential data'!AI56</f>
        <v>0</v>
      </c>
    </row>
    <row r="16" spans="1:35" x14ac:dyDescent="0.35">
      <c r="A16" t="str">
        <f>'E3-residential data'!A57</f>
        <v>None</v>
      </c>
      <c r="B16">
        <f>'E3-residential data'!B57</f>
        <v>0</v>
      </c>
      <c r="C16">
        <f>'E3-residential data'!C57</f>
        <v>0</v>
      </c>
      <c r="D16">
        <f>'E3-residential data'!D57</f>
        <v>0</v>
      </c>
      <c r="E16">
        <f>'E3-residential data'!E57</f>
        <v>0</v>
      </c>
      <c r="F16">
        <f>'E3-residential data'!F57</f>
        <v>0</v>
      </c>
      <c r="G16">
        <f>'E3-residential data'!G57</f>
        <v>0</v>
      </c>
      <c r="H16">
        <f>'E3-residential data'!H57</f>
        <v>0</v>
      </c>
      <c r="I16">
        <f>'E3-residential data'!I57</f>
        <v>0</v>
      </c>
      <c r="J16">
        <f>'E3-residential data'!J57</f>
        <v>0</v>
      </c>
      <c r="K16">
        <f>'E3-residential data'!K57</f>
        <v>0</v>
      </c>
      <c r="L16">
        <f>'E3-residential data'!L57</f>
        <v>0</v>
      </c>
      <c r="M16">
        <f>'E3-residential data'!M57</f>
        <v>0</v>
      </c>
      <c r="N16">
        <f>'E3-residential data'!N57</f>
        <v>0</v>
      </c>
      <c r="O16">
        <f>'E3-residential data'!O57</f>
        <v>0</v>
      </c>
      <c r="P16">
        <f>'E3-residential data'!P57</f>
        <v>0</v>
      </c>
      <c r="Q16">
        <f>'E3-residential data'!Q57</f>
        <v>0</v>
      </c>
      <c r="R16">
        <f>'E3-residential data'!R57</f>
        <v>0</v>
      </c>
      <c r="S16">
        <f>'E3-residential data'!S57</f>
        <v>0</v>
      </c>
      <c r="T16">
        <f>'E3-residential data'!T57</f>
        <v>0</v>
      </c>
      <c r="U16">
        <f>'E3-residential data'!U57</f>
        <v>0</v>
      </c>
      <c r="V16">
        <f>'E3-residential data'!V57</f>
        <v>0</v>
      </c>
      <c r="W16">
        <f>'E3-residential data'!W57</f>
        <v>0</v>
      </c>
      <c r="X16">
        <f>'E3-residential data'!X57</f>
        <v>0</v>
      </c>
      <c r="Y16">
        <f>'E3-residential data'!Y57</f>
        <v>0</v>
      </c>
      <c r="Z16">
        <f>'E3-residential data'!Z57</f>
        <v>0</v>
      </c>
      <c r="AA16">
        <f>'E3-residential data'!AA57</f>
        <v>0</v>
      </c>
      <c r="AB16">
        <f>'E3-residential data'!AB57</f>
        <v>0</v>
      </c>
      <c r="AC16">
        <f>'E3-residential data'!AC57</f>
        <v>0</v>
      </c>
      <c r="AD16">
        <f>'E3-residential data'!AD57</f>
        <v>0</v>
      </c>
      <c r="AE16">
        <f>'E3-residential data'!AE57</f>
        <v>0</v>
      </c>
      <c r="AF16">
        <f>'E3-residential data'!AF57</f>
        <v>0</v>
      </c>
      <c r="AG16">
        <f>'E3-residential data'!AG57</f>
        <v>0</v>
      </c>
      <c r="AH16">
        <f>'E3-residential data'!AH57</f>
        <v>0</v>
      </c>
      <c r="AI16">
        <f>'E3-residential data'!AI57</f>
        <v>0</v>
      </c>
    </row>
    <row r="19" spans="1:35" x14ac:dyDescent="0.35">
      <c r="A19" s="1" t="str">
        <f>'E3-residential data'!A69</f>
        <v>Dishwashing</v>
      </c>
    </row>
    <row r="20" spans="1:35" x14ac:dyDescent="0.35">
      <c r="A20" t="str">
        <f>'E3-residential data'!A70</f>
        <v>Electricity</v>
      </c>
      <c r="B20">
        <f>'E3-residential data'!B70</f>
        <v>8.1783332268915206E-3</v>
      </c>
      <c r="C20">
        <f>'E3-residential data'!C70</f>
        <v>8.0586195986870803E-3</v>
      </c>
      <c r="D20">
        <f>'E3-residential data'!D70</f>
        <v>7.9214660876921906E-3</v>
      </c>
      <c r="E20">
        <f>'E3-residential data'!E70</f>
        <v>7.7325013140931197E-3</v>
      </c>
      <c r="F20">
        <f>'E3-residential data'!F70</f>
        <v>7.4884804507097504E-3</v>
      </c>
      <c r="G20">
        <f>'E3-residential data'!G70</f>
        <v>7.2156058971952599E-3</v>
      </c>
      <c r="H20">
        <f>'E3-residential data'!H70</f>
        <v>6.9485525641661099E-3</v>
      </c>
      <c r="I20">
        <f>'E3-residential data'!I70</f>
        <v>6.7018143470857104E-3</v>
      </c>
      <c r="J20">
        <f>'E3-residential data'!J70</f>
        <v>6.4802521516079898E-3</v>
      </c>
      <c r="K20">
        <f>'E3-residential data'!K70</f>
        <v>6.2834633416776302E-3</v>
      </c>
      <c r="L20">
        <f>'E3-residential data'!L70</f>
        <v>6.1097632886423902E-3</v>
      </c>
      <c r="M20">
        <f>'E3-residential data'!M70</f>
        <v>5.9557191919562503E-3</v>
      </c>
      <c r="N20">
        <f>'E3-residential data'!N70</f>
        <v>5.8175515497099397E-3</v>
      </c>
      <c r="O20">
        <f>'E3-residential data'!O70</f>
        <v>5.69461317692094E-3</v>
      </c>
      <c r="P20">
        <f>'E3-residential data'!P70</f>
        <v>5.58490791791268E-3</v>
      </c>
      <c r="Q20">
        <f>'E3-residential data'!Q70</f>
        <v>5.4904914293868899E-3</v>
      </c>
      <c r="R20">
        <f>'E3-residential data'!R70</f>
        <v>5.41029762548236E-3</v>
      </c>
      <c r="S20">
        <f>'E3-residential data'!S70</f>
        <v>5.3406603504701699E-3</v>
      </c>
      <c r="T20">
        <f>'E3-residential data'!T70</f>
        <v>5.2829713019677304E-3</v>
      </c>
      <c r="U20">
        <f>'E3-residential data'!U70</f>
        <v>5.23592075978053E-3</v>
      </c>
      <c r="V20">
        <f>'E3-residential data'!V70</f>
        <v>5.2005688865323901E-3</v>
      </c>
      <c r="W20">
        <f>'E3-residential data'!W70</f>
        <v>5.1765415228595801E-3</v>
      </c>
      <c r="X20">
        <f>'E3-residential data'!X70</f>
        <v>5.16169366785664E-3</v>
      </c>
      <c r="Y20">
        <f>'E3-residential data'!Y70</f>
        <v>5.1544014317770901E-3</v>
      </c>
      <c r="Z20">
        <f>'E3-residential data'!Z70</f>
        <v>5.15416427186117E-3</v>
      </c>
      <c r="AA20">
        <f>'E3-residential data'!AA70</f>
        <v>5.1592897986874296E-3</v>
      </c>
      <c r="AB20">
        <f>'E3-residential data'!AB70</f>
        <v>5.16846749018097E-3</v>
      </c>
      <c r="AC20">
        <f>'E3-residential data'!AC70</f>
        <v>5.1805388821262602E-3</v>
      </c>
      <c r="AD20">
        <f>'E3-residential data'!AD70</f>
        <v>5.1944362024680503E-3</v>
      </c>
      <c r="AE20">
        <f>'E3-residential data'!AE70</f>
        <v>5.2092802796464199E-3</v>
      </c>
      <c r="AF20">
        <f>'E3-residential data'!AF70</f>
        <v>5.2246521714344497E-3</v>
      </c>
      <c r="AG20">
        <f>'E3-residential data'!AG70</f>
        <v>5.2402825193943198E-3</v>
      </c>
      <c r="AH20">
        <f>'E3-residential data'!AH70</f>
        <v>5.2558620343087E-3</v>
      </c>
      <c r="AI20">
        <f>'E3-residential data'!AI70</f>
        <v>5.2707858224942802E-3</v>
      </c>
    </row>
    <row r="21" spans="1:35" x14ac:dyDescent="0.35">
      <c r="A21" t="str">
        <f>'E3-residential data'!A71</f>
        <v>Pipeline Gas</v>
      </c>
      <c r="B21">
        <f>'E3-residential data'!B71</f>
        <v>0</v>
      </c>
      <c r="C21">
        <f>'E3-residential data'!C71</f>
        <v>0</v>
      </c>
      <c r="D21">
        <f>'E3-residential data'!D71</f>
        <v>0</v>
      </c>
      <c r="E21">
        <f>'E3-residential data'!E71</f>
        <v>0</v>
      </c>
      <c r="F21">
        <f>'E3-residential data'!F71</f>
        <v>0</v>
      </c>
      <c r="G21">
        <f>'E3-residential data'!G71</f>
        <v>0</v>
      </c>
      <c r="H21">
        <f>'E3-residential data'!H71</f>
        <v>0</v>
      </c>
      <c r="I21">
        <f>'E3-residential data'!I71</f>
        <v>0</v>
      </c>
      <c r="J21">
        <f>'E3-residential data'!J71</f>
        <v>0</v>
      </c>
      <c r="K21">
        <f>'E3-residential data'!K71</f>
        <v>0</v>
      </c>
      <c r="L21">
        <f>'E3-residential data'!L71</f>
        <v>0</v>
      </c>
      <c r="M21">
        <f>'E3-residential data'!M71</f>
        <v>0</v>
      </c>
      <c r="N21">
        <f>'E3-residential data'!N71</f>
        <v>0</v>
      </c>
      <c r="O21">
        <f>'E3-residential data'!O71</f>
        <v>0</v>
      </c>
      <c r="P21">
        <f>'E3-residential data'!P71</f>
        <v>0</v>
      </c>
      <c r="Q21">
        <f>'E3-residential data'!Q71</f>
        <v>0</v>
      </c>
      <c r="R21">
        <f>'E3-residential data'!R71</f>
        <v>0</v>
      </c>
      <c r="S21">
        <f>'E3-residential data'!S71</f>
        <v>0</v>
      </c>
      <c r="T21">
        <f>'E3-residential data'!T71</f>
        <v>0</v>
      </c>
      <c r="U21">
        <f>'E3-residential data'!U71</f>
        <v>0</v>
      </c>
      <c r="V21">
        <f>'E3-residential data'!V71</f>
        <v>0</v>
      </c>
      <c r="W21">
        <f>'E3-residential data'!W71</f>
        <v>0</v>
      </c>
      <c r="X21">
        <f>'E3-residential data'!X71</f>
        <v>0</v>
      </c>
      <c r="Y21">
        <f>'E3-residential data'!Y71</f>
        <v>0</v>
      </c>
      <c r="Z21">
        <f>'E3-residential data'!Z71</f>
        <v>0</v>
      </c>
      <c r="AA21">
        <f>'E3-residential data'!AA71</f>
        <v>0</v>
      </c>
      <c r="AB21">
        <f>'E3-residential data'!AB71</f>
        <v>0</v>
      </c>
      <c r="AC21">
        <f>'E3-residential data'!AC71</f>
        <v>0</v>
      </c>
      <c r="AD21">
        <f>'E3-residential data'!AD71</f>
        <v>0</v>
      </c>
      <c r="AE21">
        <f>'E3-residential data'!AE71</f>
        <v>0</v>
      </c>
      <c r="AF21">
        <f>'E3-residential data'!AF71</f>
        <v>0</v>
      </c>
      <c r="AG21">
        <f>'E3-residential data'!AG71</f>
        <v>0</v>
      </c>
      <c r="AH21">
        <f>'E3-residential data'!AH71</f>
        <v>0</v>
      </c>
      <c r="AI21">
        <f>'E3-residential data'!AI71</f>
        <v>0</v>
      </c>
    </row>
    <row r="22" spans="1:35" x14ac:dyDescent="0.35">
      <c r="A22" t="str">
        <f>'E3-residential data'!A72</f>
        <v>Fuel Oil</v>
      </c>
      <c r="B22">
        <f>'E3-residential data'!B72</f>
        <v>0</v>
      </c>
      <c r="C22">
        <f>'E3-residential data'!C72</f>
        <v>0</v>
      </c>
      <c r="D22">
        <f>'E3-residential data'!D72</f>
        <v>0</v>
      </c>
      <c r="E22">
        <f>'E3-residential data'!E72</f>
        <v>0</v>
      </c>
      <c r="F22">
        <f>'E3-residential data'!F72</f>
        <v>0</v>
      </c>
      <c r="G22">
        <f>'E3-residential data'!G72</f>
        <v>0</v>
      </c>
      <c r="H22">
        <f>'E3-residential data'!H72</f>
        <v>0</v>
      </c>
      <c r="I22">
        <f>'E3-residential data'!I72</f>
        <v>0</v>
      </c>
      <c r="J22">
        <f>'E3-residential data'!J72</f>
        <v>0</v>
      </c>
      <c r="K22">
        <f>'E3-residential data'!K72</f>
        <v>0</v>
      </c>
      <c r="L22">
        <f>'E3-residential data'!L72</f>
        <v>0</v>
      </c>
      <c r="M22">
        <f>'E3-residential data'!M72</f>
        <v>0</v>
      </c>
      <c r="N22">
        <f>'E3-residential data'!N72</f>
        <v>0</v>
      </c>
      <c r="O22">
        <f>'E3-residential data'!O72</f>
        <v>0</v>
      </c>
      <c r="P22">
        <f>'E3-residential data'!P72</f>
        <v>0</v>
      </c>
      <c r="Q22">
        <f>'E3-residential data'!Q72</f>
        <v>0</v>
      </c>
      <c r="R22">
        <f>'E3-residential data'!R72</f>
        <v>0</v>
      </c>
      <c r="S22">
        <f>'E3-residential data'!S72</f>
        <v>0</v>
      </c>
      <c r="T22">
        <f>'E3-residential data'!T72</f>
        <v>0</v>
      </c>
      <c r="U22">
        <f>'E3-residential data'!U72</f>
        <v>0</v>
      </c>
      <c r="V22">
        <f>'E3-residential data'!V72</f>
        <v>0</v>
      </c>
      <c r="W22">
        <f>'E3-residential data'!W72</f>
        <v>0</v>
      </c>
      <c r="X22">
        <f>'E3-residential data'!X72</f>
        <v>0</v>
      </c>
      <c r="Y22">
        <f>'E3-residential data'!Y72</f>
        <v>0</v>
      </c>
      <c r="Z22">
        <f>'E3-residential data'!Z72</f>
        <v>0</v>
      </c>
      <c r="AA22">
        <f>'E3-residential data'!AA72</f>
        <v>0</v>
      </c>
      <c r="AB22">
        <f>'E3-residential data'!AB72</f>
        <v>0</v>
      </c>
      <c r="AC22">
        <f>'E3-residential data'!AC72</f>
        <v>0</v>
      </c>
      <c r="AD22">
        <f>'E3-residential data'!AD72</f>
        <v>0</v>
      </c>
      <c r="AE22">
        <f>'E3-residential data'!AE72</f>
        <v>0</v>
      </c>
      <c r="AF22">
        <f>'E3-residential data'!AF72</f>
        <v>0</v>
      </c>
      <c r="AG22">
        <f>'E3-residential data'!AG72</f>
        <v>0</v>
      </c>
      <c r="AH22">
        <f>'E3-residential data'!AH72</f>
        <v>0</v>
      </c>
      <c r="AI22">
        <f>'E3-residential data'!AI72</f>
        <v>0</v>
      </c>
    </row>
    <row r="23" spans="1:35" x14ac:dyDescent="0.35">
      <c r="A23" t="str">
        <f>'E3-residential data'!A73</f>
        <v>LPG</v>
      </c>
      <c r="B23">
        <f>'E3-residential data'!B73</f>
        <v>0</v>
      </c>
      <c r="C23">
        <f>'E3-residential data'!C73</f>
        <v>0</v>
      </c>
      <c r="D23">
        <f>'E3-residential data'!D73</f>
        <v>0</v>
      </c>
      <c r="E23">
        <f>'E3-residential data'!E73</f>
        <v>0</v>
      </c>
      <c r="F23">
        <f>'E3-residential data'!F73</f>
        <v>0</v>
      </c>
      <c r="G23">
        <f>'E3-residential data'!G73</f>
        <v>0</v>
      </c>
      <c r="H23">
        <f>'E3-residential data'!H73</f>
        <v>0</v>
      </c>
      <c r="I23">
        <f>'E3-residential data'!I73</f>
        <v>0</v>
      </c>
      <c r="J23">
        <f>'E3-residential data'!J73</f>
        <v>0</v>
      </c>
      <c r="K23">
        <f>'E3-residential data'!K73</f>
        <v>0</v>
      </c>
      <c r="L23">
        <f>'E3-residential data'!L73</f>
        <v>0</v>
      </c>
      <c r="M23">
        <f>'E3-residential data'!M73</f>
        <v>0</v>
      </c>
      <c r="N23">
        <f>'E3-residential data'!N73</f>
        <v>0</v>
      </c>
      <c r="O23">
        <f>'E3-residential data'!O73</f>
        <v>0</v>
      </c>
      <c r="P23">
        <f>'E3-residential data'!P73</f>
        <v>0</v>
      </c>
      <c r="Q23">
        <f>'E3-residential data'!Q73</f>
        <v>0</v>
      </c>
      <c r="R23">
        <f>'E3-residential data'!R73</f>
        <v>0</v>
      </c>
      <c r="S23">
        <f>'E3-residential data'!S73</f>
        <v>0</v>
      </c>
      <c r="T23">
        <f>'E3-residential data'!T73</f>
        <v>0</v>
      </c>
      <c r="U23">
        <f>'E3-residential data'!U73</f>
        <v>0</v>
      </c>
      <c r="V23">
        <f>'E3-residential data'!V73</f>
        <v>0</v>
      </c>
      <c r="W23">
        <f>'E3-residential data'!W73</f>
        <v>0</v>
      </c>
      <c r="X23">
        <f>'E3-residential data'!X73</f>
        <v>0</v>
      </c>
      <c r="Y23">
        <f>'E3-residential data'!Y73</f>
        <v>0</v>
      </c>
      <c r="Z23">
        <f>'E3-residential data'!Z73</f>
        <v>0</v>
      </c>
      <c r="AA23">
        <f>'E3-residential data'!AA73</f>
        <v>0</v>
      </c>
      <c r="AB23">
        <f>'E3-residential data'!AB73</f>
        <v>0</v>
      </c>
      <c r="AC23">
        <f>'E3-residential data'!AC73</f>
        <v>0</v>
      </c>
      <c r="AD23">
        <f>'E3-residential data'!AD73</f>
        <v>0</v>
      </c>
      <c r="AE23">
        <f>'E3-residential data'!AE73</f>
        <v>0</v>
      </c>
      <c r="AF23">
        <f>'E3-residential data'!AF73</f>
        <v>0</v>
      </c>
      <c r="AG23">
        <f>'E3-residential data'!AG73</f>
        <v>0</v>
      </c>
      <c r="AH23">
        <f>'E3-residential data'!AH73</f>
        <v>0</v>
      </c>
      <c r="AI23">
        <f>'E3-residential data'!AI73</f>
        <v>0</v>
      </c>
    </row>
    <row r="24" spans="1:35" x14ac:dyDescent="0.35">
      <c r="A24" t="str">
        <f>'E3-residential data'!A74</f>
        <v>Kerosene</v>
      </c>
      <c r="B24">
        <f>'E3-residential data'!B74</f>
        <v>0</v>
      </c>
      <c r="C24">
        <f>'E3-residential data'!C74</f>
        <v>0</v>
      </c>
      <c r="D24">
        <f>'E3-residential data'!D74</f>
        <v>0</v>
      </c>
      <c r="E24">
        <f>'E3-residential data'!E74</f>
        <v>0</v>
      </c>
      <c r="F24">
        <f>'E3-residential data'!F74</f>
        <v>0</v>
      </c>
      <c r="G24">
        <f>'E3-residential data'!G74</f>
        <v>0</v>
      </c>
      <c r="H24">
        <f>'E3-residential data'!H74</f>
        <v>0</v>
      </c>
      <c r="I24">
        <f>'E3-residential data'!I74</f>
        <v>0</v>
      </c>
      <c r="J24">
        <f>'E3-residential data'!J74</f>
        <v>0</v>
      </c>
      <c r="K24">
        <f>'E3-residential data'!K74</f>
        <v>0</v>
      </c>
      <c r="L24">
        <f>'E3-residential data'!L74</f>
        <v>0</v>
      </c>
      <c r="M24">
        <f>'E3-residential data'!M74</f>
        <v>0</v>
      </c>
      <c r="N24">
        <f>'E3-residential data'!N74</f>
        <v>0</v>
      </c>
      <c r="O24">
        <f>'E3-residential data'!O74</f>
        <v>0</v>
      </c>
      <c r="P24">
        <f>'E3-residential data'!P74</f>
        <v>0</v>
      </c>
      <c r="Q24">
        <f>'E3-residential data'!Q74</f>
        <v>0</v>
      </c>
      <c r="R24">
        <f>'E3-residential data'!R74</f>
        <v>0</v>
      </c>
      <c r="S24">
        <f>'E3-residential data'!S74</f>
        <v>0</v>
      </c>
      <c r="T24">
        <f>'E3-residential data'!T74</f>
        <v>0</v>
      </c>
      <c r="U24">
        <f>'E3-residential data'!U74</f>
        <v>0</v>
      </c>
      <c r="V24">
        <f>'E3-residential data'!V74</f>
        <v>0</v>
      </c>
      <c r="W24">
        <f>'E3-residential data'!W74</f>
        <v>0</v>
      </c>
      <c r="X24">
        <f>'E3-residential data'!X74</f>
        <v>0</v>
      </c>
      <c r="Y24">
        <f>'E3-residential data'!Y74</f>
        <v>0</v>
      </c>
      <c r="Z24">
        <f>'E3-residential data'!Z74</f>
        <v>0</v>
      </c>
      <c r="AA24">
        <f>'E3-residential data'!AA74</f>
        <v>0</v>
      </c>
      <c r="AB24">
        <f>'E3-residential data'!AB74</f>
        <v>0</v>
      </c>
      <c r="AC24">
        <f>'E3-residential data'!AC74</f>
        <v>0</v>
      </c>
      <c r="AD24">
        <f>'E3-residential data'!AD74</f>
        <v>0</v>
      </c>
      <c r="AE24">
        <f>'E3-residential data'!AE74</f>
        <v>0</v>
      </c>
      <c r="AF24">
        <f>'E3-residential data'!AF74</f>
        <v>0</v>
      </c>
      <c r="AG24">
        <f>'E3-residential data'!AG74</f>
        <v>0</v>
      </c>
      <c r="AH24">
        <f>'E3-residential data'!AH74</f>
        <v>0</v>
      </c>
      <c r="AI24">
        <f>'E3-residential data'!AI74</f>
        <v>0</v>
      </c>
    </row>
    <row r="25" spans="1:35" x14ac:dyDescent="0.35">
      <c r="A25" t="str">
        <f>'E3-residential data'!A75</f>
        <v>Wood</v>
      </c>
      <c r="B25">
        <f>'E3-residential data'!B75</f>
        <v>0</v>
      </c>
      <c r="C25">
        <f>'E3-residential data'!C75</f>
        <v>0</v>
      </c>
      <c r="D25">
        <f>'E3-residential data'!D75</f>
        <v>0</v>
      </c>
      <c r="E25">
        <f>'E3-residential data'!E75</f>
        <v>0</v>
      </c>
      <c r="F25">
        <f>'E3-residential data'!F75</f>
        <v>0</v>
      </c>
      <c r="G25">
        <f>'E3-residential data'!G75</f>
        <v>0</v>
      </c>
      <c r="H25">
        <f>'E3-residential data'!H75</f>
        <v>0</v>
      </c>
      <c r="I25">
        <f>'E3-residential data'!I75</f>
        <v>0</v>
      </c>
      <c r="J25">
        <f>'E3-residential data'!J75</f>
        <v>0</v>
      </c>
      <c r="K25">
        <f>'E3-residential data'!K75</f>
        <v>0</v>
      </c>
      <c r="L25">
        <f>'E3-residential data'!L75</f>
        <v>0</v>
      </c>
      <c r="M25">
        <f>'E3-residential data'!M75</f>
        <v>0</v>
      </c>
      <c r="N25">
        <f>'E3-residential data'!N75</f>
        <v>0</v>
      </c>
      <c r="O25">
        <f>'E3-residential data'!O75</f>
        <v>0</v>
      </c>
      <c r="P25">
        <f>'E3-residential data'!P75</f>
        <v>0</v>
      </c>
      <c r="Q25">
        <f>'E3-residential data'!Q75</f>
        <v>0</v>
      </c>
      <c r="R25">
        <f>'E3-residential data'!R75</f>
        <v>0</v>
      </c>
      <c r="S25">
        <f>'E3-residential data'!S75</f>
        <v>0</v>
      </c>
      <c r="T25">
        <f>'E3-residential data'!T75</f>
        <v>0</v>
      </c>
      <c r="U25">
        <f>'E3-residential data'!U75</f>
        <v>0</v>
      </c>
      <c r="V25">
        <f>'E3-residential data'!V75</f>
        <v>0</v>
      </c>
      <c r="W25">
        <f>'E3-residential data'!W75</f>
        <v>0</v>
      </c>
      <c r="X25">
        <f>'E3-residential data'!X75</f>
        <v>0</v>
      </c>
      <c r="Y25">
        <f>'E3-residential data'!Y75</f>
        <v>0</v>
      </c>
      <c r="Z25">
        <f>'E3-residential data'!Z75</f>
        <v>0</v>
      </c>
      <c r="AA25">
        <f>'E3-residential data'!AA75</f>
        <v>0</v>
      </c>
      <c r="AB25">
        <f>'E3-residential data'!AB75</f>
        <v>0</v>
      </c>
      <c r="AC25">
        <f>'E3-residential data'!AC75</f>
        <v>0</v>
      </c>
      <c r="AD25">
        <f>'E3-residential data'!AD75</f>
        <v>0</v>
      </c>
      <c r="AE25">
        <f>'E3-residential data'!AE75</f>
        <v>0</v>
      </c>
      <c r="AF25">
        <f>'E3-residential data'!AF75</f>
        <v>0</v>
      </c>
      <c r="AG25">
        <f>'E3-residential data'!AG75</f>
        <v>0</v>
      </c>
      <c r="AH25">
        <f>'E3-residential data'!AH75</f>
        <v>0</v>
      </c>
      <c r="AI25">
        <f>'E3-residential data'!AI75</f>
        <v>0</v>
      </c>
    </row>
    <row r="26" spans="1:35" x14ac:dyDescent="0.35">
      <c r="A26" t="str">
        <f>'E3-residential data'!A76</f>
        <v>Waste Heat</v>
      </c>
      <c r="B26">
        <f>'E3-residential data'!B76</f>
        <v>0</v>
      </c>
      <c r="C26">
        <f>'E3-residential data'!C76</f>
        <v>0</v>
      </c>
      <c r="D26">
        <f>'E3-residential data'!D76</f>
        <v>0</v>
      </c>
      <c r="E26">
        <f>'E3-residential data'!E76</f>
        <v>0</v>
      </c>
      <c r="F26">
        <f>'E3-residential data'!F76</f>
        <v>0</v>
      </c>
      <c r="G26">
        <f>'E3-residential data'!G76</f>
        <v>0</v>
      </c>
      <c r="H26">
        <f>'E3-residential data'!H76</f>
        <v>0</v>
      </c>
      <c r="I26">
        <f>'E3-residential data'!I76</f>
        <v>0</v>
      </c>
      <c r="J26">
        <f>'E3-residential data'!J76</f>
        <v>0</v>
      </c>
      <c r="K26">
        <f>'E3-residential data'!K76</f>
        <v>0</v>
      </c>
      <c r="L26">
        <f>'E3-residential data'!L76</f>
        <v>0</v>
      </c>
      <c r="M26">
        <f>'E3-residential data'!M76</f>
        <v>0</v>
      </c>
      <c r="N26">
        <f>'E3-residential data'!N76</f>
        <v>0</v>
      </c>
      <c r="O26">
        <f>'E3-residential data'!O76</f>
        <v>0</v>
      </c>
      <c r="P26">
        <f>'E3-residential data'!P76</f>
        <v>0</v>
      </c>
      <c r="Q26">
        <f>'E3-residential data'!Q76</f>
        <v>0</v>
      </c>
      <c r="R26">
        <f>'E3-residential data'!R76</f>
        <v>0</v>
      </c>
      <c r="S26">
        <f>'E3-residential data'!S76</f>
        <v>0</v>
      </c>
      <c r="T26">
        <f>'E3-residential data'!T76</f>
        <v>0</v>
      </c>
      <c r="U26">
        <f>'E3-residential data'!U76</f>
        <v>0</v>
      </c>
      <c r="V26">
        <f>'E3-residential data'!V76</f>
        <v>0</v>
      </c>
      <c r="W26">
        <f>'E3-residential data'!W76</f>
        <v>0</v>
      </c>
      <c r="X26">
        <f>'E3-residential data'!X76</f>
        <v>0</v>
      </c>
      <c r="Y26">
        <f>'E3-residential data'!Y76</f>
        <v>0</v>
      </c>
      <c r="Z26">
        <f>'E3-residential data'!Z76</f>
        <v>0</v>
      </c>
      <c r="AA26">
        <f>'E3-residential data'!AA76</f>
        <v>0</v>
      </c>
      <c r="AB26">
        <f>'E3-residential data'!AB76</f>
        <v>0</v>
      </c>
      <c r="AC26">
        <f>'E3-residential data'!AC76</f>
        <v>0</v>
      </c>
      <c r="AD26">
        <f>'E3-residential data'!AD76</f>
        <v>0</v>
      </c>
      <c r="AE26">
        <f>'E3-residential data'!AE76</f>
        <v>0</v>
      </c>
      <c r="AF26">
        <f>'E3-residential data'!AF76</f>
        <v>0</v>
      </c>
      <c r="AG26">
        <f>'E3-residential data'!AG76</f>
        <v>0</v>
      </c>
      <c r="AH26">
        <f>'E3-residential data'!AH76</f>
        <v>0</v>
      </c>
      <c r="AI26">
        <f>'E3-residential data'!AI76</f>
        <v>0</v>
      </c>
    </row>
    <row r="27" spans="1:35" x14ac:dyDescent="0.35">
      <c r="A27" t="str">
        <f>'E3-residential data'!A77</f>
        <v>None</v>
      </c>
      <c r="B27">
        <f>'E3-residential data'!B77</f>
        <v>0</v>
      </c>
      <c r="C27">
        <f>'E3-residential data'!C77</f>
        <v>0</v>
      </c>
      <c r="D27">
        <f>'E3-residential data'!D77</f>
        <v>0</v>
      </c>
      <c r="E27">
        <f>'E3-residential data'!E77</f>
        <v>0</v>
      </c>
      <c r="F27">
        <f>'E3-residential data'!F77</f>
        <v>0</v>
      </c>
      <c r="G27">
        <f>'E3-residential data'!G77</f>
        <v>0</v>
      </c>
      <c r="H27">
        <f>'E3-residential data'!H77</f>
        <v>0</v>
      </c>
      <c r="I27">
        <f>'E3-residential data'!I77</f>
        <v>0</v>
      </c>
      <c r="J27">
        <f>'E3-residential data'!J77</f>
        <v>0</v>
      </c>
      <c r="K27">
        <f>'E3-residential data'!K77</f>
        <v>0</v>
      </c>
      <c r="L27">
        <f>'E3-residential data'!L77</f>
        <v>0</v>
      </c>
      <c r="M27">
        <f>'E3-residential data'!M77</f>
        <v>0</v>
      </c>
      <c r="N27">
        <f>'E3-residential data'!N77</f>
        <v>0</v>
      </c>
      <c r="O27">
        <f>'E3-residential data'!O77</f>
        <v>0</v>
      </c>
      <c r="P27">
        <f>'E3-residential data'!P77</f>
        <v>0</v>
      </c>
      <c r="Q27">
        <f>'E3-residential data'!Q77</f>
        <v>0</v>
      </c>
      <c r="R27">
        <f>'E3-residential data'!R77</f>
        <v>0</v>
      </c>
      <c r="S27">
        <f>'E3-residential data'!S77</f>
        <v>0</v>
      </c>
      <c r="T27">
        <f>'E3-residential data'!T77</f>
        <v>0</v>
      </c>
      <c r="U27">
        <f>'E3-residential data'!U77</f>
        <v>0</v>
      </c>
      <c r="V27">
        <f>'E3-residential data'!V77</f>
        <v>0</v>
      </c>
      <c r="W27">
        <f>'E3-residential data'!W77</f>
        <v>0</v>
      </c>
      <c r="X27">
        <f>'E3-residential data'!X77</f>
        <v>0</v>
      </c>
      <c r="Y27">
        <f>'E3-residential data'!Y77</f>
        <v>0</v>
      </c>
      <c r="Z27">
        <f>'E3-residential data'!Z77</f>
        <v>0</v>
      </c>
      <c r="AA27">
        <f>'E3-residential data'!AA77</f>
        <v>0</v>
      </c>
      <c r="AB27">
        <f>'E3-residential data'!AB77</f>
        <v>0</v>
      </c>
      <c r="AC27">
        <f>'E3-residential data'!AC77</f>
        <v>0</v>
      </c>
      <c r="AD27">
        <f>'E3-residential data'!AD77</f>
        <v>0</v>
      </c>
      <c r="AE27">
        <f>'E3-residential data'!AE77</f>
        <v>0</v>
      </c>
      <c r="AF27">
        <f>'E3-residential data'!AF77</f>
        <v>0</v>
      </c>
      <c r="AG27">
        <f>'E3-residential data'!AG77</f>
        <v>0</v>
      </c>
      <c r="AH27">
        <f>'E3-residential data'!AH77</f>
        <v>0</v>
      </c>
      <c r="AI27">
        <f>'E3-residential data'!AI77</f>
        <v>0</v>
      </c>
    </row>
    <row r="29" spans="1:35" x14ac:dyDescent="0.35">
      <c r="A29" s="1" t="str">
        <f>'E3-residential data'!A79</f>
        <v>Refrigerators</v>
      </c>
    </row>
    <row r="30" spans="1:35" x14ac:dyDescent="0.35">
      <c r="A30" t="str">
        <f>'E3-residential data'!A80</f>
        <v>Electricity</v>
      </c>
      <c r="B30">
        <f>'E3-residential data'!B80</f>
        <v>4.9400388696536901E-2</v>
      </c>
      <c r="C30">
        <f>'E3-residential data'!C80</f>
        <v>4.9130245951275103E-2</v>
      </c>
      <c r="D30">
        <f>'E3-residential data'!D80</f>
        <v>4.8937924201612699E-2</v>
      </c>
      <c r="E30">
        <f>'E3-residential data'!E80</f>
        <v>4.8733383500969403E-2</v>
      </c>
      <c r="F30">
        <f>'E3-residential data'!F80</f>
        <v>4.8515087367618601E-2</v>
      </c>
      <c r="G30">
        <f>'E3-residential data'!G80</f>
        <v>4.8280371613380398E-2</v>
      </c>
      <c r="H30">
        <f>'E3-residential data'!H80</f>
        <v>4.8068786600580803E-2</v>
      </c>
      <c r="I30">
        <f>'E3-residential data'!I80</f>
        <v>4.78470704773847E-2</v>
      </c>
      <c r="J30">
        <f>'E3-residential data'!J80</f>
        <v>4.7610283395445999E-2</v>
      </c>
      <c r="K30">
        <f>'E3-residential data'!K80</f>
        <v>4.7359858496739897E-2</v>
      </c>
      <c r="L30">
        <f>'E3-residential data'!L80</f>
        <v>4.7107955665536203E-2</v>
      </c>
      <c r="M30">
        <f>'E3-residential data'!M80</f>
        <v>4.68561106311432E-2</v>
      </c>
      <c r="N30">
        <f>'E3-residential data'!N80</f>
        <v>4.6601162654271701E-2</v>
      </c>
      <c r="O30">
        <f>'E3-residential data'!O80</f>
        <v>4.63622522270268E-2</v>
      </c>
      <c r="P30">
        <f>'E3-residential data'!P80</f>
        <v>4.6137747920125899E-2</v>
      </c>
      <c r="Q30">
        <f>'E3-residential data'!Q80</f>
        <v>4.5953054594228097E-2</v>
      </c>
      <c r="R30">
        <f>'E3-residential data'!R80</f>
        <v>4.5801486504197401E-2</v>
      </c>
      <c r="S30">
        <f>'E3-residential data'!S80</f>
        <v>4.5651278525344598E-2</v>
      </c>
      <c r="T30">
        <f>'E3-residential data'!T80</f>
        <v>4.5512990142303901E-2</v>
      </c>
      <c r="U30">
        <f>'E3-residential data'!U80</f>
        <v>4.5376382952955999E-2</v>
      </c>
      <c r="V30">
        <f>'E3-residential data'!V80</f>
        <v>4.52535892871921E-2</v>
      </c>
      <c r="W30">
        <f>'E3-residential data'!W80</f>
        <v>4.5148226575292501E-2</v>
      </c>
      <c r="X30">
        <f>'E3-residential data'!X80</f>
        <v>4.5052063824726603E-2</v>
      </c>
      <c r="Y30">
        <f>'E3-residential data'!Y80</f>
        <v>4.4963797726068198E-2</v>
      </c>
      <c r="Z30">
        <f>'E3-residential data'!Z80</f>
        <v>4.4892761330316201E-2</v>
      </c>
      <c r="AA30">
        <f>'E3-residential data'!AA80</f>
        <v>4.4838165844649197E-2</v>
      </c>
      <c r="AB30">
        <f>'E3-residential data'!AB80</f>
        <v>4.4801206708428201E-2</v>
      </c>
      <c r="AC30">
        <f>'E3-residential data'!AC80</f>
        <v>4.4782627951208402E-2</v>
      </c>
      <c r="AD30">
        <f>'E3-residential data'!AD80</f>
        <v>4.4781521540374798E-2</v>
      </c>
      <c r="AE30">
        <f>'E3-residential data'!AE80</f>
        <v>4.4796160849610002E-2</v>
      </c>
      <c r="AF30">
        <f>'E3-residential data'!AF80</f>
        <v>4.4826374455988499E-2</v>
      </c>
      <c r="AG30">
        <f>'E3-residential data'!AG80</f>
        <v>4.4871523658637502E-2</v>
      </c>
      <c r="AH30">
        <f>'E3-residential data'!AH80</f>
        <v>4.4929082152595702E-2</v>
      </c>
      <c r="AI30">
        <f>'E3-residential data'!AI80</f>
        <v>4.4993106322910599E-2</v>
      </c>
    </row>
    <row r="31" spans="1:35" x14ac:dyDescent="0.35">
      <c r="A31" t="str">
        <f>'E3-residential data'!A81</f>
        <v>Pipeline Gas</v>
      </c>
      <c r="B31">
        <f>'E3-residential data'!B81</f>
        <v>0</v>
      </c>
      <c r="C31">
        <f>'E3-residential data'!C81</f>
        <v>0</v>
      </c>
      <c r="D31">
        <f>'E3-residential data'!D81</f>
        <v>0</v>
      </c>
      <c r="E31">
        <f>'E3-residential data'!E81</f>
        <v>0</v>
      </c>
      <c r="F31">
        <f>'E3-residential data'!F81</f>
        <v>0</v>
      </c>
      <c r="G31">
        <f>'E3-residential data'!G81</f>
        <v>0</v>
      </c>
      <c r="H31">
        <f>'E3-residential data'!H81</f>
        <v>0</v>
      </c>
      <c r="I31">
        <f>'E3-residential data'!I81</f>
        <v>0</v>
      </c>
      <c r="J31">
        <f>'E3-residential data'!J81</f>
        <v>0</v>
      </c>
      <c r="K31">
        <f>'E3-residential data'!K81</f>
        <v>0</v>
      </c>
      <c r="L31">
        <f>'E3-residential data'!L81</f>
        <v>0</v>
      </c>
      <c r="M31">
        <f>'E3-residential data'!M81</f>
        <v>0</v>
      </c>
      <c r="N31">
        <f>'E3-residential data'!N81</f>
        <v>0</v>
      </c>
      <c r="O31">
        <f>'E3-residential data'!O81</f>
        <v>0</v>
      </c>
      <c r="P31">
        <f>'E3-residential data'!P81</f>
        <v>0</v>
      </c>
      <c r="Q31">
        <f>'E3-residential data'!Q81</f>
        <v>0</v>
      </c>
      <c r="R31">
        <f>'E3-residential data'!R81</f>
        <v>0</v>
      </c>
      <c r="S31">
        <f>'E3-residential data'!S81</f>
        <v>0</v>
      </c>
      <c r="T31">
        <f>'E3-residential data'!T81</f>
        <v>0</v>
      </c>
      <c r="U31">
        <f>'E3-residential data'!U81</f>
        <v>0</v>
      </c>
      <c r="V31">
        <f>'E3-residential data'!V81</f>
        <v>0</v>
      </c>
      <c r="W31">
        <f>'E3-residential data'!W81</f>
        <v>0</v>
      </c>
      <c r="X31">
        <f>'E3-residential data'!X81</f>
        <v>0</v>
      </c>
      <c r="Y31">
        <f>'E3-residential data'!Y81</f>
        <v>0</v>
      </c>
      <c r="Z31">
        <f>'E3-residential data'!Z81</f>
        <v>0</v>
      </c>
      <c r="AA31">
        <f>'E3-residential data'!AA81</f>
        <v>0</v>
      </c>
      <c r="AB31">
        <f>'E3-residential data'!AB81</f>
        <v>0</v>
      </c>
      <c r="AC31">
        <f>'E3-residential data'!AC81</f>
        <v>0</v>
      </c>
      <c r="AD31">
        <f>'E3-residential data'!AD81</f>
        <v>0</v>
      </c>
      <c r="AE31">
        <f>'E3-residential data'!AE81</f>
        <v>0</v>
      </c>
      <c r="AF31">
        <f>'E3-residential data'!AF81</f>
        <v>0</v>
      </c>
      <c r="AG31">
        <f>'E3-residential data'!AG81</f>
        <v>0</v>
      </c>
      <c r="AH31">
        <f>'E3-residential data'!AH81</f>
        <v>0</v>
      </c>
      <c r="AI31">
        <f>'E3-residential data'!AI81</f>
        <v>0</v>
      </c>
    </row>
    <row r="32" spans="1:35" x14ac:dyDescent="0.35">
      <c r="A32" t="str">
        <f>'E3-residential data'!A82</f>
        <v>Fuel Oil</v>
      </c>
      <c r="B32">
        <f>'E3-residential data'!B82</f>
        <v>0</v>
      </c>
      <c r="C32">
        <f>'E3-residential data'!C82</f>
        <v>0</v>
      </c>
      <c r="D32">
        <f>'E3-residential data'!D82</f>
        <v>0</v>
      </c>
      <c r="E32">
        <f>'E3-residential data'!E82</f>
        <v>0</v>
      </c>
      <c r="F32">
        <f>'E3-residential data'!F82</f>
        <v>0</v>
      </c>
      <c r="G32">
        <f>'E3-residential data'!G82</f>
        <v>0</v>
      </c>
      <c r="H32">
        <f>'E3-residential data'!H82</f>
        <v>0</v>
      </c>
      <c r="I32">
        <f>'E3-residential data'!I82</f>
        <v>0</v>
      </c>
      <c r="J32">
        <f>'E3-residential data'!J82</f>
        <v>0</v>
      </c>
      <c r="K32">
        <f>'E3-residential data'!K82</f>
        <v>0</v>
      </c>
      <c r="L32">
        <f>'E3-residential data'!L82</f>
        <v>0</v>
      </c>
      <c r="M32">
        <f>'E3-residential data'!M82</f>
        <v>0</v>
      </c>
      <c r="N32">
        <f>'E3-residential data'!N82</f>
        <v>0</v>
      </c>
      <c r="O32">
        <f>'E3-residential data'!O82</f>
        <v>0</v>
      </c>
      <c r="P32">
        <f>'E3-residential data'!P82</f>
        <v>0</v>
      </c>
      <c r="Q32">
        <f>'E3-residential data'!Q82</f>
        <v>0</v>
      </c>
      <c r="R32">
        <f>'E3-residential data'!R82</f>
        <v>0</v>
      </c>
      <c r="S32">
        <f>'E3-residential data'!S82</f>
        <v>0</v>
      </c>
      <c r="T32">
        <f>'E3-residential data'!T82</f>
        <v>0</v>
      </c>
      <c r="U32">
        <f>'E3-residential data'!U82</f>
        <v>0</v>
      </c>
      <c r="V32">
        <f>'E3-residential data'!V82</f>
        <v>0</v>
      </c>
      <c r="W32">
        <f>'E3-residential data'!W82</f>
        <v>0</v>
      </c>
      <c r="X32">
        <f>'E3-residential data'!X82</f>
        <v>0</v>
      </c>
      <c r="Y32">
        <f>'E3-residential data'!Y82</f>
        <v>0</v>
      </c>
      <c r="Z32">
        <f>'E3-residential data'!Z82</f>
        <v>0</v>
      </c>
      <c r="AA32">
        <f>'E3-residential data'!AA82</f>
        <v>0</v>
      </c>
      <c r="AB32">
        <f>'E3-residential data'!AB82</f>
        <v>0</v>
      </c>
      <c r="AC32">
        <f>'E3-residential data'!AC82</f>
        <v>0</v>
      </c>
      <c r="AD32">
        <f>'E3-residential data'!AD82</f>
        <v>0</v>
      </c>
      <c r="AE32">
        <f>'E3-residential data'!AE82</f>
        <v>0</v>
      </c>
      <c r="AF32">
        <f>'E3-residential data'!AF82</f>
        <v>0</v>
      </c>
      <c r="AG32">
        <f>'E3-residential data'!AG82</f>
        <v>0</v>
      </c>
      <c r="AH32">
        <f>'E3-residential data'!AH82</f>
        <v>0</v>
      </c>
      <c r="AI32">
        <f>'E3-residential data'!AI82</f>
        <v>0</v>
      </c>
    </row>
    <row r="33" spans="1:35" x14ac:dyDescent="0.35">
      <c r="A33" t="str">
        <f>'E3-residential data'!A83</f>
        <v>LPG</v>
      </c>
      <c r="B33">
        <f>'E3-residential data'!B83</f>
        <v>0</v>
      </c>
      <c r="C33">
        <f>'E3-residential data'!C83</f>
        <v>0</v>
      </c>
      <c r="D33">
        <f>'E3-residential data'!D83</f>
        <v>0</v>
      </c>
      <c r="E33">
        <f>'E3-residential data'!E83</f>
        <v>0</v>
      </c>
      <c r="F33">
        <f>'E3-residential data'!F83</f>
        <v>0</v>
      </c>
      <c r="G33">
        <f>'E3-residential data'!G83</f>
        <v>0</v>
      </c>
      <c r="H33">
        <f>'E3-residential data'!H83</f>
        <v>0</v>
      </c>
      <c r="I33">
        <f>'E3-residential data'!I83</f>
        <v>0</v>
      </c>
      <c r="J33">
        <f>'E3-residential data'!J83</f>
        <v>0</v>
      </c>
      <c r="K33">
        <f>'E3-residential data'!K83</f>
        <v>0</v>
      </c>
      <c r="L33">
        <f>'E3-residential data'!L83</f>
        <v>0</v>
      </c>
      <c r="M33">
        <f>'E3-residential data'!M83</f>
        <v>0</v>
      </c>
      <c r="N33">
        <f>'E3-residential data'!N83</f>
        <v>0</v>
      </c>
      <c r="O33">
        <f>'E3-residential data'!O83</f>
        <v>0</v>
      </c>
      <c r="P33">
        <f>'E3-residential data'!P83</f>
        <v>0</v>
      </c>
      <c r="Q33">
        <f>'E3-residential data'!Q83</f>
        <v>0</v>
      </c>
      <c r="R33">
        <f>'E3-residential data'!R83</f>
        <v>0</v>
      </c>
      <c r="S33">
        <f>'E3-residential data'!S83</f>
        <v>0</v>
      </c>
      <c r="T33">
        <f>'E3-residential data'!T83</f>
        <v>0</v>
      </c>
      <c r="U33">
        <f>'E3-residential data'!U83</f>
        <v>0</v>
      </c>
      <c r="V33">
        <f>'E3-residential data'!V83</f>
        <v>0</v>
      </c>
      <c r="W33">
        <f>'E3-residential data'!W83</f>
        <v>0</v>
      </c>
      <c r="X33">
        <f>'E3-residential data'!X83</f>
        <v>0</v>
      </c>
      <c r="Y33">
        <f>'E3-residential data'!Y83</f>
        <v>0</v>
      </c>
      <c r="Z33">
        <f>'E3-residential data'!Z83</f>
        <v>0</v>
      </c>
      <c r="AA33">
        <f>'E3-residential data'!AA83</f>
        <v>0</v>
      </c>
      <c r="AB33">
        <f>'E3-residential data'!AB83</f>
        <v>0</v>
      </c>
      <c r="AC33">
        <f>'E3-residential data'!AC83</f>
        <v>0</v>
      </c>
      <c r="AD33">
        <f>'E3-residential data'!AD83</f>
        <v>0</v>
      </c>
      <c r="AE33">
        <f>'E3-residential data'!AE83</f>
        <v>0</v>
      </c>
      <c r="AF33">
        <f>'E3-residential data'!AF83</f>
        <v>0</v>
      </c>
      <c r="AG33">
        <f>'E3-residential data'!AG83</f>
        <v>0</v>
      </c>
      <c r="AH33">
        <f>'E3-residential data'!AH83</f>
        <v>0</v>
      </c>
      <c r="AI33">
        <f>'E3-residential data'!AI83</f>
        <v>0</v>
      </c>
    </row>
    <row r="34" spans="1:35" x14ac:dyDescent="0.35">
      <c r="A34" t="str">
        <f>'E3-residential data'!A84</f>
        <v>Kerosene</v>
      </c>
      <c r="B34">
        <f>'E3-residential data'!B84</f>
        <v>0</v>
      </c>
      <c r="C34">
        <f>'E3-residential data'!C84</f>
        <v>0</v>
      </c>
      <c r="D34">
        <f>'E3-residential data'!D84</f>
        <v>0</v>
      </c>
      <c r="E34">
        <f>'E3-residential data'!E84</f>
        <v>0</v>
      </c>
      <c r="F34">
        <f>'E3-residential data'!F84</f>
        <v>0</v>
      </c>
      <c r="G34">
        <f>'E3-residential data'!G84</f>
        <v>0</v>
      </c>
      <c r="H34">
        <f>'E3-residential data'!H84</f>
        <v>0</v>
      </c>
      <c r="I34">
        <f>'E3-residential data'!I84</f>
        <v>0</v>
      </c>
      <c r="J34">
        <f>'E3-residential data'!J84</f>
        <v>0</v>
      </c>
      <c r="K34">
        <f>'E3-residential data'!K84</f>
        <v>0</v>
      </c>
      <c r="L34">
        <f>'E3-residential data'!L84</f>
        <v>0</v>
      </c>
      <c r="M34">
        <f>'E3-residential data'!M84</f>
        <v>0</v>
      </c>
      <c r="N34">
        <f>'E3-residential data'!N84</f>
        <v>0</v>
      </c>
      <c r="O34">
        <f>'E3-residential data'!O84</f>
        <v>0</v>
      </c>
      <c r="P34">
        <f>'E3-residential data'!P84</f>
        <v>0</v>
      </c>
      <c r="Q34">
        <f>'E3-residential data'!Q84</f>
        <v>0</v>
      </c>
      <c r="R34">
        <f>'E3-residential data'!R84</f>
        <v>0</v>
      </c>
      <c r="S34">
        <f>'E3-residential data'!S84</f>
        <v>0</v>
      </c>
      <c r="T34">
        <f>'E3-residential data'!T84</f>
        <v>0</v>
      </c>
      <c r="U34">
        <f>'E3-residential data'!U84</f>
        <v>0</v>
      </c>
      <c r="V34">
        <f>'E3-residential data'!V84</f>
        <v>0</v>
      </c>
      <c r="W34">
        <f>'E3-residential data'!W84</f>
        <v>0</v>
      </c>
      <c r="X34">
        <f>'E3-residential data'!X84</f>
        <v>0</v>
      </c>
      <c r="Y34">
        <f>'E3-residential data'!Y84</f>
        <v>0</v>
      </c>
      <c r="Z34">
        <f>'E3-residential data'!Z84</f>
        <v>0</v>
      </c>
      <c r="AA34">
        <f>'E3-residential data'!AA84</f>
        <v>0</v>
      </c>
      <c r="AB34">
        <f>'E3-residential data'!AB84</f>
        <v>0</v>
      </c>
      <c r="AC34">
        <f>'E3-residential data'!AC84</f>
        <v>0</v>
      </c>
      <c r="AD34">
        <f>'E3-residential data'!AD84</f>
        <v>0</v>
      </c>
      <c r="AE34">
        <f>'E3-residential data'!AE84</f>
        <v>0</v>
      </c>
      <c r="AF34">
        <f>'E3-residential data'!AF84</f>
        <v>0</v>
      </c>
      <c r="AG34">
        <f>'E3-residential data'!AG84</f>
        <v>0</v>
      </c>
      <c r="AH34">
        <f>'E3-residential data'!AH84</f>
        <v>0</v>
      </c>
      <c r="AI34">
        <f>'E3-residential data'!AI84</f>
        <v>0</v>
      </c>
    </row>
    <row r="35" spans="1:35" x14ac:dyDescent="0.35">
      <c r="A35" t="str">
        <f>'E3-residential data'!A85</f>
        <v>Wood</v>
      </c>
      <c r="B35">
        <f>'E3-residential data'!B85</f>
        <v>0</v>
      </c>
      <c r="C35">
        <f>'E3-residential data'!C85</f>
        <v>0</v>
      </c>
      <c r="D35">
        <f>'E3-residential data'!D85</f>
        <v>0</v>
      </c>
      <c r="E35">
        <f>'E3-residential data'!E85</f>
        <v>0</v>
      </c>
      <c r="F35">
        <f>'E3-residential data'!F85</f>
        <v>0</v>
      </c>
      <c r="G35">
        <f>'E3-residential data'!G85</f>
        <v>0</v>
      </c>
      <c r="H35">
        <f>'E3-residential data'!H85</f>
        <v>0</v>
      </c>
      <c r="I35">
        <f>'E3-residential data'!I85</f>
        <v>0</v>
      </c>
      <c r="J35">
        <f>'E3-residential data'!J85</f>
        <v>0</v>
      </c>
      <c r="K35">
        <f>'E3-residential data'!K85</f>
        <v>0</v>
      </c>
      <c r="L35">
        <f>'E3-residential data'!L85</f>
        <v>0</v>
      </c>
      <c r="M35">
        <f>'E3-residential data'!M85</f>
        <v>0</v>
      </c>
      <c r="N35">
        <f>'E3-residential data'!N85</f>
        <v>0</v>
      </c>
      <c r="O35">
        <f>'E3-residential data'!O85</f>
        <v>0</v>
      </c>
      <c r="P35">
        <f>'E3-residential data'!P85</f>
        <v>0</v>
      </c>
      <c r="Q35">
        <f>'E3-residential data'!Q85</f>
        <v>0</v>
      </c>
      <c r="R35">
        <f>'E3-residential data'!R85</f>
        <v>0</v>
      </c>
      <c r="S35">
        <f>'E3-residential data'!S85</f>
        <v>0</v>
      </c>
      <c r="T35">
        <f>'E3-residential data'!T85</f>
        <v>0</v>
      </c>
      <c r="U35">
        <f>'E3-residential data'!U85</f>
        <v>0</v>
      </c>
      <c r="V35">
        <f>'E3-residential data'!V85</f>
        <v>0</v>
      </c>
      <c r="W35">
        <f>'E3-residential data'!W85</f>
        <v>0</v>
      </c>
      <c r="X35">
        <f>'E3-residential data'!X85</f>
        <v>0</v>
      </c>
      <c r="Y35">
        <f>'E3-residential data'!Y85</f>
        <v>0</v>
      </c>
      <c r="Z35">
        <f>'E3-residential data'!Z85</f>
        <v>0</v>
      </c>
      <c r="AA35">
        <f>'E3-residential data'!AA85</f>
        <v>0</v>
      </c>
      <c r="AB35">
        <f>'E3-residential data'!AB85</f>
        <v>0</v>
      </c>
      <c r="AC35">
        <f>'E3-residential data'!AC85</f>
        <v>0</v>
      </c>
      <c r="AD35">
        <f>'E3-residential data'!AD85</f>
        <v>0</v>
      </c>
      <c r="AE35">
        <f>'E3-residential data'!AE85</f>
        <v>0</v>
      </c>
      <c r="AF35">
        <f>'E3-residential data'!AF85</f>
        <v>0</v>
      </c>
      <c r="AG35">
        <f>'E3-residential data'!AG85</f>
        <v>0</v>
      </c>
      <c r="AH35">
        <f>'E3-residential data'!AH85</f>
        <v>0</v>
      </c>
      <c r="AI35">
        <f>'E3-residential data'!AI85</f>
        <v>0</v>
      </c>
    </row>
    <row r="36" spans="1:35" x14ac:dyDescent="0.35">
      <c r="A36" t="str">
        <f>'E3-residential data'!A86</f>
        <v>Waste Heat</v>
      </c>
      <c r="B36">
        <f>'E3-residential data'!B86</f>
        <v>0</v>
      </c>
      <c r="C36">
        <f>'E3-residential data'!C86</f>
        <v>0</v>
      </c>
      <c r="D36">
        <f>'E3-residential data'!D86</f>
        <v>0</v>
      </c>
      <c r="E36">
        <f>'E3-residential data'!E86</f>
        <v>0</v>
      </c>
      <c r="F36">
        <f>'E3-residential data'!F86</f>
        <v>0</v>
      </c>
      <c r="G36">
        <f>'E3-residential data'!G86</f>
        <v>0</v>
      </c>
      <c r="H36">
        <f>'E3-residential data'!H86</f>
        <v>0</v>
      </c>
      <c r="I36">
        <f>'E3-residential data'!I86</f>
        <v>0</v>
      </c>
      <c r="J36">
        <f>'E3-residential data'!J86</f>
        <v>0</v>
      </c>
      <c r="K36">
        <f>'E3-residential data'!K86</f>
        <v>0</v>
      </c>
      <c r="L36">
        <f>'E3-residential data'!L86</f>
        <v>0</v>
      </c>
      <c r="M36">
        <f>'E3-residential data'!M86</f>
        <v>0</v>
      </c>
      <c r="N36">
        <f>'E3-residential data'!N86</f>
        <v>0</v>
      </c>
      <c r="O36">
        <f>'E3-residential data'!O86</f>
        <v>0</v>
      </c>
      <c r="P36">
        <f>'E3-residential data'!P86</f>
        <v>0</v>
      </c>
      <c r="Q36">
        <f>'E3-residential data'!Q86</f>
        <v>0</v>
      </c>
      <c r="R36">
        <f>'E3-residential data'!R86</f>
        <v>0</v>
      </c>
      <c r="S36">
        <f>'E3-residential data'!S86</f>
        <v>0</v>
      </c>
      <c r="T36">
        <f>'E3-residential data'!T86</f>
        <v>0</v>
      </c>
      <c r="U36">
        <f>'E3-residential data'!U86</f>
        <v>0</v>
      </c>
      <c r="V36">
        <f>'E3-residential data'!V86</f>
        <v>0</v>
      </c>
      <c r="W36">
        <f>'E3-residential data'!W86</f>
        <v>0</v>
      </c>
      <c r="X36">
        <f>'E3-residential data'!X86</f>
        <v>0</v>
      </c>
      <c r="Y36">
        <f>'E3-residential data'!Y86</f>
        <v>0</v>
      </c>
      <c r="Z36">
        <f>'E3-residential data'!Z86</f>
        <v>0</v>
      </c>
      <c r="AA36">
        <f>'E3-residential data'!AA86</f>
        <v>0</v>
      </c>
      <c r="AB36">
        <f>'E3-residential data'!AB86</f>
        <v>0</v>
      </c>
      <c r="AC36">
        <f>'E3-residential data'!AC86</f>
        <v>0</v>
      </c>
      <c r="AD36">
        <f>'E3-residential data'!AD86</f>
        <v>0</v>
      </c>
      <c r="AE36">
        <f>'E3-residential data'!AE86</f>
        <v>0</v>
      </c>
      <c r="AF36">
        <f>'E3-residential data'!AF86</f>
        <v>0</v>
      </c>
      <c r="AG36">
        <f>'E3-residential data'!AG86</f>
        <v>0</v>
      </c>
      <c r="AH36">
        <f>'E3-residential data'!AH86</f>
        <v>0</v>
      </c>
      <c r="AI36">
        <f>'E3-residential data'!AI86</f>
        <v>0</v>
      </c>
    </row>
    <row r="37" spans="1:35" x14ac:dyDescent="0.35">
      <c r="A37" t="str">
        <f>'E3-residential data'!A87</f>
        <v>None</v>
      </c>
      <c r="B37">
        <f>'E3-residential data'!B87</f>
        <v>0</v>
      </c>
      <c r="C37">
        <f>'E3-residential data'!C87</f>
        <v>0</v>
      </c>
      <c r="D37">
        <f>'E3-residential data'!D87</f>
        <v>0</v>
      </c>
      <c r="E37">
        <f>'E3-residential data'!E87</f>
        <v>0</v>
      </c>
      <c r="F37">
        <f>'E3-residential data'!F87</f>
        <v>0</v>
      </c>
      <c r="G37">
        <f>'E3-residential data'!G87</f>
        <v>0</v>
      </c>
      <c r="H37">
        <f>'E3-residential data'!H87</f>
        <v>0</v>
      </c>
      <c r="I37">
        <f>'E3-residential data'!I87</f>
        <v>0</v>
      </c>
      <c r="J37">
        <f>'E3-residential data'!J87</f>
        <v>0</v>
      </c>
      <c r="K37">
        <f>'E3-residential data'!K87</f>
        <v>0</v>
      </c>
      <c r="L37">
        <f>'E3-residential data'!L87</f>
        <v>0</v>
      </c>
      <c r="M37">
        <f>'E3-residential data'!M87</f>
        <v>0</v>
      </c>
      <c r="N37">
        <f>'E3-residential data'!N87</f>
        <v>0</v>
      </c>
      <c r="O37">
        <f>'E3-residential data'!O87</f>
        <v>0</v>
      </c>
      <c r="P37">
        <f>'E3-residential data'!P87</f>
        <v>0</v>
      </c>
      <c r="Q37">
        <f>'E3-residential data'!Q87</f>
        <v>0</v>
      </c>
      <c r="R37">
        <f>'E3-residential data'!R87</f>
        <v>0</v>
      </c>
      <c r="S37">
        <f>'E3-residential data'!S87</f>
        <v>0</v>
      </c>
      <c r="T37">
        <f>'E3-residential data'!T87</f>
        <v>0</v>
      </c>
      <c r="U37">
        <f>'E3-residential data'!U87</f>
        <v>0</v>
      </c>
      <c r="V37">
        <f>'E3-residential data'!V87</f>
        <v>0</v>
      </c>
      <c r="W37">
        <f>'E3-residential data'!W87</f>
        <v>0</v>
      </c>
      <c r="X37">
        <f>'E3-residential data'!X87</f>
        <v>0</v>
      </c>
      <c r="Y37">
        <f>'E3-residential data'!Y87</f>
        <v>0</v>
      </c>
      <c r="Z37">
        <f>'E3-residential data'!Z87</f>
        <v>0</v>
      </c>
      <c r="AA37">
        <f>'E3-residential data'!AA87</f>
        <v>0</v>
      </c>
      <c r="AB37">
        <f>'E3-residential data'!AB87</f>
        <v>0</v>
      </c>
      <c r="AC37">
        <f>'E3-residential data'!AC87</f>
        <v>0</v>
      </c>
      <c r="AD37">
        <f>'E3-residential data'!AD87</f>
        <v>0</v>
      </c>
      <c r="AE37">
        <f>'E3-residential data'!AE87</f>
        <v>0</v>
      </c>
      <c r="AF37">
        <f>'E3-residential data'!AF87</f>
        <v>0</v>
      </c>
      <c r="AG37">
        <f>'E3-residential data'!AG87</f>
        <v>0</v>
      </c>
      <c r="AH37">
        <f>'E3-residential data'!AH87</f>
        <v>0</v>
      </c>
      <c r="AI37">
        <f>'E3-residential data'!AI87</f>
        <v>0</v>
      </c>
    </row>
    <row r="39" spans="1:35" x14ac:dyDescent="0.35">
      <c r="A39" s="1" t="str">
        <f>'E3-residential data'!A89</f>
        <v>Freezers</v>
      </c>
    </row>
    <row r="40" spans="1:35" x14ac:dyDescent="0.35">
      <c r="A40" t="str">
        <f>'E3-residential data'!A90</f>
        <v>Electricity</v>
      </c>
      <c r="B40">
        <f>'E3-residential data'!B90</f>
        <v>8.6328550693518698E-3</v>
      </c>
      <c r="C40">
        <f>'E3-residential data'!C90</f>
        <v>8.5703117992874597E-3</v>
      </c>
      <c r="D40">
        <f>'E3-residential data'!D90</f>
        <v>8.5203680145628999E-3</v>
      </c>
      <c r="E40">
        <f>'E3-residential data'!E90</f>
        <v>8.4687846142211306E-3</v>
      </c>
      <c r="F40">
        <f>'E3-residential data'!F90</f>
        <v>8.4149667147270894E-3</v>
      </c>
      <c r="G40">
        <f>'E3-residential data'!G90</f>
        <v>8.3580877030608198E-3</v>
      </c>
      <c r="H40">
        <f>'E3-residential data'!H90</f>
        <v>8.30426394175739E-3</v>
      </c>
      <c r="I40">
        <f>'E3-residential data'!I90</f>
        <v>8.2480455870959507E-3</v>
      </c>
      <c r="J40">
        <f>'E3-residential data'!J90</f>
        <v>8.1883135978794205E-3</v>
      </c>
      <c r="K40">
        <f>'E3-residential data'!K90</f>
        <v>8.1246734762981405E-3</v>
      </c>
      <c r="L40">
        <f>'E3-residential data'!L90</f>
        <v>8.0583365642260991E-3</v>
      </c>
      <c r="M40">
        <f>'E3-residential data'!M90</f>
        <v>7.9888547584960699E-3</v>
      </c>
      <c r="N40">
        <f>'E3-residential data'!N90</f>
        <v>7.9156828519066601E-3</v>
      </c>
      <c r="O40">
        <f>'E3-residential data'!O90</f>
        <v>7.8425614995236807E-3</v>
      </c>
      <c r="P40">
        <f>'E3-residential data'!P90</f>
        <v>7.7703544909718501E-3</v>
      </c>
      <c r="Q40">
        <f>'E3-residential data'!Q90</f>
        <v>7.7044774731430303E-3</v>
      </c>
      <c r="R40">
        <f>'E3-residential data'!R90</f>
        <v>7.6450996797596199E-3</v>
      </c>
      <c r="S40">
        <f>'E3-residential data'!S90</f>
        <v>7.5882402511801396E-3</v>
      </c>
      <c r="T40">
        <f>'E3-residential data'!T90</f>
        <v>7.5360927565622203E-3</v>
      </c>
      <c r="U40">
        <f>'E3-residential data'!U90</f>
        <v>7.4871066345090203E-3</v>
      </c>
      <c r="V40">
        <f>'E3-residential data'!V90</f>
        <v>7.4429253414733101E-3</v>
      </c>
      <c r="W40">
        <f>'E3-residential data'!W90</f>
        <v>7.4035851828801102E-3</v>
      </c>
      <c r="X40">
        <f>'E3-residential data'!X90</f>
        <v>7.3671530877350401E-3</v>
      </c>
      <c r="Y40">
        <f>'E3-residential data'!Y90</f>
        <v>7.3327513664875098E-3</v>
      </c>
      <c r="Z40">
        <f>'E3-residential data'!Z90</f>
        <v>7.3011603664393798E-3</v>
      </c>
      <c r="AA40">
        <f>'E3-residential data'!AA90</f>
        <v>7.2716952766795698E-3</v>
      </c>
      <c r="AB40">
        <f>'E3-residential data'!AB90</f>
        <v>7.24421882064313E-3</v>
      </c>
      <c r="AC40">
        <f>'E3-residential data'!AC90</f>
        <v>7.2186649370932898E-3</v>
      </c>
      <c r="AD40">
        <f>'E3-residential data'!AD90</f>
        <v>7.19491825971421E-3</v>
      </c>
      <c r="AE40">
        <f>'E3-residential data'!AE90</f>
        <v>7.17288175268264E-3</v>
      </c>
      <c r="AF40">
        <f>'E3-residential data'!AF90</f>
        <v>7.1528883959017797E-3</v>
      </c>
      <c r="AG40">
        <f>'E3-residential data'!AG90</f>
        <v>7.1352321205157797E-3</v>
      </c>
      <c r="AH40">
        <f>'E3-residential data'!AH90</f>
        <v>7.1199594042147801E-3</v>
      </c>
      <c r="AI40">
        <f>'E3-residential data'!AI90</f>
        <v>7.1065895663584896E-3</v>
      </c>
    </row>
    <row r="41" spans="1:35" x14ac:dyDescent="0.35">
      <c r="A41" t="str">
        <f>'E3-residential data'!A91</f>
        <v>Pipeline Gas</v>
      </c>
      <c r="B41">
        <f>'E3-residential data'!B91</f>
        <v>0</v>
      </c>
      <c r="C41">
        <f>'E3-residential data'!C91</f>
        <v>0</v>
      </c>
      <c r="D41">
        <f>'E3-residential data'!D91</f>
        <v>0</v>
      </c>
      <c r="E41">
        <f>'E3-residential data'!E91</f>
        <v>0</v>
      </c>
      <c r="F41">
        <f>'E3-residential data'!F91</f>
        <v>0</v>
      </c>
      <c r="G41">
        <f>'E3-residential data'!G91</f>
        <v>0</v>
      </c>
      <c r="H41">
        <f>'E3-residential data'!H91</f>
        <v>0</v>
      </c>
      <c r="I41">
        <f>'E3-residential data'!I91</f>
        <v>0</v>
      </c>
      <c r="J41">
        <f>'E3-residential data'!J91</f>
        <v>0</v>
      </c>
      <c r="K41">
        <f>'E3-residential data'!K91</f>
        <v>0</v>
      </c>
      <c r="L41">
        <f>'E3-residential data'!L91</f>
        <v>0</v>
      </c>
      <c r="M41">
        <f>'E3-residential data'!M91</f>
        <v>0</v>
      </c>
      <c r="N41">
        <f>'E3-residential data'!N91</f>
        <v>0</v>
      </c>
      <c r="O41">
        <f>'E3-residential data'!O91</f>
        <v>0</v>
      </c>
      <c r="P41">
        <f>'E3-residential data'!P91</f>
        <v>0</v>
      </c>
      <c r="Q41">
        <f>'E3-residential data'!Q91</f>
        <v>0</v>
      </c>
      <c r="R41">
        <f>'E3-residential data'!R91</f>
        <v>0</v>
      </c>
      <c r="S41">
        <f>'E3-residential data'!S91</f>
        <v>0</v>
      </c>
      <c r="T41">
        <f>'E3-residential data'!T91</f>
        <v>0</v>
      </c>
      <c r="U41">
        <f>'E3-residential data'!U91</f>
        <v>0</v>
      </c>
      <c r="V41">
        <f>'E3-residential data'!V91</f>
        <v>0</v>
      </c>
      <c r="W41">
        <f>'E3-residential data'!W91</f>
        <v>0</v>
      </c>
      <c r="X41">
        <f>'E3-residential data'!X91</f>
        <v>0</v>
      </c>
      <c r="Y41">
        <f>'E3-residential data'!Y91</f>
        <v>0</v>
      </c>
      <c r="Z41">
        <f>'E3-residential data'!Z91</f>
        <v>0</v>
      </c>
      <c r="AA41">
        <f>'E3-residential data'!AA91</f>
        <v>0</v>
      </c>
      <c r="AB41">
        <f>'E3-residential data'!AB91</f>
        <v>0</v>
      </c>
      <c r="AC41">
        <f>'E3-residential data'!AC91</f>
        <v>0</v>
      </c>
      <c r="AD41">
        <f>'E3-residential data'!AD91</f>
        <v>0</v>
      </c>
      <c r="AE41">
        <f>'E3-residential data'!AE91</f>
        <v>0</v>
      </c>
      <c r="AF41">
        <f>'E3-residential data'!AF91</f>
        <v>0</v>
      </c>
      <c r="AG41">
        <f>'E3-residential data'!AG91</f>
        <v>0</v>
      </c>
      <c r="AH41">
        <f>'E3-residential data'!AH91</f>
        <v>0</v>
      </c>
      <c r="AI41">
        <f>'E3-residential data'!AI91</f>
        <v>0</v>
      </c>
    </row>
    <row r="42" spans="1:35" x14ac:dyDescent="0.35">
      <c r="A42" t="str">
        <f>'E3-residential data'!A92</f>
        <v>Fuel Oil</v>
      </c>
      <c r="B42">
        <f>'E3-residential data'!B92</f>
        <v>0</v>
      </c>
      <c r="C42">
        <f>'E3-residential data'!C92</f>
        <v>0</v>
      </c>
      <c r="D42">
        <f>'E3-residential data'!D92</f>
        <v>0</v>
      </c>
      <c r="E42">
        <f>'E3-residential data'!E92</f>
        <v>0</v>
      </c>
      <c r="F42">
        <f>'E3-residential data'!F92</f>
        <v>0</v>
      </c>
      <c r="G42">
        <f>'E3-residential data'!G92</f>
        <v>0</v>
      </c>
      <c r="H42">
        <f>'E3-residential data'!H92</f>
        <v>0</v>
      </c>
      <c r="I42">
        <f>'E3-residential data'!I92</f>
        <v>0</v>
      </c>
      <c r="J42">
        <f>'E3-residential data'!J92</f>
        <v>0</v>
      </c>
      <c r="K42">
        <f>'E3-residential data'!K92</f>
        <v>0</v>
      </c>
      <c r="L42">
        <f>'E3-residential data'!L92</f>
        <v>0</v>
      </c>
      <c r="M42">
        <f>'E3-residential data'!M92</f>
        <v>0</v>
      </c>
      <c r="N42">
        <f>'E3-residential data'!N92</f>
        <v>0</v>
      </c>
      <c r="O42">
        <f>'E3-residential data'!O92</f>
        <v>0</v>
      </c>
      <c r="P42">
        <f>'E3-residential data'!P92</f>
        <v>0</v>
      </c>
      <c r="Q42">
        <f>'E3-residential data'!Q92</f>
        <v>0</v>
      </c>
      <c r="R42">
        <f>'E3-residential data'!R92</f>
        <v>0</v>
      </c>
      <c r="S42">
        <f>'E3-residential data'!S92</f>
        <v>0</v>
      </c>
      <c r="T42">
        <f>'E3-residential data'!T92</f>
        <v>0</v>
      </c>
      <c r="U42">
        <f>'E3-residential data'!U92</f>
        <v>0</v>
      </c>
      <c r="V42">
        <f>'E3-residential data'!V92</f>
        <v>0</v>
      </c>
      <c r="W42">
        <f>'E3-residential data'!W92</f>
        <v>0</v>
      </c>
      <c r="X42">
        <f>'E3-residential data'!X92</f>
        <v>0</v>
      </c>
      <c r="Y42">
        <f>'E3-residential data'!Y92</f>
        <v>0</v>
      </c>
      <c r="Z42">
        <f>'E3-residential data'!Z92</f>
        <v>0</v>
      </c>
      <c r="AA42">
        <f>'E3-residential data'!AA92</f>
        <v>0</v>
      </c>
      <c r="AB42">
        <f>'E3-residential data'!AB92</f>
        <v>0</v>
      </c>
      <c r="AC42">
        <f>'E3-residential data'!AC92</f>
        <v>0</v>
      </c>
      <c r="AD42">
        <f>'E3-residential data'!AD92</f>
        <v>0</v>
      </c>
      <c r="AE42">
        <f>'E3-residential data'!AE92</f>
        <v>0</v>
      </c>
      <c r="AF42">
        <f>'E3-residential data'!AF92</f>
        <v>0</v>
      </c>
      <c r="AG42">
        <f>'E3-residential data'!AG92</f>
        <v>0</v>
      </c>
      <c r="AH42">
        <f>'E3-residential data'!AH92</f>
        <v>0</v>
      </c>
      <c r="AI42">
        <f>'E3-residential data'!AI92</f>
        <v>0</v>
      </c>
    </row>
    <row r="43" spans="1:35" x14ac:dyDescent="0.35">
      <c r="A43" t="str">
        <f>'E3-residential data'!A93</f>
        <v>LPG</v>
      </c>
      <c r="B43">
        <f>'E3-residential data'!B93</f>
        <v>0</v>
      </c>
      <c r="C43">
        <f>'E3-residential data'!C93</f>
        <v>0</v>
      </c>
      <c r="D43">
        <f>'E3-residential data'!D93</f>
        <v>0</v>
      </c>
      <c r="E43">
        <f>'E3-residential data'!E93</f>
        <v>0</v>
      </c>
      <c r="F43">
        <f>'E3-residential data'!F93</f>
        <v>0</v>
      </c>
      <c r="G43">
        <f>'E3-residential data'!G93</f>
        <v>0</v>
      </c>
      <c r="H43">
        <f>'E3-residential data'!H93</f>
        <v>0</v>
      </c>
      <c r="I43">
        <f>'E3-residential data'!I93</f>
        <v>0</v>
      </c>
      <c r="J43">
        <f>'E3-residential data'!J93</f>
        <v>0</v>
      </c>
      <c r="K43">
        <f>'E3-residential data'!K93</f>
        <v>0</v>
      </c>
      <c r="L43">
        <f>'E3-residential data'!L93</f>
        <v>0</v>
      </c>
      <c r="M43">
        <f>'E3-residential data'!M93</f>
        <v>0</v>
      </c>
      <c r="N43">
        <f>'E3-residential data'!N93</f>
        <v>0</v>
      </c>
      <c r="O43">
        <f>'E3-residential data'!O93</f>
        <v>0</v>
      </c>
      <c r="P43">
        <f>'E3-residential data'!P93</f>
        <v>0</v>
      </c>
      <c r="Q43">
        <f>'E3-residential data'!Q93</f>
        <v>0</v>
      </c>
      <c r="R43">
        <f>'E3-residential data'!R93</f>
        <v>0</v>
      </c>
      <c r="S43">
        <f>'E3-residential data'!S93</f>
        <v>0</v>
      </c>
      <c r="T43">
        <f>'E3-residential data'!T93</f>
        <v>0</v>
      </c>
      <c r="U43">
        <f>'E3-residential data'!U93</f>
        <v>0</v>
      </c>
      <c r="V43">
        <f>'E3-residential data'!V93</f>
        <v>0</v>
      </c>
      <c r="W43">
        <f>'E3-residential data'!W93</f>
        <v>0</v>
      </c>
      <c r="X43">
        <f>'E3-residential data'!X93</f>
        <v>0</v>
      </c>
      <c r="Y43">
        <f>'E3-residential data'!Y93</f>
        <v>0</v>
      </c>
      <c r="Z43">
        <f>'E3-residential data'!Z93</f>
        <v>0</v>
      </c>
      <c r="AA43">
        <f>'E3-residential data'!AA93</f>
        <v>0</v>
      </c>
      <c r="AB43">
        <f>'E3-residential data'!AB93</f>
        <v>0</v>
      </c>
      <c r="AC43">
        <f>'E3-residential data'!AC93</f>
        <v>0</v>
      </c>
      <c r="AD43">
        <f>'E3-residential data'!AD93</f>
        <v>0</v>
      </c>
      <c r="AE43">
        <f>'E3-residential data'!AE93</f>
        <v>0</v>
      </c>
      <c r="AF43">
        <f>'E3-residential data'!AF93</f>
        <v>0</v>
      </c>
      <c r="AG43">
        <f>'E3-residential data'!AG93</f>
        <v>0</v>
      </c>
      <c r="AH43">
        <f>'E3-residential data'!AH93</f>
        <v>0</v>
      </c>
      <c r="AI43">
        <f>'E3-residential data'!AI93</f>
        <v>0</v>
      </c>
    </row>
    <row r="44" spans="1:35" x14ac:dyDescent="0.35">
      <c r="A44" t="str">
        <f>'E3-residential data'!A94</f>
        <v>Kerosene</v>
      </c>
      <c r="B44">
        <f>'E3-residential data'!B94</f>
        <v>0</v>
      </c>
      <c r="C44">
        <f>'E3-residential data'!C94</f>
        <v>0</v>
      </c>
      <c r="D44">
        <f>'E3-residential data'!D94</f>
        <v>0</v>
      </c>
      <c r="E44">
        <f>'E3-residential data'!E94</f>
        <v>0</v>
      </c>
      <c r="F44">
        <f>'E3-residential data'!F94</f>
        <v>0</v>
      </c>
      <c r="G44">
        <f>'E3-residential data'!G94</f>
        <v>0</v>
      </c>
      <c r="H44">
        <f>'E3-residential data'!H94</f>
        <v>0</v>
      </c>
      <c r="I44">
        <f>'E3-residential data'!I94</f>
        <v>0</v>
      </c>
      <c r="J44">
        <f>'E3-residential data'!J94</f>
        <v>0</v>
      </c>
      <c r="K44">
        <f>'E3-residential data'!K94</f>
        <v>0</v>
      </c>
      <c r="L44">
        <f>'E3-residential data'!L94</f>
        <v>0</v>
      </c>
      <c r="M44">
        <f>'E3-residential data'!M94</f>
        <v>0</v>
      </c>
      <c r="N44">
        <f>'E3-residential data'!N94</f>
        <v>0</v>
      </c>
      <c r="O44">
        <f>'E3-residential data'!O94</f>
        <v>0</v>
      </c>
      <c r="P44">
        <f>'E3-residential data'!P94</f>
        <v>0</v>
      </c>
      <c r="Q44">
        <f>'E3-residential data'!Q94</f>
        <v>0</v>
      </c>
      <c r="R44">
        <f>'E3-residential data'!R94</f>
        <v>0</v>
      </c>
      <c r="S44">
        <f>'E3-residential data'!S94</f>
        <v>0</v>
      </c>
      <c r="T44">
        <f>'E3-residential data'!T94</f>
        <v>0</v>
      </c>
      <c r="U44">
        <f>'E3-residential data'!U94</f>
        <v>0</v>
      </c>
      <c r="V44">
        <f>'E3-residential data'!V94</f>
        <v>0</v>
      </c>
      <c r="W44">
        <f>'E3-residential data'!W94</f>
        <v>0</v>
      </c>
      <c r="X44">
        <f>'E3-residential data'!X94</f>
        <v>0</v>
      </c>
      <c r="Y44">
        <f>'E3-residential data'!Y94</f>
        <v>0</v>
      </c>
      <c r="Z44">
        <f>'E3-residential data'!Z94</f>
        <v>0</v>
      </c>
      <c r="AA44">
        <f>'E3-residential data'!AA94</f>
        <v>0</v>
      </c>
      <c r="AB44">
        <f>'E3-residential data'!AB94</f>
        <v>0</v>
      </c>
      <c r="AC44">
        <f>'E3-residential data'!AC94</f>
        <v>0</v>
      </c>
      <c r="AD44">
        <f>'E3-residential data'!AD94</f>
        <v>0</v>
      </c>
      <c r="AE44">
        <f>'E3-residential data'!AE94</f>
        <v>0</v>
      </c>
      <c r="AF44">
        <f>'E3-residential data'!AF94</f>
        <v>0</v>
      </c>
      <c r="AG44">
        <f>'E3-residential data'!AG94</f>
        <v>0</v>
      </c>
      <c r="AH44">
        <f>'E3-residential data'!AH94</f>
        <v>0</v>
      </c>
      <c r="AI44">
        <f>'E3-residential data'!AI94</f>
        <v>0</v>
      </c>
    </row>
    <row r="45" spans="1:35" x14ac:dyDescent="0.35">
      <c r="A45" t="str">
        <f>'E3-residential data'!A95</f>
        <v>Wood</v>
      </c>
      <c r="B45">
        <f>'E3-residential data'!B95</f>
        <v>0</v>
      </c>
      <c r="C45">
        <f>'E3-residential data'!C95</f>
        <v>0</v>
      </c>
      <c r="D45">
        <f>'E3-residential data'!D95</f>
        <v>0</v>
      </c>
      <c r="E45">
        <f>'E3-residential data'!E95</f>
        <v>0</v>
      </c>
      <c r="F45">
        <f>'E3-residential data'!F95</f>
        <v>0</v>
      </c>
      <c r="G45">
        <f>'E3-residential data'!G95</f>
        <v>0</v>
      </c>
      <c r="H45">
        <f>'E3-residential data'!H95</f>
        <v>0</v>
      </c>
      <c r="I45">
        <f>'E3-residential data'!I95</f>
        <v>0</v>
      </c>
      <c r="J45">
        <f>'E3-residential data'!J95</f>
        <v>0</v>
      </c>
      <c r="K45">
        <f>'E3-residential data'!K95</f>
        <v>0</v>
      </c>
      <c r="L45">
        <f>'E3-residential data'!L95</f>
        <v>0</v>
      </c>
      <c r="M45">
        <f>'E3-residential data'!M95</f>
        <v>0</v>
      </c>
      <c r="N45">
        <f>'E3-residential data'!N95</f>
        <v>0</v>
      </c>
      <c r="O45">
        <f>'E3-residential data'!O95</f>
        <v>0</v>
      </c>
      <c r="P45">
        <f>'E3-residential data'!P95</f>
        <v>0</v>
      </c>
      <c r="Q45">
        <f>'E3-residential data'!Q95</f>
        <v>0</v>
      </c>
      <c r="R45">
        <f>'E3-residential data'!R95</f>
        <v>0</v>
      </c>
      <c r="S45">
        <f>'E3-residential data'!S95</f>
        <v>0</v>
      </c>
      <c r="T45">
        <f>'E3-residential data'!T95</f>
        <v>0</v>
      </c>
      <c r="U45">
        <f>'E3-residential data'!U95</f>
        <v>0</v>
      </c>
      <c r="V45">
        <f>'E3-residential data'!V95</f>
        <v>0</v>
      </c>
      <c r="W45">
        <f>'E3-residential data'!W95</f>
        <v>0</v>
      </c>
      <c r="X45">
        <f>'E3-residential data'!X95</f>
        <v>0</v>
      </c>
      <c r="Y45">
        <f>'E3-residential data'!Y95</f>
        <v>0</v>
      </c>
      <c r="Z45">
        <f>'E3-residential data'!Z95</f>
        <v>0</v>
      </c>
      <c r="AA45">
        <f>'E3-residential data'!AA95</f>
        <v>0</v>
      </c>
      <c r="AB45">
        <f>'E3-residential data'!AB95</f>
        <v>0</v>
      </c>
      <c r="AC45">
        <f>'E3-residential data'!AC95</f>
        <v>0</v>
      </c>
      <c r="AD45">
        <f>'E3-residential data'!AD95</f>
        <v>0</v>
      </c>
      <c r="AE45">
        <f>'E3-residential data'!AE95</f>
        <v>0</v>
      </c>
      <c r="AF45">
        <f>'E3-residential data'!AF95</f>
        <v>0</v>
      </c>
      <c r="AG45">
        <f>'E3-residential data'!AG95</f>
        <v>0</v>
      </c>
      <c r="AH45">
        <f>'E3-residential data'!AH95</f>
        <v>0</v>
      </c>
      <c r="AI45">
        <f>'E3-residential data'!AI95</f>
        <v>0</v>
      </c>
    </row>
    <row r="46" spans="1:35" x14ac:dyDescent="0.35">
      <c r="A46" t="str">
        <f>'E3-residential data'!A96</f>
        <v>Waste Heat</v>
      </c>
      <c r="B46">
        <f>'E3-residential data'!B96</f>
        <v>0</v>
      </c>
      <c r="C46">
        <f>'E3-residential data'!C96</f>
        <v>0</v>
      </c>
      <c r="D46">
        <f>'E3-residential data'!D96</f>
        <v>0</v>
      </c>
      <c r="E46">
        <f>'E3-residential data'!E96</f>
        <v>0</v>
      </c>
      <c r="F46">
        <f>'E3-residential data'!F96</f>
        <v>0</v>
      </c>
      <c r="G46">
        <f>'E3-residential data'!G96</f>
        <v>0</v>
      </c>
      <c r="H46">
        <f>'E3-residential data'!H96</f>
        <v>0</v>
      </c>
      <c r="I46">
        <f>'E3-residential data'!I96</f>
        <v>0</v>
      </c>
      <c r="J46">
        <f>'E3-residential data'!J96</f>
        <v>0</v>
      </c>
      <c r="K46">
        <f>'E3-residential data'!K96</f>
        <v>0</v>
      </c>
      <c r="L46">
        <f>'E3-residential data'!L96</f>
        <v>0</v>
      </c>
      <c r="M46">
        <f>'E3-residential data'!M96</f>
        <v>0</v>
      </c>
      <c r="N46">
        <f>'E3-residential data'!N96</f>
        <v>0</v>
      </c>
      <c r="O46">
        <f>'E3-residential data'!O96</f>
        <v>0</v>
      </c>
      <c r="P46">
        <f>'E3-residential data'!P96</f>
        <v>0</v>
      </c>
      <c r="Q46">
        <f>'E3-residential data'!Q96</f>
        <v>0</v>
      </c>
      <c r="R46">
        <f>'E3-residential data'!R96</f>
        <v>0</v>
      </c>
      <c r="S46">
        <f>'E3-residential data'!S96</f>
        <v>0</v>
      </c>
      <c r="T46">
        <f>'E3-residential data'!T96</f>
        <v>0</v>
      </c>
      <c r="U46">
        <f>'E3-residential data'!U96</f>
        <v>0</v>
      </c>
      <c r="V46">
        <f>'E3-residential data'!V96</f>
        <v>0</v>
      </c>
      <c r="W46">
        <f>'E3-residential data'!W96</f>
        <v>0</v>
      </c>
      <c r="X46">
        <f>'E3-residential data'!X96</f>
        <v>0</v>
      </c>
      <c r="Y46">
        <f>'E3-residential data'!Y96</f>
        <v>0</v>
      </c>
      <c r="Z46">
        <f>'E3-residential data'!Z96</f>
        <v>0</v>
      </c>
      <c r="AA46">
        <f>'E3-residential data'!AA96</f>
        <v>0</v>
      </c>
      <c r="AB46">
        <f>'E3-residential data'!AB96</f>
        <v>0</v>
      </c>
      <c r="AC46">
        <f>'E3-residential data'!AC96</f>
        <v>0</v>
      </c>
      <c r="AD46">
        <f>'E3-residential data'!AD96</f>
        <v>0</v>
      </c>
      <c r="AE46">
        <f>'E3-residential data'!AE96</f>
        <v>0</v>
      </c>
      <c r="AF46">
        <f>'E3-residential data'!AF96</f>
        <v>0</v>
      </c>
      <c r="AG46">
        <f>'E3-residential data'!AG96</f>
        <v>0</v>
      </c>
      <c r="AH46">
        <f>'E3-residential data'!AH96</f>
        <v>0</v>
      </c>
      <c r="AI46">
        <f>'E3-residential data'!AI96</f>
        <v>0</v>
      </c>
    </row>
    <row r="47" spans="1:35" x14ac:dyDescent="0.35">
      <c r="A47" t="str">
        <f>'E3-residential data'!A97</f>
        <v>None</v>
      </c>
      <c r="B47">
        <f>'E3-residential data'!B97</f>
        <v>0</v>
      </c>
      <c r="C47">
        <f>'E3-residential data'!C97</f>
        <v>0</v>
      </c>
      <c r="D47">
        <f>'E3-residential data'!D97</f>
        <v>0</v>
      </c>
      <c r="E47">
        <f>'E3-residential data'!E97</f>
        <v>0</v>
      </c>
      <c r="F47">
        <f>'E3-residential data'!F97</f>
        <v>0</v>
      </c>
      <c r="G47">
        <f>'E3-residential data'!G97</f>
        <v>0</v>
      </c>
      <c r="H47">
        <f>'E3-residential data'!H97</f>
        <v>0</v>
      </c>
      <c r="I47">
        <f>'E3-residential data'!I97</f>
        <v>0</v>
      </c>
      <c r="J47">
        <f>'E3-residential data'!J97</f>
        <v>0</v>
      </c>
      <c r="K47">
        <f>'E3-residential data'!K97</f>
        <v>0</v>
      </c>
      <c r="L47">
        <f>'E3-residential data'!L97</f>
        <v>0</v>
      </c>
      <c r="M47">
        <f>'E3-residential data'!M97</f>
        <v>0</v>
      </c>
      <c r="N47">
        <f>'E3-residential data'!N97</f>
        <v>0</v>
      </c>
      <c r="O47">
        <f>'E3-residential data'!O97</f>
        <v>0</v>
      </c>
      <c r="P47">
        <f>'E3-residential data'!P97</f>
        <v>0</v>
      </c>
      <c r="Q47">
        <f>'E3-residential data'!Q97</f>
        <v>0</v>
      </c>
      <c r="R47">
        <f>'E3-residential data'!R97</f>
        <v>0</v>
      </c>
      <c r="S47">
        <f>'E3-residential data'!S97</f>
        <v>0</v>
      </c>
      <c r="T47">
        <f>'E3-residential data'!T97</f>
        <v>0</v>
      </c>
      <c r="U47">
        <f>'E3-residential data'!U97</f>
        <v>0</v>
      </c>
      <c r="V47">
        <f>'E3-residential data'!V97</f>
        <v>0</v>
      </c>
      <c r="W47">
        <f>'E3-residential data'!W97</f>
        <v>0</v>
      </c>
      <c r="X47">
        <f>'E3-residential data'!X97</f>
        <v>0</v>
      </c>
      <c r="Y47">
        <f>'E3-residential data'!Y97</f>
        <v>0</v>
      </c>
      <c r="Z47">
        <f>'E3-residential data'!Z97</f>
        <v>0</v>
      </c>
      <c r="AA47">
        <f>'E3-residential data'!AA97</f>
        <v>0</v>
      </c>
      <c r="AB47">
        <f>'E3-residential data'!AB97</f>
        <v>0</v>
      </c>
      <c r="AC47">
        <f>'E3-residential data'!AC97</f>
        <v>0</v>
      </c>
      <c r="AD47">
        <f>'E3-residential data'!AD97</f>
        <v>0</v>
      </c>
      <c r="AE47">
        <f>'E3-residential data'!AE97</f>
        <v>0</v>
      </c>
      <c r="AF47">
        <f>'E3-residential data'!AF97</f>
        <v>0</v>
      </c>
      <c r="AG47">
        <f>'E3-residential data'!AG97</f>
        <v>0</v>
      </c>
      <c r="AH47">
        <f>'E3-residential data'!AH97</f>
        <v>0</v>
      </c>
      <c r="AI47">
        <f>'E3-residential data'!AI97</f>
        <v>0</v>
      </c>
    </row>
    <row r="49" spans="1:35" x14ac:dyDescent="0.35">
      <c r="A49" s="1" t="str">
        <f>'E3-residential data'!A119</f>
        <v>Water heating</v>
      </c>
    </row>
    <row r="50" spans="1:35" x14ac:dyDescent="0.35">
      <c r="A50" t="str">
        <f>'E3-residential data'!A120</f>
        <v>Electricity</v>
      </c>
      <c r="B50">
        <f>'E3-residential data'!B120</f>
        <v>6.7261300680808503E-3</v>
      </c>
      <c r="C50">
        <f>'E3-residential data'!C120</f>
        <v>6.5537258764069503E-3</v>
      </c>
      <c r="D50">
        <f>'E3-residential data'!D120</f>
        <v>6.3871633772529298E-3</v>
      </c>
      <c r="E50">
        <f>'E3-residential data'!E120</f>
        <v>6.2107369465840799E-3</v>
      </c>
      <c r="F50">
        <f>'E3-residential data'!F120</f>
        <v>6.1368651855528804E-3</v>
      </c>
      <c r="G50">
        <f>'E3-residential data'!G120</f>
        <v>6.0530914779724099E-3</v>
      </c>
      <c r="H50">
        <f>'E3-residential data'!H120</f>
        <v>5.9701411011053602E-3</v>
      </c>
      <c r="I50">
        <f>'E3-residential data'!I120</f>
        <v>5.8889782742322502E-3</v>
      </c>
      <c r="J50">
        <f>'E3-residential data'!J120</f>
        <v>5.8115470369206803E-3</v>
      </c>
      <c r="K50">
        <f>'E3-residential data'!K120</f>
        <v>5.7388679140725502E-3</v>
      </c>
      <c r="L50">
        <f>'E3-residential data'!L120</f>
        <v>5.6721720616800001E-3</v>
      </c>
      <c r="M50">
        <f>'E3-residential data'!M120</f>
        <v>5.6108523052311897E-3</v>
      </c>
      <c r="N50">
        <f>'E3-residential data'!N120</f>
        <v>5.5536243196160203E-3</v>
      </c>
      <c r="O50">
        <f>'E3-residential data'!O120</f>
        <v>5.50216201643917E-3</v>
      </c>
      <c r="P50">
        <f>'E3-residential data'!P120</f>
        <v>5.4559850120586501E-3</v>
      </c>
      <c r="Q50">
        <f>'E3-residential data'!Q120</f>
        <v>5.41837794188447E-3</v>
      </c>
      <c r="R50">
        <f>'E3-residential data'!R120</f>
        <v>5.38885257676734E-3</v>
      </c>
      <c r="S50">
        <f>'E3-residential data'!S120</f>
        <v>5.3639185043898299E-3</v>
      </c>
      <c r="T50">
        <f>'E3-residential data'!T120</f>
        <v>5.3452544947863697E-3</v>
      </c>
      <c r="U50">
        <f>'E3-residential data'!U120</f>
        <v>5.3316958649543902E-3</v>
      </c>
      <c r="V50">
        <f>'E3-residential data'!V120</f>
        <v>5.3246241728672197E-3</v>
      </c>
      <c r="W50">
        <f>'E3-residential data'!W120</f>
        <v>5.3240174516766799E-3</v>
      </c>
      <c r="X50">
        <f>'E3-residential data'!X120</f>
        <v>5.3281612225972797E-3</v>
      </c>
      <c r="Y50">
        <f>'E3-residential data'!Y120</f>
        <v>5.3359641896464404E-3</v>
      </c>
      <c r="Z50">
        <f>'E3-residential data'!Z120</f>
        <v>5.3475681673394301E-3</v>
      </c>
      <c r="AA50">
        <f>'E3-residential data'!AA120</f>
        <v>5.3618778825217303E-3</v>
      </c>
      <c r="AB50">
        <f>'E3-residential data'!AB120</f>
        <v>5.3781562107202297E-3</v>
      </c>
      <c r="AC50">
        <f>'E3-residential data'!AC120</f>
        <v>5.3957553157038401E-3</v>
      </c>
      <c r="AD50">
        <f>'E3-residential data'!AD120</f>
        <v>5.4140303251352601E-3</v>
      </c>
      <c r="AE50">
        <f>'E3-residential data'!AE120</f>
        <v>5.4324402100736201E-3</v>
      </c>
      <c r="AF50">
        <f>'E3-residential data'!AF120</f>
        <v>5.4508377848818696E-3</v>
      </c>
      <c r="AG50">
        <f>'E3-residential data'!AG120</f>
        <v>5.4691474611639999E-3</v>
      </c>
      <c r="AH50">
        <f>'E3-residential data'!AH120</f>
        <v>5.48718693229386E-3</v>
      </c>
      <c r="AI50">
        <f>'E3-residential data'!AI120</f>
        <v>5.5044179209065803E-3</v>
      </c>
    </row>
    <row r="51" spans="1:35" x14ac:dyDescent="0.35">
      <c r="A51" t="str">
        <f>'E3-residential data'!A121</f>
        <v>Pipeline Gas</v>
      </c>
      <c r="B51">
        <f>'E3-residential data'!B121</f>
        <v>0.233137349951443</v>
      </c>
      <c r="C51">
        <f>'E3-residential data'!C121</f>
        <v>0.22678805828590401</v>
      </c>
      <c r="D51">
        <f>'E3-residential data'!D121</f>
        <v>0.220690431790802</v>
      </c>
      <c r="E51">
        <f>'E3-residential data'!E121</f>
        <v>0.21415639506762099</v>
      </c>
      <c r="F51">
        <f>'E3-residential data'!F121</f>
        <v>0.21098087369903701</v>
      </c>
      <c r="G51">
        <f>'E3-residential data'!G121</f>
        <v>0.20733179581817501</v>
      </c>
      <c r="H51">
        <f>'E3-residential data'!H121</f>
        <v>0.20366583607198099</v>
      </c>
      <c r="I51">
        <f>'E3-residential data'!I121</f>
        <v>0.20007432203818101</v>
      </c>
      <c r="J51">
        <f>'E3-residential data'!J121</f>
        <v>0.19663821296153799</v>
      </c>
      <c r="K51">
        <f>'E3-residential data'!K121</f>
        <v>0.193389127471226</v>
      </c>
      <c r="L51">
        <f>'E3-residential data'!L121</f>
        <v>0.19036067444986299</v>
      </c>
      <c r="M51">
        <f>'E3-residential data'!M121</f>
        <v>0.187528335377492</v>
      </c>
      <c r="N51">
        <f>'E3-residential data'!N121</f>
        <v>0.18484665115861201</v>
      </c>
      <c r="O51">
        <f>'E3-residential data'!O121</f>
        <v>0.182370483335206</v>
      </c>
      <c r="P51">
        <f>'E3-residential data'!P121</f>
        <v>0.18008390535052199</v>
      </c>
      <c r="Q51">
        <f>'E3-residential data'!Q121</f>
        <v>0.17809502981237099</v>
      </c>
      <c r="R51">
        <f>'E3-residential data'!R121</f>
        <v>0.17638603992066201</v>
      </c>
      <c r="S51">
        <f>'E3-residential data'!S121</f>
        <v>0.17483864613188299</v>
      </c>
      <c r="T51">
        <f>'E3-residential data'!T121</f>
        <v>0.173505786994716</v>
      </c>
      <c r="U51">
        <f>'E3-residential data'!U121</f>
        <v>0.17234658020565999</v>
      </c>
      <c r="V51">
        <f>'E3-residential data'!V121</f>
        <v>0.171405190020504</v>
      </c>
      <c r="W51">
        <f>'E3-residential data'!W121</f>
        <v>0.17068031420317301</v>
      </c>
      <c r="X51">
        <f>'E3-residential data'!X121</f>
        <v>0.170115227499193</v>
      </c>
      <c r="Y51">
        <f>'E3-residential data'!Y121</f>
        <v>0.169674816790129</v>
      </c>
      <c r="Z51">
        <f>'E3-residential data'!Z121</f>
        <v>0.16936513794628699</v>
      </c>
      <c r="AA51">
        <f>'E3-residential data'!AA121</f>
        <v>0.16915152778526199</v>
      </c>
      <c r="AB51">
        <f>'E3-residential data'!AB121</f>
        <v>0.16901103590157501</v>
      </c>
      <c r="AC51">
        <f>'E3-residential data'!AC121</f>
        <v>0.16892350966765801</v>
      </c>
      <c r="AD51">
        <f>'E3-residential data'!AD121</f>
        <v>0.16886855197900499</v>
      </c>
      <c r="AE51">
        <f>'E3-residential data'!AE121</f>
        <v>0.16882891394684199</v>
      </c>
      <c r="AF51">
        <f>'E3-residential data'!AF121</f>
        <v>0.16880007776663</v>
      </c>
      <c r="AG51">
        <f>'E3-residential data'!AG121</f>
        <v>0.16877971837935599</v>
      </c>
      <c r="AH51">
        <f>'E3-residential data'!AH121</f>
        <v>0.16876196333808699</v>
      </c>
      <c r="AI51">
        <f>'E3-residential data'!AI121</f>
        <v>0.168729148359758</v>
      </c>
    </row>
    <row r="52" spans="1:35" x14ac:dyDescent="0.35">
      <c r="A52" t="str">
        <f>'E3-residential data'!A122</f>
        <v>Fuel Oil</v>
      </c>
      <c r="B52">
        <f>'E3-residential data'!B122</f>
        <v>0</v>
      </c>
      <c r="C52">
        <f>'E3-residential data'!C122</f>
        <v>0</v>
      </c>
      <c r="D52">
        <f>'E3-residential data'!D122</f>
        <v>0</v>
      </c>
      <c r="E52">
        <f>'E3-residential data'!E122</f>
        <v>0</v>
      </c>
      <c r="F52">
        <f>'E3-residential data'!F122</f>
        <v>0</v>
      </c>
      <c r="G52">
        <f>'E3-residential data'!G122</f>
        <v>0</v>
      </c>
      <c r="H52">
        <f>'E3-residential data'!H122</f>
        <v>0</v>
      </c>
      <c r="I52">
        <f>'E3-residential data'!I122</f>
        <v>0</v>
      </c>
      <c r="J52">
        <f>'E3-residential data'!J122</f>
        <v>0</v>
      </c>
      <c r="K52">
        <f>'E3-residential data'!K122</f>
        <v>0</v>
      </c>
      <c r="L52">
        <f>'E3-residential data'!L122</f>
        <v>0</v>
      </c>
      <c r="M52">
        <f>'E3-residential data'!M122</f>
        <v>0</v>
      </c>
      <c r="N52">
        <f>'E3-residential data'!N122</f>
        <v>0</v>
      </c>
      <c r="O52">
        <f>'E3-residential data'!O122</f>
        <v>0</v>
      </c>
      <c r="P52">
        <f>'E3-residential data'!P122</f>
        <v>0</v>
      </c>
      <c r="Q52">
        <f>'E3-residential data'!Q122</f>
        <v>0</v>
      </c>
      <c r="R52">
        <f>'E3-residential data'!R122</f>
        <v>0</v>
      </c>
      <c r="S52">
        <f>'E3-residential data'!S122</f>
        <v>0</v>
      </c>
      <c r="T52">
        <f>'E3-residential data'!T122</f>
        <v>0</v>
      </c>
      <c r="U52">
        <f>'E3-residential data'!U122</f>
        <v>0</v>
      </c>
      <c r="V52">
        <f>'E3-residential data'!V122</f>
        <v>0</v>
      </c>
      <c r="W52">
        <f>'E3-residential data'!W122</f>
        <v>0</v>
      </c>
      <c r="X52">
        <f>'E3-residential data'!X122</f>
        <v>0</v>
      </c>
      <c r="Y52">
        <f>'E3-residential data'!Y122</f>
        <v>0</v>
      </c>
      <c r="Z52">
        <f>'E3-residential data'!Z122</f>
        <v>0</v>
      </c>
      <c r="AA52">
        <f>'E3-residential data'!AA122</f>
        <v>0</v>
      </c>
      <c r="AB52">
        <f>'E3-residential data'!AB122</f>
        <v>0</v>
      </c>
      <c r="AC52">
        <f>'E3-residential data'!AC122</f>
        <v>0</v>
      </c>
      <c r="AD52">
        <f>'E3-residential data'!AD122</f>
        <v>0</v>
      </c>
      <c r="AE52">
        <f>'E3-residential data'!AE122</f>
        <v>0</v>
      </c>
      <c r="AF52">
        <f>'E3-residential data'!AF122</f>
        <v>0</v>
      </c>
      <c r="AG52">
        <f>'E3-residential data'!AG122</f>
        <v>0</v>
      </c>
      <c r="AH52">
        <f>'E3-residential data'!AH122</f>
        <v>0</v>
      </c>
      <c r="AI52">
        <f>'E3-residential data'!AI122</f>
        <v>0</v>
      </c>
    </row>
    <row r="53" spans="1:35" x14ac:dyDescent="0.35">
      <c r="A53" t="str">
        <f>'E3-residential data'!A123</f>
        <v>LPG</v>
      </c>
      <c r="B53">
        <f>'E3-residential data'!B123</f>
        <v>1.0985318731734601E-2</v>
      </c>
      <c r="C53">
        <f>'E3-residential data'!C123</f>
        <v>1.06920995377968E-2</v>
      </c>
      <c r="D53">
        <f>'E3-residential data'!D123</f>
        <v>1.04184063043059E-2</v>
      </c>
      <c r="E53">
        <f>'E3-residential data'!E123</f>
        <v>1.01367723930393E-2</v>
      </c>
      <c r="F53">
        <f>'E3-residential data'!F123</f>
        <v>1.00291041758861E-2</v>
      </c>
      <c r="G53">
        <f>'E3-residential data'!G123</f>
        <v>9.9100758950907402E-3</v>
      </c>
      <c r="H53">
        <f>'E3-residential data'!H123</f>
        <v>9.7953866808000792E-3</v>
      </c>
      <c r="I53">
        <f>'E3-residential data'!I123</f>
        <v>9.6848308640260505E-3</v>
      </c>
      <c r="J53">
        <f>'E3-residential data'!J123</f>
        <v>9.5803468815274292E-3</v>
      </c>
      <c r="K53">
        <f>'E3-residential data'!K123</f>
        <v>9.4826894631673195E-3</v>
      </c>
      <c r="L53">
        <f>'E3-residential data'!L123</f>
        <v>9.3932346262811592E-3</v>
      </c>
      <c r="M53">
        <f>'E3-residential data'!M123</f>
        <v>9.3105732067910296E-3</v>
      </c>
      <c r="N53">
        <f>'E3-residential data'!N123</f>
        <v>9.2323327442000499E-3</v>
      </c>
      <c r="O53">
        <f>'E3-residential data'!O123</f>
        <v>9.1613204194100697E-3</v>
      </c>
      <c r="P53">
        <f>'E3-residential data'!P123</f>
        <v>9.0968720540444293E-3</v>
      </c>
      <c r="Q53">
        <f>'E3-residential data'!Q123</f>
        <v>9.0447012734796908E-3</v>
      </c>
      <c r="R53">
        <f>'E3-residential data'!R123</f>
        <v>9.0042445714964402E-3</v>
      </c>
      <c r="S53">
        <f>'E3-residential data'!S123</f>
        <v>8.9698982654623505E-3</v>
      </c>
      <c r="T53">
        <f>'E3-residential data'!T123</f>
        <v>8.9447174666781402E-3</v>
      </c>
      <c r="U53">
        <f>'E3-residential data'!U123</f>
        <v>8.9269573889070499E-3</v>
      </c>
      <c r="V53">
        <f>'E3-residential data'!V123</f>
        <v>8.9191124253356902E-3</v>
      </c>
      <c r="W53">
        <f>'E3-residential data'!W123</f>
        <v>8.9212990353676001E-3</v>
      </c>
      <c r="X53">
        <f>'E3-residential data'!X123</f>
        <v>8.9307636110337006E-3</v>
      </c>
      <c r="Y53">
        <f>'E3-residential data'!Y123</f>
        <v>8.9457899315898894E-3</v>
      </c>
      <c r="Z53">
        <f>'E3-residential data'!Z123</f>
        <v>8.96671707242753E-3</v>
      </c>
      <c r="AA53">
        <f>'E3-residential data'!AA123</f>
        <v>8.9917996299122595E-3</v>
      </c>
      <c r="AB53">
        <f>'E3-residential data'!AB123</f>
        <v>9.0198800383307198E-3</v>
      </c>
      <c r="AC53">
        <f>'E3-residential data'!AC123</f>
        <v>9.0499434606689695E-3</v>
      </c>
      <c r="AD53">
        <f>'E3-residential data'!AD123</f>
        <v>9.0809674008731703E-3</v>
      </c>
      <c r="AE53">
        <f>'E3-residential data'!AE123</f>
        <v>9.1120927113854406E-3</v>
      </c>
      <c r="AF53">
        <f>'E3-residential data'!AF123</f>
        <v>9.1431097194699697E-3</v>
      </c>
      <c r="AG53">
        <f>'E3-residential data'!AG123</f>
        <v>9.1739190842410195E-3</v>
      </c>
      <c r="AH53">
        <f>'E3-residential data'!AH123</f>
        <v>9.2042371437084502E-3</v>
      </c>
      <c r="AI53">
        <f>'E3-residential data'!AI123</f>
        <v>9.2331750576616495E-3</v>
      </c>
    </row>
    <row r="54" spans="1:35" x14ac:dyDescent="0.35">
      <c r="A54" t="str">
        <f>'E3-residential data'!A124</f>
        <v>Kerosene</v>
      </c>
      <c r="B54">
        <f>'E3-residential data'!B124</f>
        <v>0</v>
      </c>
      <c r="C54">
        <f>'E3-residential data'!C124</f>
        <v>0</v>
      </c>
      <c r="D54">
        <f>'E3-residential data'!D124</f>
        <v>0</v>
      </c>
      <c r="E54">
        <f>'E3-residential data'!E124</f>
        <v>0</v>
      </c>
      <c r="F54">
        <f>'E3-residential data'!F124</f>
        <v>0</v>
      </c>
      <c r="G54">
        <f>'E3-residential data'!G124</f>
        <v>0</v>
      </c>
      <c r="H54">
        <f>'E3-residential data'!H124</f>
        <v>0</v>
      </c>
      <c r="I54">
        <f>'E3-residential data'!I124</f>
        <v>0</v>
      </c>
      <c r="J54">
        <f>'E3-residential data'!J124</f>
        <v>0</v>
      </c>
      <c r="K54">
        <f>'E3-residential data'!K124</f>
        <v>0</v>
      </c>
      <c r="L54">
        <f>'E3-residential data'!L124</f>
        <v>0</v>
      </c>
      <c r="M54">
        <f>'E3-residential data'!M124</f>
        <v>0</v>
      </c>
      <c r="N54">
        <f>'E3-residential data'!N124</f>
        <v>0</v>
      </c>
      <c r="O54">
        <f>'E3-residential data'!O124</f>
        <v>0</v>
      </c>
      <c r="P54">
        <f>'E3-residential data'!P124</f>
        <v>0</v>
      </c>
      <c r="Q54">
        <f>'E3-residential data'!Q124</f>
        <v>0</v>
      </c>
      <c r="R54">
        <f>'E3-residential data'!R124</f>
        <v>0</v>
      </c>
      <c r="S54">
        <f>'E3-residential data'!S124</f>
        <v>0</v>
      </c>
      <c r="T54">
        <f>'E3-residential data'!T124</f>
        <v>0</v>
      </c>
      <c r="U54">
        <f>'E3-residential data'!U124</f>
        <v>0</v>
      </c>
      <c r="V54">
        <f>'E3-residential data'!V124</f>
        <v>0</v>
      </c>
      <c r="W54">
        <f>'E3-residential data'!W124</f>
        <v>0</v>
      </c>
      <c r="X54">
        <f>'E3-residential data'!X124</f>
        <v>0</v>
      </c>
      <c r="Y54">
        <f>'E3-residential data'!Y124</f>
        <v>0</v>
      </c>
      <c r="Z54">
        <f>'E3-residential data'!Z124</f>
        <v>0</v>
      </c>
      <c r="AA54">
        <f>'E3-residential data'!AA124</f>
        <v>0</v>
      </c>
      <c r="AB54">
        <f>'E3-residential data'!AB124</f>
        <v>0</v>
      </c>
      <c r="AC54">
        <f>'E3-residential data'!AC124</f>
        <v>0</v>
      </c>
      <c r="AD54">
        <f>'E3-residential data'!AD124</f>
        <v>0</v>
      </c>
      <c r="AE54">
        <f>'E3-residential data'!AE124</f>
        <v>0</v>
      </c>
      <c r="AF54">
        <f>'E3-residential data'!AF124</f>
        <v>0</v>
      </c>
      <c r="AG54">
        <f>'E3-residential data'!AG124</f>
        <v>0</v>
      </c>
      <c r="AH54">
        <f>'E3-residential data'!AH124</f>
        <v>0</v>
      </c>
      <c r="AI54">
        <f>'E3-residential data'!AI124</f>
        <v>0</v>
      </c>
    </row>
    <row r="55" spans="1:35" x14ac:dyDescent="0.35">
      <c r="A55" t="str">
        <f>'E3-residential data'!A125</f>
        <v>Wood</v>
      </c>
      <c r="B55">
        <f>'E3-residential data'!B125</f>
        <v>0</v>
      </c>
      <c r="C55">
        <f>'E3-residential data'!C125</f>
        <v>0</v>
      </c>
      <c r="D55">
        <f>'E3-residential data'!D125</f>
        <v>0</v>
      </c>
      <c r="E55">
        <f>'E3-residential data'!E125</f>
        <v>0</v>
      </c>
      <c r="F55">
        <f>'E3-residential data'!F125</f>
        <v>0</v>
      </c>
      <c r="G55">
        <f>'E3-residential data'!G125</f>
        <v>0</v>
      </c>
      <c r="H55">
        <f>'E3-residential data'!H125</f>
        <v>0</v>
      </c>
      <c r="I55">
        <f>'E3-residential data'!I125</f>
        <v>0</v>
      </c>
      <c r="J55">
        <f>'E3-residential data'!J125</f>
        <v>0</v>
      </c>
      <c r="K55">
        <f>'E3-residential data'!K125</f>
        <v>0</v>
      </c>
      <c r="L55">
        <f>'E3-residential data'!L125</f>
        <v>0</v>
      </c>
      <c r="M55">
        <f>'E3-residential data'!M125</f>
        <v>0</v>
      </c>
      <c r="N55">
        <f>'E3-residential data'!N125</f>
        <v>0</v>
      </c>
      <c r="O55">
        <f>'E3-residential data'!O125</f>
        <v>0</v>
      </c>
      <c r="P55">
        <f>'E3-residential data'!P125</f>
        <v>0</v>
      </c>
      <c r="Q55">
        <f>'E3-residential data'!Q125</f>
        <v>0</v>
      </c>
      <c r="R55">
        <f>'E3-residential data'!R125</f>
        <v>0</v>
      </c>
      <c r="S55">
        <f>'E3-residential data'!S125</f>
        <v>0</v>
      </c>
      <c r="T55">
        <f>'E3-residential data'!T125</f>
        <v>0</v>
      </c>
      <c r="U55">
        <f>'E3-residential data'!U125</f>
        <v>0</v>
      </c>
      <c r="V55">
        <f>'E3-residential data'!V125</f>
        <v>0</v>
      </c>
      <c r="W55">
        <f>'E3-residential data'!W125</f>
        <v>0</v>
      </c>
      <c r="X55">
        <f>'E3-residential data'!X125</f>
        <v>0</v>
      </c>
      <c r="Y55">
        <f>'E3-residential data'!Y125</f>
        <v>0</v>
      </c>
      <c r="Z55">
        <f>'E3-residential data'!Z125</f>
        <v>0</v>
      </c>
      <c r="AA55">
        <f>'E3-residential data'!AA125</f>
        <v>0</v>
      </c>
      <c r="AB55">
        <f>'E3-residential data'!AB125</f>
        <v>0</v>
      </c>
      <c r="AC55">
        <f>'E3-residential data'!AC125</f>
        <v>0</v>
      </c>
      <c r="AD55">
        <f>'E3-residential data'!AD125</f>
        <v>0</v>
      </c>
      <c r="AE55">
        <f>'E3-residential data'!AE125</f>
        <v>0</v>
      </c>
      <c r="AF55">
        <f>'E3-residential data'!AF125</f>
        <v>0</v>
      </c>
      <c r="AG55">
        <f>'E3-residential data'!AG125</f>
        <v>0</v>
      </c>
      <c r="AH55">
        <f>'E3-residential data'!AH125</f>
        <v>0</v>
      </c>
      <c r="AI55">
        <f>'E3-residential data'!AI125</f>
        <v>0</v>
      </c>
    </row>
    <row r="56" spans="1:35" x14ac:dyDescent="0.35">
      <c r="A56" t="str">
        <f>'E3-residential data'!A126</f>
        <v>Waste Heat</v>
      </c>
      <c r="B56">
        <f>'E3-residential data'!B126</f>
        <v>0</v>
      </c>
      <c r="C56">
        <f>'E3-residential data'!C126</f>
        <v>0</v>
      </c>
      <c r="D56">
        <f>'E3-residential data'!D126</f>
        <v>0</v>
      </c>
      <c r="E56">
        <f>'E3-residential data'!E126</f>
        <v>0</v>
      </c>
      <c r="F56">
        <f>'E3-residential data'!F126</f>
        <v>0</v>
      </c>
      <c r="G56">
        <f>'E3-residential data'!G126</f>
        <v>0</v>
      </c>
      <c r="H56">
        <f>'E3-residential data'!H126</f>
        <v>0</v>
      </c>
      <c r="I56">
        <f>'E3-residential data'!I126</f>
        <v>0</v>
      </c>
      <c r="J56">
        <f>'E3-residential data'!J126</f>
        <v>0</v>
      </c>
      <c r="K56">
        <f>'E3-residential data'!K126</f>
        <v>0</v>
      </c>
      <c r="L56">
        <f>'E3-residential data'!L126</f>
        <v>0</v>
      </c>
      <c r="M56">
        <f>'E3-residential data'!M126</f>
        <v>0</v>
      </c>
      <c r="N56">
        <f>'E3-residential data'!N126</f>
        <v>0</v>
      </c>
      <c r="O56">
        <f>'E3-residential data'!O126</f>
        <v>0</v>
      </c>
      <c r="P56">
        <f>'E3-residential data'!P126</f>
        <v>0</v>
      </c>
      <c r="Q56">
        <f>'E3-residential data'!Q126</f>
        <v>0</v>
      </c>
      <c r="R56">
        <f>'E3-residential data'!R126</f>
        <v>0</v>
      </c>
      <c r="S56">
        <f>'E3-residential data'!S126</f>
        <v>0</v>
      </c>
      <c r="T56">
        <f>'E3-residential data'!T126</f>
        <v>0</v>
      </c>
      <c r="U56">
        <f>'E3-residential data'!U126</f>
        <v>0</v>
      </c>
      <c r="V56">
        <f>'E3-residential data'!V126</f>
        <v>0</v>
      </c>
      <c r="W56">
        <f>'E3-residential data'!W126</f>
        <v>0</v>
      </c>
      <c r="X56">
        <f>'E3-residential data'!X126</f>
        <v>0</v>
      </c>
      <c r="Y56">
        <f>'E3-residential data'!Y126</f>
        <v>0</v>
      </c>
      <c r="Z56">
        <f>'E3-residential data'!Z126</f>
        <v>0</v>
      </c>
      <c r="AA56">
        <f>'E3-residential data'!AA126</f>
        <v>0</v>
      </c>
      <c r="AB56">
        <f>'E3-residential data'!AB126</f>
        <v>0</v>
      </c>
      <c r="AC56">
        <f>'E3-residential data'!AC126</f>
        <v>0</v>
      </c>
      <c r="AD56">
        <f>'E3-residential data'!AD126</f>
        <v>0</v>
      </c>
      <c r="AE56">
        <f>'E3-residential data'!AE126</f>
        <v>0</v>
      </c>
      <c r="AF56">
        <f>'E3-residential data'!AF126</f>
        <v>0</v>
      </c>
      <c r="AG56">
        <f>'E3-residential data'!AG126</f>
        <v>0</v>
      </c>
      <c r="AH56">
        <f>'E3-residential data'!AH126</f>
        <v>0</v>
      </c>
      <c r="AI56">
        <f>'E3-residential data'!AI126</f>
        <v>0</v>
      </c>
    </row>
    <row r="57" spans="1:35" x14ac:dyDescent="0.35">
      <c r="A57" t="str">
        <f>'E3-residential data'!A127</f>
        <v>None</v>
      </c>
      <c r="B57">
        <f>'E3-residential data'!B127</f>
        <v>0</v>
      </c>
      <c r="C57">
        <f>'E3-residential data'!C127</f>
        <v>0</v>
      </c>
      <c r="D57">
        <f>'E3-residential data'!D127</f>
        <v>0</v>
      </c>
      <c r="E57">
        <f>'E3-residential data'!E127</f>
        <v>0</v>
      </c>
      <c r="F57">
        <f>'E3-residential data'!F127</f>
        <v>0</v>
      </c>
      <c r="G57">
        <f>'E3-residential data'!G127</f>
        <v>0</v>
      </c>
      <c r="H57">
        <f>'E3-residential data'!H127</f>
        <v>0</v>
      </c>
      <c r="I57">
        <f>'E3-residential data'!I127</f>
        <v>0</v>
      </c>
      <c r="J57">
        <f>'E3-residential data'!J127</f>
        <v>0</v>
      </c>
      <c r="K57">
        <f>'E3-residential data'!K127</f>
        <v>0</v>
      </c>
      <c r="L57">
        <f>'E3-residential data'!L127</f>
        <v>0</v>
      </c>
      <c r="M57">
        <f>'E3-residential data'!M127</f>
        <v>0</v>
      </c>
      <c r="N57">
        <f>'E3-residential data'!N127</f>
        <v>0</v>
      </c>
      <c r="O57">
        <f>'E3-residential data'!O127</f>
        <v>0</v>
      </c>
      <c r="P57">
        <f>'E3-residential data'!P127</f>
        <v>0</v>
      </c>
      <c r="Q57">
        <f>'E3-residential data'!Q127</f>
        <v>0</v>
      </c>
      <c r="R57">
        <f>'E3-residential data'!R127</f>
        <v>0</v>
      </c>
      <c r="S57">
        <f>'E3-residential data'!S127</f>
        <v>0</v>
      </c>
      <c r="T57">
        <f>'E3-residential data'!T127</f>
        <v>0</v>
      </c>
      <c r="U57">
        <f>'E3-residential data'!U127</f>
        <v>0</v>
      </c>
      <c r="V57">
        <f>'E3-residential data'!V127</f>
        <v>0</v>
      </c>
      <c r="W57">
        <f>'E3-residential data'!W127</f>
        <v>0</v>
      </c>
      <c r="X57">
        <f>'E3-residential data'!X127</f>
        <v>0</v>
      </c>
      <c r="Y57">
        <f>'E3-residential data'!Y127</f>
        <v>0</v>
      </c>
      <c r="Z57">
        <f>'E3-residential data'!Z127</f>
        <v>0</v>
      </c>
      <c r="AA57">
        <f>'E3-residential data'!AA127</f>
        <v>0</v>
      </c>
      <c r="AB57">
        <f>'E3-residential data'!AB127</f>
        <v>0</v>
      </c>
      <c r="AC57">
        <f>'E3-residential data'!AC127</f>
        <v>0</v>
      </c>
      <c r="AD57">
        <f>'E3-residential data'!AD127</f>
        <v>0</v>
      </c>
      <c r="AE57">
        <f>'E3-residential data'!AE127</f>
        <v>0</v>
      </c>
      <c r="AF57">
        <f>'E3-residential data'!AF127</f>
        <v>0</v>
      </c>
      <c r="AG57">
        <f>'E3-residential data'!AG127</f>
        <v>0</v>
      </c>
      <c r="AH57">
        <f>'E3-residential data'!AH127</f>
        <v>0</v>
      </c>
      <c r="AI57">
        <f>'E3-residential data'!AI127</f>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621C0-9E64-4C73-91B0-3FDBE29CE386}">
  <sheetPr codeName="Sheet7">
    <tabColor theme="0" tint="-0.499984740745262"/>
  </sheetPr>
  <dimension ref="A1:AI39"/>
  <sheetViews>
    <sheetView workbookViewId="0"/>
  </sheetViews>
  <sheetFormatPr defaultRowHeight="14.5" x14ac:dyDescent="0.35"/>
  <cols>
    <col min="1" max="1" width="33.7265625" customWidth="1"/>
    <col min="2" max="2" width="11.81640625" bestFit="1" customWidth="1"/>
  </cols>
  <sheetData>
    <row r="1" spans="1:35" x14ac:dyDescent="0.35">
      <c r="A1" t="s">
        <v>74</v>
      </c>
    </row>
    <row r="2" spans="1:35" x14ac:dyDescent="0.35">
      <c r="A2" t="s">
        <v>71</v>
      </c>
      <c r="B2">
        <f>About!$B$42</f>
        <v>947817120000000</v>
      </c>
    </row>
    <row r="3" spans="1:35" x14ac:dyDescent="0.35">
      <c r="A3" t="s">
        <v>456</v>
      </c>
    </row>
    <row r="5" spans="1:35" x14ac:dyDescent="0.35">
      <c r="B5" s="1">
        <f>'E3-commercial data'!B6</f>
        <v>2017</v>
      </c>
      <c r="C5" s="1">
        <f>'E3-commercial data'!C6</f>
        <v>2018</v>
      </c>
      <c r="D5" s="1">
        <f>'E3-commercial data'!D6</f>
        <v>2019</v>
      </c>
      <c r="E5" s="1">
        <f>'E3-commercial data'!E6</f>
        <v>2020</v>
      </c>
      <c r="F5" s="1">
        <f>'E3-commercial data'!F6</f>
        <v>2021</v>
      </c>
      <c r="G5" s="1">
        <f>'E3-commercial data'!G6</f>
        <v>2022</v>
      </c>
      <c r="H5" s="1">
        <f>'E3-commercial data'!H6</f>
        <v>2023</v>
      </c>
      <c r="I5" s="1">
        <f>'E3-commercial data'!I6</f>
        <v>2024</v>
      </c>
      <c r="J5" s="1">
        <f>'E3-commercial data'!J6</f>
        <v>2025</v>
      </c>
      <c r="K5" s="1">
        <f>'E3-commercial data'!K6</f>
        <v>2026</v>
      </c>
      <c r="L5" s="1">
        <f>'E3-commercial data'!L6</f>
        <v>2027</v>
      </c>
      <c r="M5" s="1">
        <f>'E3-commercial data'!M6</f>
        <v>2028</v>
      </c>
      <c r="N5" s="1">
        <f>'E3-commercial data'!N6</f>
        <v>2029</v>
      </c>
      <c r="O5" s="1">
        <f>'E3-commercial data'!O6</f>
        <v>2030</v>
      </c>
      <c r="P5" s="1">
        <f>'E3-commercial data'!P6</f>
        <v>2031</v>
      </c>
      <c r="Q5" s="1">
        <f>'E3-commercial data'!Q6</f>
        <v>2032</v>
      </c>
      <c r="R5" s="1">
        <f>'E3-commercial data'!R6</f>
        <v>2033</v>
      </c>
      <c r="S5" s="1">
        <f>'E3-commercial data'!S6</f>
        <v>2034</v>
      </c>
      <c r="T5" s="1">
        <f>'E3-commercial data'!T6</f>
        <v>2035</v>
      </c>
      <c r="U5" s="1">
        <f>'E3-commercial data'!U6</f>
        <v>2036</v>
      </c>
      <c r="V5" s="1">
        <f>'E3-commercial data'!V6</f>
        <v>2037</v>
      </c>
      <c r="W5" s="1">
        <f>'E3-commercial data'!W6</f>
        <v>2038</v>
      </c>
      <c r="X5" s="1">
        <f>'E3-commercial data'!X6</f>
        <v>2039</v>
      </c>
      <c r="Y5" s="1">
        <f>'E3-commercial data'!Y6</f>
        <v>2040</v>
      </c>
      <c r="Z5" s="1">
        <f>'E3-commercial data'!Z6</f>
        <v>2041</v>
      </c>
      <c r="AA5" s="1">
        <f>'E3-commercial data'!AA6</f>
        <v>2042</v>
      </c>
      <c r="AB5" s="1">
        <f>'E3-commercial data'!AB6</f>
        <v>2043</v>
      </c>
      <c r="AC5" s="1">
        <f>'E3-commercial data'!AC6</f>
        <v>2044</v>
      </c>
      <c r="AD5" s="1">
        <f>'E3-commercial data'!AD6</f>
        <v>2045</v>
      </c>
      <c r="AE5" s="1">
        <f>'E3-commercial data'!AE6</f>
        <v>2046</v>
      </c>
      <c r="AF5" s="1">
        <f>'E3-commercial data'!AF6</f>
        <v>2047</v>
      </c>
      <c r="AG5" s="1">
        <f>'E3-commercial data'!AG6</f>
        <v>2048</v>
      </c>
      <c r="AH5" s="1">
        <f>'E3-commercial data'!AH6</f>
        <v>2049</v>
      </c>
      <c r="AI5" s="1">
        <f>'E3-commercial data'!AI6</f>
        <v>2050</v>
      </c>
    </row>
    <row r="6" spans="1:35" x14ac:dyDescent="0.35">
      <c r="A6" s="12" t="str">
        <f>'E3-commercial data'!A7</f>
        <v>Electricity</v>
      </c>
    </row>
    <row r="7" spans="1:35" x14ac:dyDescent="0.35">
      <c r="A7" s="36" t="str">
        <f>'E3-commercial data'!A8</f>
        <v>Commercial Water Heating</v>
      </c>
      <c r="B7">
        <f>'E3-commercial data'!B8*$B$2</f>
        <v>4582445864662.792</v>
      </c>
      <c r="C7">
        <f>'E3-commercial data'!C8*$B$2</f>
        <v>4603615504482.4775</v>
      </c>
      <c r="D7">
        <f>'E3-commercial data'!D8*$B$2</f>
        <v>4617422082578.8037</v>
      </c>
      <c r="E7">
        <f>'E3-commercial data'!E8*$B$2</f>
        <v>4623331684660.4912</v>
      </c>
      <c r="F7">
        <f>'E3-commercial data'!F8*$B$2</f>
        <v>4623756875665.0596</v>
      </c>
      <c r="G7">
        <f>'E3-commercial data'!G8*$B$2</f>
        <v>4616975984971.1035</v>
      </c>
      <c r="H7">
        <f>'E3-commercial data'!H8*$B$2</f>
        <v>4600092548519.9648</v>
      </c>
      <c r="I7">
        <f>'E3-commercial data'!I8*$B$2</f>
        <v>4567262193125.4766</v>
      </c>
      <c r="J7">
        <f>'E3-commercial data'!J8*$B$2</f>
        <v>4562213471933.123</v>
      </c>
      <c r="K7">
        <f>'E3-commercial data'!K8*$B$2</f>
        <v>4525650020260.4443</v>
      </c>
      <c r="L7">
        <f>'E3-commercial data'!L8*$B$2</f>
        <v>4452100417600.4072</v>
      </c>
      <c r="M7">
        <f>'E3-commercial data'!M8*$B$2</f>
        <v>4343176555347.3989</v>
      </c>
      <c r="N7">
        <f>'E3-commercial data'!N8*$B$2</f>
        <v>4208096456926.0884</v>
      </c>
      <c r="O7">
        <f>'E3-commercial data'!O8*$B$2</f>
        <v>4059588674742.6948</v>
      </c>
      <c r="P7">
        <f>'E3-commercial data'!P8*$B$2</f>
        <v>3908975589857.3174</v>
      </c>
      <c r="Q7">
        <f>'E3-commercial data'!Q8*$B$2</f>
        <v>3763896596390.4839</v>
      </c>
      <c r="R7">
        <f>'E3-commercial data'!R8*$B$2</f>
        <v>3628521152826.9019</v>
      </c>
      <c r="S7">
        <f>'E3-commercial data'!S8*$B$2</f>
        <v>3504707952298.771</v>
      </c>
      <c r="T7">
        <f>'E3-commercial data'!T8*$B$2</f>
        <v>3392929960432.125</v>
      </c>
      <c r="U7">
        <f>'E3-commercial data'!U8*$B$2</f>
        <v>3293055377185.6597</v>
      </c>
      <c r="V7">
        <f>'E3-commercial data'!V8*$B$2</f>
        <v>3204652907914.9058</v>
      </c>
      <c r="W7">
        <f>'E3-commercial data'!W8*$B$2</f>
        <v>3127219446385.7197</v>
      </c>
      <c r="X7">
        <f>'E3-commercial data'!X8*$B$2</f>
        <v>3060244134606.5698</v>
      </c>
      <c r="Y7">
        <f>'E3-commercial data'!Y8*$B$2</f>
        <v>3003201476550.4546</v>
      </c>
      <c r="Z7">
        <f>'E3-commercial data'!Z8*$B$2</f>
        <v>2955520177283.269</v>
      </c>
      <c r="AA7">
        <f>'E3-commercial data'!AA8*$B$2</f>
        <v>2916585876289.2378</v>
      </c>
      <c r="AB7">
        <f>'E3-commercial data'!AB8*$B$2</f>
        <v>2885683519710.4292</v>
      </c>
      <c r="AC7">
        <f>'E3-commercial data'!AC8*$B$2</f>
        <v>2862037001124.8975</v>
      </c>
      <c r="AD7">
        <f>'E3-commercial data'!AD8*$B$2</f>
        <v>2844799267085.6753</v>
      </c>
      <c r="AE7">
        <f>'E3-commercial data'!AE8*$B$2</f>
        <v>2833098320690.9775</v>
      </c>
      <c r="AF7">
        <f>'E3-commercial data'!AF8*$B$2</f>
        <v>2826070081238.8813</v>
      </c>
      <c r="AG7">
        <f>'E3-commercial data'!AG8*$B$2</f>
        <v>2822904867941.7813</v>
      </c>
      <c r="AH7">
        <f>'E3-commercial data'!AH8*$B$2</f>
        <v>2822877609515.6807</v>
      </c>
      <c r="AI7">
        <f>'E3-commercial data'!AI8*$B$2</f>
        <v>2825374262874.4468</v>
      </c>
    </row>
    <row r="8" spans="1:35" x14ac:dyDescent="0.35">
      <c r="A8" s="36" t="str">
        <f>'E3-commercial data'!A9</f>
        <v>Commercial Space Heating</v>
      </c>
      <c r="B8">
        <f>'E3-commercial data'!B9*$B$2</f>
        <v>5025336833623.4961</v>
      </c>
      <c r="C8">
        <f>'E3-commercial data'!C9*$B$2</f>
        <v>5076796416774.6904</v>
      </c>
      <c r="D8">
        <f>'E3-commercial data'!D9*$B$2</f>
        <v>5121878332252.5889</v>
      </c>
      <c r="E8">
        <f>'E3-commercial data'!E9*$B$2</f>
        <v>5120527234315.9355</v>
      </c>
      <c r="F8">
        <f>'E3-commercial data'!F9*$B$2</f>
        <v>5078685772529.0713</v>
      </c>
      <c r="G8">
        <f>'E3-commercial data'!G9*$B$2</f>
        <v>5000226181204.0518</v>
      </c>
      <c r="H8">
        <f>'E3-commercial data'!H9*$B$2</f>
        <v>4890357390086.666</v>
      </c>
      <c r="I8">
        <f>'E3-commercial data'!I9*$B$2</f>
        <v>4754593612009.9424</v>
      </c>
      <c r="J8">
        <f>'E3-commercial data'!J9*$B$2</f>
        <v>4623242947800.9814</v>
      </c>
      <c r="K8">
        <f>'E3-commercial data'!K9*$B$2</f>
        <v>4476113809194.5195</v>
      </c>
      <c r="L8">
        <f>'E3-commercial data'!L9*$B$2</f>
        <v>4318214320613.6704</v>
      </c>
      <c r="M8">
        <f>'E3-commercial data'!M9*$B$2</f>
        <v>4153785967773.5337</v>
      </c>
      <c r="N8">
        <f>'E3-commercial data'!N9*$B$2</f>
        <v>3986245332562.0317</v>
      </c>
      <c r="O8">
        <f>'E3-commercial data'!O9*$B$2</f>
        <v>3818189212025.7769</v>
      </c>
      <c r="P8">
        <f>'E3-commercial data'!P9*$B$2</f>
        <v>3651655662890.3447</v>
      </c>
      <c r="Q8">
        <f>'E3-commercial data'!Q9*$B$2</f>
        <v>3488242186140.4043</v>
      </c>
      <c r="R8">
        <f>'E3-commercial data'!R9*$B$2</f>
        <v>3329338703647.7451</v>
      </c>
      <c r="S8">
        <f>'E3-commercial data'!S9*$B$2</f>
        <v>3176152327467.5405</v>
      </c>
      <c r="T8">
        <f>'E3-commercial data'!T9*$B$2</f>
        <v>3029802190147.7764</v>
      </c>
      <c r="U8">
        <f>'E3-commercial data'!U9*$B$2</f>
        <v>2901631824308.3833</v>
      </c>
      <c r="V8">
        <f>'E3-commercial data'!V9*$B$2</f>
        <v>2789279323316.6567</v>
      </c>
      <c r="W8">
        <f>'E3-commercial data'!W9*$B$2</f>
        <v>2690912463301.6426</v>
      </c>
      <c r="X8">
        <f>'E3-commercial data'!X9*$B$2</f>
        <v>2605035958762.9941</v>
      </c>
      <c r="Y8">
        <f>'E3-commercial data'!Y9*$B$2</f>
        <v>2530395616410.1128</v>
      </c>
      <c r="Z8">
        <f>'E3-commercial data'!Z9*$B$2</f>
        <v>2465874380322.5146</v>
      </c>
      <c r="AA8">
        <f>'E3-commercial data'!AA9*$B$2</f>
        <v>2410499569118.3447</v>
      </c>
      <c r="AB8">
        <f>'E3-commercial data'!AB9*$B$2</f>
        <v>2363398632578.1904</v>
      </c>
      <c r="AC8">
        <f>'E3-commercial data'!AC9*$B$2</f>
        <v>2323794631164.9717</v>
      </c>
      <c r="AD8">
        <f>'E3-commercial data'!AD9*$B$2</f>
        <v>2290983414137.3696</v>
      </c>
      <c r="AE8">
        <f>'E3-commercial data'!AE9*$B$2</f>
        <v>2264352475555.3608</v>
      </c>
      <c r="AF8">
        <f>'E3-commercial data'!AF9*$B$2</f>
        <v>2243335165475.895</v>
      </c>
      <c r="AG8">
        <f>'E3-commercial data'!AG9*$B$2</f>
        <v>2227424710659.9102</v>
      </c>
      <c r="AH8">
        <f>'E3-commercial data'!AH9*$B$2</f>
        <v>2216154632326.5767</v>
      </c>
      <c r="AI8">
        <f>'E3-commercial data'!AI9*$B$2</f>
        <v>2209078846438.0913</v>
      </c>
    </row>
    <row r="9" spans="1:35" x14ac:dyDescent="0.35">
      <c r="A9" s="36" t="str">
        <f>'E3-commercial data'!A10</f>
        <v>Commercial Air Conditioning</v>
      </c>
      <c r="B9">
        <f>'E3-commercial data'!B10*$B$2</f>
        <v>80079016836591.234</v>
      </c>
      <c r="C9">
        <f>'E3-commercial data'!C10*$B$2</f>
        <v>79978921936256.953</v>
      </c>
      <c r="D9">
        <f>'E3-commercial data'!D10*$B$2</f>
        <v>79700051173302.469</v>
      </c>
      <c r="E9">
        <f>'E3-commercial data'!E10*$B$2</f>
        <v>79202624507202.984</v>
      </c>
      <c r="F9">
        <f>'E3-commercial data'!F10*$B$2</f>
        <v>78550915890326.234</v>
      </c>
      <c r="G9">
        <f>'E3-commercial data'!G10*$B$2</f>
        <v>77808431953778.484</v>
      </c>
      <c r="H9">
        <f>'E3-commercial data'!H10*$B$2</f>
        <v>77063113535447.984</v>
      </c>
      <c r="I9">
        <f>'E3-commercial data'!I10*$B$2</f>
        <v>76357141196235.688</v>
      </c>
      <c r="J9">
        <f>'E3-commercial data'!J10*$B$2</f>
        <v>76110591965090.188</v>
      </c>
      <c r="K9">
        <f>'E3-commercial data'!K10*$B$2</f>
        <v>75921779175426.547</v>
      </c>
      <c r="L9">
        <f>'E3-commercial data'!L10*$B$2</f>
        <v>75787276386869.234</v>
      </c>
      <c r="M9">
        <f>'E3-commercial data'!M10*$B$2</f>
        <v>75701752582256.328</v>
      </c>
      <c r="N9">
        <f>'E3-commercial data'!N10*$B$2</f>
        <v>75660297130600.453</v>
      </c>
      <c r="O9">
        <f>'E3-commercial data'!O10*$B$2</f>
        <v>75661878547201.578</v>
      </c>
      <c r="P9">
        <f>'E3-commercial data'!P10*$B$2</f>
        <v>75705681115700.641</v>
      </c>
      <c r="Q9">
        <f>'E3-commercial data'!Q10*$B$2</f>
        <v>75793089218548.953</v>
      </c>
      <c r="R9">
        <f>'E3-commercial data'!R10*$B$2</f>
        <v>75927303901801.531</v>
      </c>
      <c r="S9">
        <f>'E3-commercial data'!S10*$B$2</f>
        <v>76112315297912.703</v>
      </c>
      <c r="T9">
        <f>'E3-commercial data'!T10*$B$2</f>
        <v>76352093489267.359</v>
      </c>
      <c r="U9">
        <f>'E3-commercial data'!U10*$B$2</f>
        <v>76649431391421.328</v>
      </c>
      <c r="V9">
        <f>'E3-commercial data'!V10*$B$2</f>
        <v>77005560805098.094</v>
      </c>
      <c r="W9">
        <f>'E3-commercial data'!W10*$B$2</f>
        <v>77419657368774.453</v>
      </c>
      <c r="X9">
        <f>'E3-commercial data'!X10*$B$2</f>
        <v>77889079251945.266</v>
      </c>
      <c r="Y9">
        <f>'E3-commercial data'!Y10*$B$2</f>
        <v>78409566465554.672</v>
      </c>
      <c r="Z9">
        <f>'E3-commercial data'!Z10*$B$2</f>
        <v>78975823007284.594</v>
      </c>
      <c r="AA9">
        <f>'E3-commercial data'!AA10*$B$2</f>
        <v>79582047093533.922</v>
      </c>
      <c r="AB9">
        <f>'E3-commercial data'!AB10*$B$2</f>
        <v>80222440871756.016</v>
      </c>
      <c r="AC9">
        <f>'E3-commercial data'!AC10*$B$2</f>
        <v>80891552885208.734</v>
      </c>
      <c r="AD9">
        <f>'E3-commercial data'!AD10*$B$2</f>
        <v>81584578069800.203</v>
      </c>
      <c r="AE9">
        <f>'E3-commercial data'!AE10*$B$2</f>
        <v>82297362344735.891</v>
      </c>
      <c r="AF9">
        <f>'E3-commercial data'!AF10*$B$2</f>
        <v>83026441387692.281</v>
      </c>
      <c r="AG9">
        <f>'E3-commercial data'!AG10*$B$2</f>
        <v>83768887023583.359</v>
      </c>
      <c r="AH9">
        <f>'E3-commercial data'!AH10*$B$2</f>
        <v>84522319462436.938</v>
      </c>
      <c r="AI9">
        <f>'E3-commercial data'!AI10*$B$2</f>
        <v>85284756786402.781</v>
      </c>
    </row>
    <row r="10" spans="1:35" x14ac:dyDescent="0.35">
      <c r="A10" s="36" t="str">
        <f>'E3-commercial data'!A11</f>
        <v>Commercial Lighting</v>
      </c>
      <c r="B10">
        <f>'E3-commercial data'!B11*$B$2</f>
        <v>123368829427918.64</v>
      </c>
      <c r="C10">
        <f>'E3-commercial data'!C11*$B$2</f>
        <v>122206317355594.92</v>
      </c>
      <c r="D10">
        <f>'E3-commercial data'!D11*$B$2</f>
        <v>121035034002301.58</v>
      </c>
      <c r="E10">
        <f>'E3-commercial data'!E11*$B$2</f>
        <v>119742282461405.33</v>
      </c>
      <c r="F10">
        <f>'E3-commercial data'!F11*$B$2</f>
        <v>118352745521354.44</v>
      </c>
      <c r="G10">
        <f>'E3-commercial data'!G11*$B$2</f>
        <v>116690401123401.58</v>
      </c>
      <c r="H10">
        <f>'E3-commercial data'!H11*$B$2</f>
        <v>114552788111476.27</v>
      </c>
      <c r="I10">
        <f>'E3-commercial data'!I11*$B$2</f>
        <v>111723300374741.84</v>
      </c>
      <c r="J10">
        <f>'E3-commercial data'!J11*$B$2</f>
        <v>108066653177455.3</v>
      </c>
      <c r="K10">
        <f>'E3-commercial data'!K11*$B$2</f>
        <v>103538486304349.08</v>
      </c>
      <c r="L10">
        <f>'E3-commercial data'!L11*$B$2</f>
        <v>98220176730618.766</v>
      </c>
      <c r="M10">
        <f>'E3-commercial data'!M11*$B$2</f>
        <v>92317187054233.953</v>
      </c>
      <c r="N10">
        <f>'E3-commercial data'!N11*$B$2</f>
        <v>86124736563541.859</v>
      </c>
      <c r="O10">
        <f>'E3-commercial data'!O11*$B$2</f>
        <v>79967347283005.547</v>
      </c>
      <c r="P10">
        <f>'E3-commercial data'!P11*$B$2</f>
        <v>74285773252023.453</v>
      </c>
      <c r="Q10">
        <f>'E3-commercial data'!Q11*$B$2</f>
        <v>69240474421895.469</v>
      </c>
      <c r="R10">
        <f>'E3-commercial data'!R11*$B$2</f>
        <v>64910217185003.711</v>
      </c>
      <c r="S10">
        <f>'E3-commercial data'!S11*$B$2</f>
        <v>61304977154774.148</v>
      </c>
      <c r="T10">
        <f>'E3-commercial data'!T11*$B$2</f>
        <v>58387913747351.758</v>
      </c>
      <c r="U10">
        <f>'E3-commercial data'!U11*$B$2</f>
        <v>56095516054619.758</v>
      </c>
      <c r="V10">
        <f>'E3-commercial data'!V11*$B$2</f>
        <v>54352186730595.383</v>
      </c>
      <c r="W10">
        <f>'E3-commercial data'!W11*$B$2</f>
        <v>53079822889631.281</v>
      </c>
      <c r="X10">
        <f>'E3-commercial data'!X11*$B$2</f>
        <v>52203156784889.641</v>
      </c>
      <c r="Y10">
        <f>'E3-commercial data'!Y11*$B$2</f>
        <v>51652543004931.586</v>
      </c>
      <c r="Z10">
        <f>'E3-commercial data'!Z11*$B$2</f>
        <v>51365276940120.719</v>
      </c>
      <c r="AA10">
        <f>'E3-commercial data'!AA11*$B$2</f>
        <v>51286295845701.391</v>
      </c>
      <c r="AB10">
        <f>'E3-commercial data'!AB11*$B$2</f>
        <v>51368408962804.359</v>
      </c>
      <c r="AC10">
        <f>'E3-commercial data'!AC11*$B$2</f>
        <v>51572215870397.875</v>
      </c>
      <c r="AD10">
        <f>'E3-commercial data'!AD11*$B$2</f>
        <v>51865780149274.18</v>
      </c>
      <c r="AE10">
        <f>'E3-commercial data'!AE11*$B$2</f>
        <v>52224062075314.719</v>
      </c>
      <c r="AF10">
        <f>'E3-commercial data'!AF11*$B$2</f>
        <v>52627904109554.977</v>
      </c>
      <c r="AG10">
        <f>'E3-commercial data'!AG11*$B$2</f>
        <v>53063218384927.852</v>
      </c>
      <c r="AH10">
        <f>'E3-commercial data'!AH11*$B$2</f>
        <v>53519852737908.648</v>
      </c>
      <c r="AI10">
        <f>'E3-commercial data'!AI11*$B$2</f>
        <v>53990709820756.102</v>
      </c>
    </row>
    <row r="11" spans="1:35" x14ac:dyDescent="0.35">
      <c r="A11" s="36" t="str">
        <f>'E3-commercial data'!A12</f>
        <v>Commercial Refrigeration</v>
      </c>
      <c r="B11">
        <f>'E3-commercial data'!B12*$B$2</f>
        <v>28903307793947.422</v>
      </c>
      <c r="C11">
        <f>'E3-commercial data'!C12*$B$2</f>
        <v>29266289683406.059</v>
      </c>
      <c r="D11">
        <f>'E3-commercial data'!D12*$B$2</f>
        <v>29512488844511.223</v>
      </c>
      <c r="E11">
        <f>'E3-commercial data'!E12*$B$2</f>
        <v>29580622673201.641</v>
      </c>
      <c r="F11">
        <f>'E3-commercial data'!F12*$B$2</f>
        <v>29467260966973.051</v>
      </c>
      <c r="G11">
        <f>'E3-commercial data'!G12*$B$2</f>
        <v>29223145127496.613</v>
      </c>
      <c r="H11">
        <f>'E3-commercial data'!H12*$B$2</f>
        <v>28923590577842.492</v>
      </c>
      <c r="I11">
        <f>'E3-commercial data'!I12*$B$2</f>
        <v>28613136763189.617</v>
      </c>
      <c r="J11">
        <f>'E3-commercial data'!J12*$B$2</f>
        <v>28315726729060.09</v>
      </c>
      <c r="K11">
        <f>'E3-commercial data'!K12*$B$2</f>
        <v>28040174475990.309</v>
      </c>
      <c r="L11">
        <f>'E3-commercial data'!L12*$B$2</f>
        <v>27794196611896.434</v>
      </c>
      <c r="M11">
        <f>'E3-commercial data'!M12*$B$2</f>
        <v>27585462408738.074</v>
      </c>
      <c r="N11">
        <f>'E3-commercial data'!N12*$B$2</f>
        <v>27421610921719.105</v>
      </c>
      <c r="O11">
        <f>'E3-commercial data'!O12*$B$2</f>
        <v>27309400626030.137</v>
      </c>
      <c r="P11">
        <f>'E3-commercial data'!P12*$B$2</f>
        <v>27253254903129.953</v>
      </c>
      <c r="Q11">
        <f>'E3-commercial data'!Q12*$B$2</f>
        <v>27254541537925.809</v>
      </c>
      <c r="R11">
        <f>'E3-commercial data'!R12*$B$2</f>
        <v>27311321479941.613</v>
      </c>
      <c r="S11">
        <f>'E3-commercial data'!S12*$B$2</f>
        <v>27418804089085.867</v>
      </c>
      <c r="T11">
        <f>'E3-commercial data'!T12*$B$2</f>
        <v>27570268579946.078</v>
      </c>
      <c r="U11">
        <f>'E3-commercial data'!U12*$B$2</f>
        <v>27758046797020.113</v>
      </c>
      <c r="V11">
        <f>'E3-commercial data'!V12*$B$2</f>
        <v>27974546448442.605</v>
      </c>
      <c r="W11">
        <f>'E3-commercial data'!W12*$B$2</f>
        <v>28212937792200.637</v>
      </c>
      <c r="X11">
        <f>'E3-commercial data'!X12*$B$2</f>
        <v>28467497733573.668</v>
      </c>
      <c r="Y11">
        <f>'E3-commercial data'!Y12*$B$2</f>
        <v>28733689186750.992</v>
      </c>
      <c r="Z11">
        <f>'E3-commercial data'!Z12*$B$2</f>
        <v>29008072598779.293</v>
      </c>
      <c r="AA11">
        <f>'E3-commercial data'!AA12*$B$2</f>
        <v>29288133168491.852</v>
      </c>
      <c r="AB11">
        <f>'E3-commercial data'!AB12*$B$2</f>
        <v>29572089525800.328</v>
      </c>
      <c r="AC11">
        <f>'E3-commercial data'!AC12*$B$2</f>
        <v>29858730116016.504</v>
      </c>
      <c r="AD11">
        <f>'E3-commercial data'!AD12*$B$2</f>
        <v>30147237668228.539</v>
      </c>
      <c r="AE11">
        <f>'E3-commercial data'!AE12*$B$2</f>
        <v>30437041053275.543</v>
      </c>
      <c r="AF11">
        <f>'E3-commercial data'!AF12*$B$2</f>
        <v>30727749326168.355</v>
      </c>
      <c r="AG11">
        <f>'E3-commercial data'!AG12*$B$2</f>
        <v>31019110279890.391</v>
      </c>
      <c r="AH11">
        <f>'E3-commercial data'!AH12*$B$2</f>
        <v>31310967811477.504</v>
      </c>
      <c r="AI11">
        <f>'E3-commercial data'!AI12*$B$2</f>
        <v>31603227319867.844</v>
      </c>
    </row>
    <row r="12" spans="1:35" x14ac:dyDescent="0.35">
      <c r="A12" s="36" t="str">
        <f>'E3-commercial data'!A13</f>
        <v>Commercial Cooking</v>
      </c>
      <c r="B12">
        <f>'E3-commercial data'!B13*$B$2</f>
        <v>6804076550670.0752</v>
      </c>
      <c r="C12">
        <f>'E3-commercial data'!C13*$B$2</f>
        <v>6901499004873.5898</v>
      </c>
      <c r="D12">
        <f>'E3-commercial data'!D13*$B$2</f>
        <v>6981878242947.4531</v>
      </c>
      <c r="E12">
        <f>'E3-commercial data'!E13*$B$2</f>
        <v>7038054538152.3232</v>
      </c>
      <c r="F12">
        <f>'E3-commercial data'!F13*$B$2</f>
        <v>7071739541437.2178</v>
      </c>
      <c r="G12">
        <f>'E3-commercial data'!G13*$B$2</f>
        <v>7088335181395.7393</v>
      </c>
      <c r="H12">
        <f>'E3-commercial data'!H13*$B$2</f>
        <v>7096694566914.6982</v>
      </c>
      <c r="I12">
        <f>'E3-commercial data'!I13*$B$2</f>
        <v>7101660137700.6035</v>
      </c>
      <c r="J12">
        <f>'E3-commercial data'!J13*$B$2</f>
        <v>7106497648828.2256</v>
      </c>
      <c r="K12">
        <f>'E3-commercial data'!K13*$B$2</f>
        <v>7112322779997.0713</v>
      </c>
      <c r="L12">
        <f>'E3-commercial data'!L13*$B$2</f>
        <v>7120456175891.5664</v>
      </c>
      <c r="M12">
        <f>'E3-commercial data'!M13*$B$2</f>
        <v>7132317763133.4043</v>
      </c>
      <c r="N12">
        <f>'E3-commercial data'!N13*$B$2</f>
        <v>7149394376112.0469</v>
      </c>
      <c r="O12">
        <f>'E3-commercial data'!O13*$B$2</f>
        <v>7173073904527.25</v>
      </c>
      <c r="P12">
        <f>'E3-commercial data'!P13*$B$2</f>
        <v>7204379523029.873</v>
      </c>
      <c r="Q12">
        <f>'E3-commercial data'!Q13*$B$2</f>
        <v>7243814091966.6055</v>
      </c>
      <c r="R12">
        <f>'E3-commercial data'!R13*$B$2</f>
        <v>7291284543494.9023</v>
      </c>
      <c r="S12">
        <f>'E3-commercial data'!S13*$B$2</f>
        <v>7346164152723.2441</v>
      </c>
      <c r="T12">
        <f>'E3-commercial data'!T13*$B$2</f>
        <v>7407445824701.1484</v>
      </c>
      <c r="U12">
        <f>'E3-commercial data'!U13*$B$2</f>
        <v>7473922338488.2119</v>
      </c>
      <c r="V12">
        <f>'E3-commercial data'!V13*$B$2</f>
        <v>7544380509382.9814</v>
      </c>
      <c r="W12">
        <f>'E3-commercial data'!W13*$B$2</f>
        <v>7617735959146.3516</v>
      </c>
      <c r="X12">
        <f>'E3-commercial data'!X13*$B$2</f>
        <v>7693099208351.8447</v>
      </c>
      <c r="Y12">
        <f>'E3-commercial data'!Y13*$B$2</f>
        <v>7769795572278.2725</v>
      </c>
      <c r="Z12">
        <f>'E3-commercial data'!Z13*$B$2</f>
        <v>7847345037930.5156</v>
      </c>
      <c r="AA12">
        <f>'E3-commercial data'!AA13*$B$2</f>
        <v>7925426329387.4512</v>
      </c>
      <c r="AB12">
        <f>'E3-commercial data'!AB13*$B$2</f>
        <v>8003838188609.1348</v>
      </c>
      <c r="AC12">
        <f>'E3-commercial data'!AC13*$B$2</f>
        <v>8082465041668.6914</v>
      </c>
      <c r="AD12">
        <f>'E3-commercial data'!AD13*$B$2</f>
        <v>8161242705381.1172</v>
      </c>
      <c r="AE12">
        <f>'E3-commercial data'!AE13*$B$2</f>
        <v>8240133506329.5137</v>
      </c>
      <c r="AF12">
        <f>'E3-commercial data'!AF13*$B$2</f>
        <v>8319115789261.2842</v>
      </c>
      <c r="AG12">
        <f>'E3-commercial data'!AG13*$B$2</f>
        <v>8398178878986.1367</v>
      </c>
      <c r="AH12">
        <f>'E3-commercial data'!AH13*$B$2</f>
        <v>8477318176253.7207</v>
      </c>
      <c r="AI12">
        <f>'E3-commercial data'!AI13*$B$2</f>
        <v>8556531846768.7305</v>
      </c>
    </row>
    <row r="13" spans="1:35" x14ac:dyDescent="0.35">
      <c r="A13" s="36" t="str">
        <f>'E3-commercial data'!A14</f>
        <v>Commercial Ventilation</v>
      </c>
      <c r="B13">
        <f>'E3-commercial data'!B14*$B$2</f>
        <v>36382505036884.852</v>
      </c>
      <c r="C13">
        <f>'E3-commercial data'!C14*$B$2</f>
        <v>36581407033755.922</v>
      </c>
      <c r="D13">
        <f>'E3-commercial data'!D14*$B$2</f>
        <v>36706548834963.391</v>
      </c>
      <c r="E13">
        <f>'E3-commercial data'!E14*$B$2</f>
        <v>36734626886358.156</v>
      </c>
      <c r="F13">
        <f>'E3-commercial data'!F14*$B$2</f>
        <v>36682622179578.313</v>
      </c>
      <c r="G13">
        <f>'E3-commercial data'!G14*$B$2</f>
        <v>36571652996740.688</v>
      </c>
      <c r="H13">
        <f>'E3-commercial data'!H14*$B$2</f>
        <v>36434786826180.445</v>
      </c>
      <c r="I13">
        <f>'E3-commercial data'!I14*$B$2</f>
        <v>36289777015724.914</v>
      </c>
      <c r="J13">
        <f>'E3-commercial data'!J14*$B$2</f>
        <v>36150340047027.906</v>
      </c>
      <c r="K13">
        <f>'E3-commercial data'!K14*$B$2</f>
        <v>36021122552004.883</v>
      </c>
      <c r="L13">
        <f>'E3-commercial data'!L14*$B$2</f>
        <v>35905820954368.422</v>
      </c>
      <c r="M13">
        <f>'E3-commercial data'!M14*$B$2</f>
        <v>35806492536445.227</v>
      </c>
      <c r="N13">
        <f>'E3-commercial data'!N14*$B$2</f>
        <v>35723997633711.789</v>
      </c>
      <c r="O13">
        <f>'E3-commercial data'!O14*$B$2</f>
        <v>35658215761000.781</v>
      </c>
      <c r="P13">
        <f>'E3-commercial data'!P14*$B$2</f>
        <v>35605292263460.922</v>
      </c>
      <c r="Q13">
        <f>'E3-commercial data'!Q14*$B$2</f>
        <v>35563810715213.172</v>
      </c>
      <c r="R13">
        <f>'E3-commercial data'!R14*$B$2</f>
        <v>35532020579536.82</v>
      </c>
      <c r="S13">
        <f>'E3-commercial data'!S14*$B$2</f>
        <v>35508126437190.648</v>
      </c>
      <c r="T13">
        <f>'E3-commercial data'!T14*$B$2</f>
        <v>35490822827376.414</v>
      </c>
      <c r="U13">
        <f>'E3-commercial data'!U14*$B$2</f>
        <v>35479364230058.57</v>
      </c>
      <c r="V13">
        <f>'E3-commercial data'!V14*$B$2</f>
        <v>35473730480933.086</v>
      </c>
      <c r="W13">
        <f>'E3-commercial data'!W14*$B$2</f>
        <v>35474492299199.617</v>
      </c>
      <c r="X13">
        <f>'E3-commercial data'!X14*$B$2</f>
        <v>35482472721245.813</v>
      </c>
      <c r="Y13">
        <f>'E3-commercial data'!Y14*$B$2</f>
        <v>35498692668052.273</v>
      </c>
      <c r="Z13">
        <f>'E3-commercial data'!Z14*$B$2</f>
        <v>35537245398769.367</v>
      </c>
      <c r="AA13">
        <f>'E3-commercial data'!AA14*$B$2</f>
        <v>35598265996716.711</v>
      </c>
      <c r="AB13">
        <f>'E3-commercial data'!AB14*$B$2</f>
        <v>35681445649478.281</v>
      </c>
      <c r="AC13">
        <f>'E3-commercial data'!AC14*$B$2</f>
        <v>35786123286130.633</v>
      </c>
      <c r="AD13">
        <f>'E3-commercial data'!AD14*$B$2</f>
        <v>35911114576798.258</v>
      </c>
      <c r="AE13">
        <f>'E3-commercial data'!AE14*$B$2</f>
        <v>36055158803989.992</v>
      </c>
      <c r="AF13">
        <f>'E3-commercial data'!AF14*$B$2</f>
        <v>36216792654717.563</v>
      </c>
      <c r="AG13">
        <f>'E3-commercial data'!AG14*$B$2</f>
        <v>36394546230300.578</v>
      </c>
      <c r="AH13">
        <f>'E3-commercial data'!AH14*$B$2</f>
        <v>36587033761328.023</v>
      </c>
      <c r="AI13">
        <f>'E3-commercial data'!AI14*$B$2</f>
        <v>36793118111841.961</v>
      </c>
    </row>
    <row r="14" spans="1:35" x14ac:dyDescent="0.35">
      <c r="A14" s="36" t="str">
        <f>'E3-commercial data'!A15</f>
        <v>Commercial Other</v>
      </c>
      <c r="B14">
        <f>'E3-commercial data'!B15*$B$2</f>
        <v>82304408813646.594</v>
      </c>
      <c r="C14">
        <f>'E3-commercial data'!C15*$B$2</f>
        <v>84400031241427.641</v>
      </c>
      <c r="D14">
        <f>'E3-commercial data'!D15*$B$2</f>
        <v>86797729934207.547</v>
      </c>
      <c r="E14">
        <f>'E3-commercial data'!E15*$B$2</f>
        <v>88400454652262.875</v>
      </c>
      <c r="F14">
        <f>'E3-commercial data'!F15*$B$2</f>
        <v>89257709458607.031</v>
      </c>
      <c r="G14">
        <f>'E3-commercial data'!G15*$B$2</f>
        <v>90069155851739.672</v>
      </c>
      <c r="H14">
        <f>'E3-commercial data'!H15*$B$2</f>
        <v>90858559920867.813</v>
      </c>
      <c r="I14">
        <f>'E3-commercial data'!I15*$B$2</f>
        <v>91614881169792.844</v>
      </c>
      <c r="J14">
        <f>'E3-commercial data'!J15*$B$2</f>
        <v>92363210139961.953</v>
      </c>
      <c r="K14">
        <f>'E3-commercial data'!K15*$B$2</f>
        <v>93084090280181.891</v>
      </c>
      <c r="L14">
        <f>'E3-commercial data'!L15*$B$2</f>
        <v>93776810508348.453</v>
      </c>
      <c r="M14">
        <f>'E3-commercial data'!M15*$B$2</f>
        <v>94440658421374.281</v>
      </c>
      <c r="N14">
        <f>'E3-commercial data'!N15*$B$2</f>
        <v>95074920295186.953</v>
      </c>
      <c r="O14">
        <f>'E3-commercial data'!O15*$B$2</f>
        <v>95678881084730.922</v>
      </c>
      <c r="P14">
        <f>'E3-commercial data'!P15*$B$2</f>
        <v>96251824423963.703</v>
      </c>
      <c r="Q14">
        <f>'E3-commercial data'!Q15*$B$2</f>
        <v>96793032625858.672</v>
      </c>
      <c r="R14">
        <f>'E3-commercial data'!R15*$B$2</f>
        <v>97301786682404.25</v>
      </c>
      <c r="S14">
        <f>'E3-commercial data'!S15*$B$2</f>
        <v>97777366264604.656</v>
      </c>
      <c r="T14">
        <f>'E3-commercial data'!T15*$B$2</f>
        <v>98219049722480.141</v>
      </c>
      <c r="U14">
        <f>'E3-commercial data'!U15*$B$2</f>
        <v>98626114085063.891</v>
      </c>
      <c r="V14">
        <f>'E3-commercial data'!V15*$B$2</f>
        <v>98997835060406.047</v>
      </c>
      <c r="W14">
        <f>'E3-commercial data'!W15*$B$2</f>
        <v>99333487035571.672</v>
      </c>
      <c r="X14">
        <f>'E3-commercial data'!X15*$B$2</f>
        <v>99632343076640.75</v>
      </c>
      <c r="Y14">
        <f>'E3-commercial data'!Y15*$B$2</f>
        <v>99893674928709.203</v>
      </c>
      <c r="Z14">
        <f>'E3-commercial data'!Z15*$B$2</f>
        <v>100116753015886.05</v>
      </c>
      <c r="AA14">
        <f>'E3-commercial data'!AA15*$B$2</f>
        <v>100300846441298.98</v>
      </c>
      <c r="AB14">
        <f>'E3-commercial data'!AB15*$B$2</f>
        <v>100445222987088.84</v>
      </c>
      <c r="AC14">
        <f>'E3-commercial data'!AC15*$B$2</f>
        <v>100549149114410.41</v>
      </c>
      <c r="AD14">
        <f>'E3-commercial data'!AD15*$B$2</f>
        <v>100611889963437.27</v>
      </c>
      <c r="AE14">
        <f>'E3-commercial data'!AE15*$B$2</f>
        <v>100632709353355.03</v>
      </c>
      <c r="AF14">
        <f>'E3-commercial data'!AF15*$B$2</f>
        <v>100610869782366.3</v>
      </c>
      <c r="AG14">
        <f>'E3-commercial data'!AG15*$B$2</f>
        <v>100545632427687.56</v>
      </c>
      <c r="AH14">
        <f>'E3-commercial data'!AH15*$B$2</f>
        <v>100436257145551.28</v>
      </c>
      <c r="AI14">
        <f>'E3-commercial data'!AI15*$B$2</f>
        <v>100282002471206.73</v>
      </c>
    </row>
    <row r="16" spans="1:35" x14ac:dyDescent="0.35">
      <c r="A16" s="1" t="s">
        <v>69</v>
      </c>
      <c r="B16" s="1">
        <f>B7+B11+B13</f>
        <v>69868258695495.063</v>
      </c>
      <c r="C16" s="1">
        <f t="shared" ref="C16:AI16" si="0">C7+C11+C13</f>
        <v>70451312221644.453</v>
      </c>
      <c r="D16" s="1">
        <f t="shared" si="0"/>
        <v>70836459762053.422</v>
      </c>
      <c r="E16" s="1">
        <f t="shared" si="0"/>
        <v>70938581244220.281</v>
      </c>
      <c r="F16" s="1">
        <f t="shared" si="0"/>
        <v>70773640022216.422</v>
      </c>
      <c r="G16" s="1">
        <f t="shared" si="0"/>
        <v>70411774109208.406</v>
      </c>
      <c r="H16" s="1">
        <f t="shared" si="0"/>
        <v>69958469952542.906</v>
      </c>
      <c r="I16" s="1">
        <f t="shared" si="0"/>
        <v>69470175972040.008</v>
      </c>
      <c r="J16" s="1">
        <f t="shared" si="0"/>
        <v>69028280248021.117</v>
      </c>
      <c r="K16" s="1">
        <f t="shared" si="0"/>
        <v>68586947048255.641</v>
      </c>
      <c r="L16" s="1">
        <f t="shared" si="0"/>
        <v>68152117983865.266</v>
      </c>
      <c r="M16" s="1">
        <f t="shared" si="0"/>
        <v>67735131500530.703</v>
      </c>
      <c r="N16" s="1">
        <f t="shared" si="0"/>
        <v>67353705012356.984</v>
      </c>
      <c r="O16" s="1">
        <f t="shared" si="0"/>
        <v>67027205061773.609</v>
      </c>
      <c r="P16" s="1">
        <f t="shared" si="0"/>
        <v>66767522756448.188</v>
      </c>
      <c r="Q16" s="1">
        <f t="shared" si="0"/>
        <v>66582248849529.469</v>
      </c>
      <c r="R16" s="1">
        <f t="shared" si="0"/>
        <v>66471863212305.336</v>
      </c>
      <c r="S16" s="1">
        <f t="shared" si="0"/>
        <v>66431638478575.281</v>
      </c>
      <c r="T16" s="1">
        <f t="shared" si="0"/>
        <v>66454021367754.617</v>
      </c>
      <c r="U16" s="1">
        <f t="shared" si="0"/>
        <v>66530466404264.344</v>
      </c>
      <c r="V16" s="1">
        <f t="shared" si="0"/>
        <v>66652929837290.594</v>
      </c>
      <c r="W16" s="1">
        <f t="shared" si="0"/>
        <v>66814649537785.969</v>
      </c>
      <c r="X16" s="1">
        <f t="shared" si="0"/>
        <v>67010214589426.047</v>
      </c>
      <c r="Y16" s="1">
        <f t="shared" si="0"/>
        <v>67235583331353.719</v>
      </c>
      <c r="Z16" s="1">
        <f t="shared" si="0"/>
        <v>67500838174831.93</v>
      </c>
      <c r="AA16" s="1">
        <f t="shared" si="0"/>
        <v>67802985041497.797</v>
      </c>
      <c r="AB16" s="1">
        <f t="shared" si="0"/>
        <v>68139218694989.039</v>
      </c>
      <c r="AC16" s="1">
        <f t="shared" si="0"/>
        <v>68506890403272.031</v>
      </c>
      <c r="AD16" s="1">
        <f t="shared" si="0"/>
        <v>68903151512112.469</v>
      </c>
      <c r="AE16" s="1">
        <f t="shared" si="0"/>
        <v>69325298177956.516</v>
      </c>
      <c r="AF16" s="1">
        <f t="shared" si="0"/>
        <v>69770612062124.797</v>
      </c>
      <c r="AG16" s="1">
        <f t="shared" si="0"/>
        <v>70236561378132.75</v>
      </c>
      <c r="AH16" s="1">
        <f t="shared" si="0"/>
        <v>70720879182321.203</v>
      </c>
      <c r="AI16" s="1">
        <f t="shared" si="0"/>
        <v>71221719694584.25</v>
      </c>
    </row>
    <row r="17" spans="1:35" x14ac:dyDescent="0.35">
      <c r="A17" s="1" t="s">
        <v>72</v>
      </c>
      <c r="B17" s="1">
        <f>B12+B14</f>
        <v>89108485364316.672</v>
      </c>
      <c r="C17" s="1">
        <f t="shared" ref="C17:AI17" si="1">C12+C14</f>
        <v>91301530246301.234</v>
      </c>
      <c r="D17" s="1">
        <f t="shared" si="1"/>
        <v>93779608177155</v>
      </c>
      <c r="E17" s="1">
        <f t="shared" si="1"/>
        <v>95438509190415.203</v>
      </c>
      <c r="F17" s="1">
        <f t="shared" si="1"/>
        <v>96329449000044.25</v>
      </c>
      <c r="G17" s="1">
        <f t="shared" si="1"/>
        <v>97157491033135.406</v>
      </c>
      <c r="H17" s="1">
        <f t="shared" si="1"/>
        <v>97955254487782.516</v>
      </c>
      <c r="I17" s="1">
        <f t="shared" si="1"/>
        <v>98716541307493.453</v>
      </c>
      <c r="J17" s="1">
        <f t="shared" si="1"/>
        <v>99469707788790.172</v>
      </c>
      <c r="K17" s="1">
        <f t="shared" si="1"/>
        <v>100196413060178.97</v>
      </c>
      <c r="L17" s="1">
        <f t="shared" si="1"/>
        <v>100897266684240.02</v>
      </c>
      <c r="M17" s="1">
        <f t="shared" si="1"/>
        <v>101572976184507.69</v>
      </c>
      <c r="N17" s="1">
        <f t="shared" si="1"/>
        <v>102224314671299</v>
      </c>
      <c r="O17" s="1">
        <f t="shared" si="1"/>
        <v>102851954989258.17</v>
      </c>
      <c r="P17" s="1">
        <f t="shared" si="1"/>
        <v>103456203946993.58</v>
      </c>
      <c r="Q17" s="1">
        <f t="shared" si="1"/>
        <v>104036846717825.28</v>
      </c>
      <c r="R17" s="1">
        <f t="shared" si="1"/>
        <v>104593071225899.16</v>
      </c>
      <c r="S17" s="1">
        <f t="shared" si="1"/>
        <v>105123530417327.91</v>
      </c>
      <c r="T17" s="1">
        <f t="shared" si="1"/>
        <v>105626495547181.28</v>
      </c>
      <c r="U17" s="1">
        <f t="shared" si="1"/>
        <v>106100036423552.11</v>
      </c>
      <c r="V17" s="1">
        <f t="shared" si="1"/>
        <v>106542215569789.03</v>
      </c>
      <c r="W17" s="1">
        <f t="shared" si="1"/>
        <v>106951222994718.03</v>
      </c>
      <c r="X17" s="1">
        <f t="shared" si="1"/>
        <v>107325442284992.59</v>
      </c>
      <c r="Y17" s="1">
        <f t="shared" si="1"/>
        <v>107663470500987.47</v>
      </c>
      <c r="Z17" s="1">
        <f t="shared" si="1"/>
        <v>107964098053816.56</v>
      </c>
      <c r="AA17" s="1">
        <f t="shared" si="1"/>
        <v>108226272770686.44</v>
      </c>
      <c r="AB17" s="1">
        <f t="shared" si="1"/>
        <v>108449061175697.98</v>
      </c>
      <c r="AC17" s="1">
        <f t="shared" si="1"/>
        <v>108631614156079.09</v>
      </c>
      <c r="AD17" s="1">
        <f t="shared" si="1"/>
        <v>108773132668818.38</v>
      </c>
      <c r="AE17" s="1">
        <f t="shared" si="1"/>
        <v>108872842859684.55</v>
      </c>
      <c r="AF17" s="1">
        <f t="shared" si="1"/>
        <v>108929985571627.58</v>
      </c>
      <c r="AG17" s="1">
        <f t="shared" si="1"/>
        <v>108943811306673.7</v>
      </c>
      <c r="AH17" s="1">
        <f t="shared" si="1"/>
        <v>108913575321805</v>
      </c>
      <c r="AI17" s="1">
        <f t="shared" si="1"/>
        <v>108838534317975.47</v>
      </c>
    </row>
    <row r="19" spans="1:35" x14ac:dyDescent="0.35">
      <c r="A19" s="12" t="str">
        <f>'E3-commercial data'!A17</f>
        <v>Pipeline natural gas</v>
      </c>
    </row>
    <row r="20" spans="1:35" x14ac:dyDescent="0.35">
      <c r="A20" s="36" t="str">
        <f>'E3-commercial data'!A18</f>
        <v>Commercial Water Heating</v>
      </c>
      <c r="B20">
        <f>'E3-commercial data'!B18*$B$2</f>
        <v>73311125780847.875</v>
      </c>
      <c r="C20">
        <f>'E3-commercial data'!C18*$B$2</f>
        <v>73486003772115.188</v>
      </c>
      <c r="D20">
        <f>'E3-commercial data'!D18*$B$2</f>
        <v>73559068054835.469</v>
      </c>
      <c r="E20">
        <f>'E3-commercial data'!E18*$B$2</f>
        <v>73525286225113.641</v>
      </c>
      <c r="F20">
        <f>'E3-commercial data'!F18*$B$2</f>
        <v>73430204866365.938</v>
      </c>
      <c r="G20">
        <f>'E3-commercial data'!G18*$B$2</f>
        <v>73263527542073.406</v>
      </c>
      <c r="H20">
        <f>'E3-commercial data'!H18*$B$2</f>
        <v>73014900892010.406</v>
      </c>
      <c r="I20">
        <f>'E3-commercial data'!I18*$B$2</f>
        <v>72656462676135.016</v>
      </c>
      <c r="J20">
        <f>'E3-commercial data'!J18*$B$2</f>
        <v>72988128265244.234</v>
      </c>
      <c r="K20">
        <f>'E3-commercial data'!K18*$B$2</f>
        <v>73194197320473.125</v>
      </c>
      <c r="L20">
        <f>'E3-commercial data'!L18*$B$2</f>
        <v>73281199668139.094</v>
      </c>
      <c r="M20">
        <f>'E3-commercial data'!M18*$B$2</f>
        <v>73269123575995.578</v>
      </c>
      <c r="N20">
        <f>'E3-commercial data'!N18*$B$2</f>
        <v>73185839876092.172</v>
      </c>
      <c r="O20">
        <f>'E3-commercial data'!O18*$B$2</f>
        <v>73060765055486.516</v>
      </c>
      <c r="P20">
        <f>'E3-commercial data'!P18*$B$2</f>
        <v>72920919002936</v>
      </c>
      <c r="Q20">
        <f>'E3-commercial data'!Q18*$B$2</f>
        <v>72789188097540.875</v>
      </c>
      <c r="R20">
        <f>'E3-commercial data'!R18*$B$2</f>
        <v>72684217006433.844</v>
      </c>
      <c r="S20">
        <f>'E3-commercial data'!S18*$B$2</f>
        <v>72620863842527.953</v>
      </c>
      <c r="T20">
        <f>'E3-commercial data'!T18*$B$2</f>
        <v>72610889271143.516</v>
      </c>
      <c r="U20">
        <f>'E3-commercial data'!U18*$B$2</f>
        <v>72663137119497.609</v>
      </c>
      <c r="V20">
        <f>'E3-commercial data'!V18*$B$2</f>
        <v>72783977019731.547</v>
      </c>
      <c r="W20">
        <f>'E3-commercial data'!W18*$B$2</f>
        <v>72977098914261.281</v>
      </c>
      <c r="X20">
        <f>'E3-commercial data'!X18*$B$2</f>
        <v>73243698151635.797</v>
      </c>
      <c r="Y20">
        <f>'E3-commercial data'!Y18*$B$2</f>
        <v>73582229905060.969</v>
      </c>
      <c r="Z20">
        <f>'E3-commercial data'!Z18*$B$2</f>
        <v>73988988826813.234</v>
      </c>
      <c r="AA20">
        <f>'E3-commercial data'!AA18*$B$2</f>
        <v>74458284791176.422</v>
      </c>
      <c r="AB20">
        <f>'E3-commercial data'!AB18*$B$2</f>
        <v>74983105016370.125</v>
      </c>
      <c r="AC20">
        <f>'E3-commercial data'!AC18*$B$2</f>
        <v>75555661253029.281</v>
      </c>
      <c r="AD20">
        <f>'E3-commercial data'!AD18*$B$2</f>
        <v>76168042820173.781</v>
      </c>
      <c r="AE20">
        <f>'E3-commercial data'!AE18*$B$2</f>
        <v>76812680814024.266</v>
      </c>
      <c r="AF20">
        <f>'E3-commercial data'!AF18*$B$2</f>
        <v>77482743877741.453</v>
      </c>
      <c r="AG20">
        <f>'E3-commercial data'!AG18*$B$2</f>
        <v>78172335089566.656</v>
      </c>
      <c r="AH20">
        <f>'E3-commercial data'!AH18*$B$2</f>
        <v>78876591825394.641</v>
      </c>
      <c r="AI20">
        <f>'E3-commercial data'!AI18*$B$2</f>
        <v>79591646245591.609</v>
      </c>
    </row>
    <row r="21" spans="1:35" x14ac:dyDescent="0.35">
      <c r="A21" s="36" t="str">
        <f>'E3-commercial data'!A19</f>
        <v>Commercial Space Heating</v>
      </c>
      <c r="B21">
        <f>'E3-commercial data'!B19*$B$2</f>
        <v>78957901972259.953</v>
      </c>
      <c r="C21">
        <f>'E3-commercial data'!C19*$B$2</f>
        <v>78501836374036.844</v>
      </c>
      <c r="D21">
        <f>'E3-commercial data'!D19*$B$2</f>
        <v>77916465834198.438</v>
      </c>
      <c r="E21">
        <f>'E3-commercial data'!E19*$B$2</f>
        <v>77153890894705.797</v>
      </c>
      <c r="F21">
        <f>'E3-commercial data'!F19*$B$2</f>
        <v>76242520684524.656</v>
      </c>
      <c r="G21">
        <f>'E3-commercial data'!G19*$B$2</f>
        <v>75215688379449.438</v>
      </c>
      <c r="H21">
        <f>'E3-commercial data'!H19*$B$2</f>
        <v>74128429927221.359</v>
      </c>
      <c r="I21">
        <f>'E3-commercial data'!I19*$B$2</f>
        <v>73011019347571.328</v>
      </c>
      <c r="J21">
        <f>'E3-commercial data'!J19*$B$2</f>
        <v>72269977658460.719</v>
      </c>
      <c r="K21">
        <f>'E3-commercial data'!K19*$B$2</f>
        <v>71519817466788.453</v>
      </c>
      <c r="L21">
        <f>'E3-commercial data'!L19*$B$2</f>
        <v>70765795701913.656</v>
      </c>
      <c r="M21">
        <f>'E3-commercial data'!M19*$B$2</f>
        <v>70012489604437.766</v>
      </c>
      <c r="N21">
        <f>'E3-commercial data'!N19*$B$2</f>
        <v>69262607514670.875</v>
      </c>
      <c r="O21">
        <f>'E3-commercial data'!O19*$B$2</f>
        <v>68520170561451.891</v>
      </c>
      <c r="P21">
        <f>'E3-commercial data'!P19*$B$2</f>
        <v>68973908377761.75</v>
      </c>
      <c r="Q21">
        <f>'E3-commercial data'!Q19*$B$2</f>
        <v>69435314525588.148</v>
      </c>
      <c r="R21">
        <f>'E3-commercial data'!R19*$B$2</f>
        <v>69905088215615.398</v>
      </c>
      <c r="S21">
        <f>'E3-commercial data'!S19*$B$2</f>
        <v>70384301736774.813</v>
      </c>
      <c r="T21">
        <f>'E3-commercial data'!T19*$B$2</f>
        <v>70874203329620.906</v>
      </c>
      <c r="U21">
        <f>'E3-commercial data'!U19*$B$2</f>
        <v>71380531023360.375</v>
      </c>
      <c r="V21">
        <f>'E3-commercial data'!V19*$B$2</f>
        <v>71904935402552.406</v>
      </c>
      <c r="W21">
        <f>'E3-commercial data'!W19*$B$2</f>
        <v>72448978978489.969</v>
      </c>
      <c r="X21">
        <f>'E3-commercial data'!X19*$B$2</f>
        <v>73014416074291.438</v>
      </c>
      <c r="Y21">
        <f>'E3-commercial data'!Y19*$B$2</f>
        <v>73602684294722.219</v>
      </c>
      <c r="Z21">
        <f>'E3-commercial data'!Z19*$B$2</f>
        <v>74214776117947.344</v>
      </c>
      <c r="AA21">
        <f>'E3-commercial data'!AA19*$B$2</f>
        <v>74851438306722.375</v>
      </c>
      <c r="AB21">
        <f>'E3-commercial data'!AB19*$B$2</f>
        <v>75513058161546</v>
      </c>
      <c r="AC21">
        <f>'E3-commercial data'!AC19*$B$2</f>
        <v>76199595559940.422</v>
      </c>
      <c r="AD21">
        <f>'E3-commercial data'!AD19*$B$2</f>
        <v>76910579977738.078</v>
      </c>
      <c r="AE21">
        <f>'E3-commercial data'!AE19*$B$2</f>
        <v>77644989836280.359</v>
      </c>
      <c r="AF21">
        <f>'E3-commercial data'!AF19*$B$2</f>
        <v>78401458898839.672</v>
      </c>
      <c r="AG21">
        <f>'E3-commercial data'!AG19*$B$2</f>
        <v>79178041471119.141</v>
      </c>
      <c r="AH21">
        <f>'E3-commercial data'!AH19*$B$2</f>
        <v>79972463413858.516</v>
      </c>
      <c r="AI21">
        <f>'E3-commercial data'!AI19*$B$2</f>
        <v>80782127204624.016</v>
      </c>
    </row>
    <row r="22" spans="1:35" x14ac:dyDescent="0.35">
      <c r="A22" s="36" t="str">
        <f>'E3-commercial data'!A20</f>
        <v>Commercial Air Conditioning</v>
      </c>
      <c r="B22">
        <f>'E3-commercial data'!B20*$B$2</f>
        <v>0</v>
      </c>
      <c r="C22">
        <f>'E3-commercial data'!C20*$B$2</f>
        <v>0</v>
      </c>
      <c r="D22">
        <f>'E3-commercial data'!D20*$B$2</f>
        <v>0</v>
      </c>
      <c r="E22">
        <f>'E3-commercial data'!E20*$B$2</f>
        <v>0</v>
      </c>
      <c r="F22">
        <f>'E3-commercial data'!F20*$B$2</f>
        <v>0</v>
      </c>
      <c r="G22">
        <f>'E3-commercial data'!G20*$B$2</f>
        <v>0</v>
      </c>
      <c r="H22">
        <f>'E3-commercial data'!H20*$B$2</f>
        <v>0</v>
      </c>
      <c r="I22">
        <f>'E3-commercial data'!I20*$B$2</f>
        <v>0</v>
      </c>
      <c r="J22">
        <f>'E3-commercial data'!J20*$B$2</f>
        <v>0</v>
      </c>
      <c r="K22">
        <f>'E3-commercial data'!K20*$B$2</f>
        <v>0</v>
      </c>
      <c r="L22">
        <f>'E3-commercial data'!L20*$B$2</f>
        <v>0</v>
      </c>
      <c r="M22">
        <f>'E3-commercial data'!M20*$B$2</f>
        <v>0</v>
      </c>
      <c r="N22">
        <f>'E3-commercial data'!N20*$B$2</f>
        <v>0</v>
      </c>
      <c r="O22">
        <f>'E3-commercial data'!O20*$B$2</f>
        <v>0</v>
      </c>
      <c r="P22">
        <f>'E3-commercial data'!P20*$B$2</f>
        <v>0</v>
      </c>
      <c r="Q22">
        <f>'E3-commercial data'!Q20*$B$2</f>
        <v>0</v>
      </c>
      <c r="R22">
        <f>'E3-commercial data'!R20*$B$2</f>
        <v>0</v>
      </c>
      <c r="S22">
        <f>'E3-commercial data'!S20*$B$2</f>
        <v>0</v>
      </c>
      <c r="T22">
        <f>'E3-commercial data'!T20*$B$2</f>
        <v>0</v>
      </c>
      <c r="U22">
        <f>'E3-commercial data'!U20*$B$2</f>
        <v>0</v>
      </c>
      <c r="V22">
        <f>'E3-commercial data'!V20*$B$2</f>
        <v>0</v>
      </c>
      <c r="W22">
        <f>'E3-commercial data'!W20*$B$2</f>
        <v>0</v>
      </c>
      <c r="X22">
        <f>'E3-commercial data'!X20*$B$2</f>
        <v>0</v>
      </c>
      <c r="Y22">
        <f>'E3-commercial data'!Y20*$B$2</f>
        <v>0</v>
      </c>
      <c r="Z22">
        <f>'E3-commercial data'!Z20*$B$2</f>
        <v>0</v>
      </c>
      <c r="AA22">
        <f>'E3-commercial data'!AA20*$B$2</f>
        <v>0</v>
      </c>
      <c r="AB22">
        <f>'E3-commercial data'!AB20*$B$2</f>
        <v>0</v>
      </c>
      <c r="AC22">
        <f>'E3-commercial data'!AC20*$B$2</f>
        <v>0</v>
      </c>
      <c r="AD22">
        <f>'E3-commercial data'!AD20*$B$2</f>
        <v>0</v>
      </c>
      <c r="AE22">
        <f>'E3-commercial data'!AE20*$B$2</f>
        <v>0</v>
      </c>
      <c r="AF22">
        <f>'E3-commercial data'!AF20*$B$2</f>
        <v>0</v>
      </c>
      <c r="AG22">
        <f>'E3-commercial data'!AG20*$B$2</f>
        <v>0</v>
      </c>
      <c r="AH22">
        <f>'E3-commercial data'!AH20*$B$2</f>
        <v>0</v>
      </c>
      <c r="AI22">
        <f>'E3-commercial data'!AI20*$B$2</f>
        <v>0</v>
      </c>
    </row>
    <row r="23" spans="1:35" x14ac:dyDescent="0.35">
      <c r="A23" s="36" t="str">
        <f>'E3-commercial data'!A21</f>
        <v>Commercial Lighting</v>
      </c>
      <c r="B23">
        <f>'E3-commercial data'!B21*$B$2</f>
        <v>0</v>
      </c>
      <c r="C23">
        <f>'E3-commercial data'!C21*$B$2</f>
        <v>0</v>
      </c>
      <c r="D23">
        <f>'E3-commercial data'!D21*$B$2</f>
        <v>0</v>
      </c>
      <c r="E23">
        <f>'E3-commercial data'!E21*$B$2</f>
        <v>0</v>
      </c>
      <c r="F23">
        <f>'E3-commercial data'!F21*$B$2</f>
        <v>0</v>
      </c>
      <c r="G23">
        <f>'E3-commercial data'!G21*$B$2</f>
        <v>0</v>
      </c>
      <c r="H23">
        <f>'E3-commercial data'!H21*$B$2</f>
        <v>0</v>
      </c>
      <c r="I23">
        <f>'E3-commercial data'!I21*$B$2</f>
        <v>0</v>
      </c>
      <c r="J23">
        <f>'E3-commercial data'!J21*$B$2</f>
        <v>0</v>
      </c>
      <c r="K23">
        <f>'E3-commercial data'!K21*$B$2</f>
        <v>0</v>
      </c>
      <c r="L23">
        <f>'E3-commercial data'!L21*$B$2</f>
        <v>0</v>
      </c>
      <c r="M23">
        <f>'E3-commercial data'!M21*$B$2</f>
        <v>0</v>
      </c>
      <c r="N23">
        <f>'E3-commercial data'!N21*$B$2</f>
        <v>0</v>
      </c>
      <c r="O23">
        <f>'E3-commercial data'!O21*$B$2</f>
        <v>0</v>
      </c>
      <c r="P23">
        <f>'E3-commercial data'!P21*$B$2</f>
        <v>0</v>
      </c>
      <c r="Q23">
        <f>'E3-commercial data'!Q21*$B$2</f>
        <v>0</v>
      </c>
      <c r="R23">
        <f>'E3-commercial data'!R21*$B$2</f>
        <v>0</v>
      </c>
      <c r="S23">
        <f>'E3-commercial data'!S21*$B$2</f>
        <v>0</v>
      </c>
      <c r="T23">
        <f>'E3-commercial data'!T21*$B$2</f>
        <v>0</v>
      </c>
      <c r="U23">
        <f>'E3-commercial data'!U21*$B$2</f>
        <v>0</v>
      </c>
      <c r="V23">
        <f>'E3-commercial data'!V21*$B$2</f>
        <v>0</v>
      </c>
      <c r="W23">
        <f>'E3-commercial data'!W21*$B$2</f>
        <v>0</v>
      </c>
      <c r="X23">
        <f>'E3-commercial data'!X21*$B$2</f>
        <v>0</v>
      </c>
      <c r="Y23">
        <f>'E3-commercial data'!Y21*$B$2</f>
        <v>0</v>
      </c>
      <c r="Z23">
        <f>'E3-commercial data'!Z21*$B$2</f>
        <v>0</v>
      </c>
      <c r="AA23">
        <f>'E3-commercial data'!AA21*$B$2</f>
        <v>0</v>
      </c>
      <c r="AB23">
        <f>'E3-commercial data'!AB21*$B$2</f>
        <v>0</v>
      </c>
      <c r="AC23">
        <f>'E3-commercial data'!AC21*$B$2</f>
        <v>0</v>
      </c>
      <c r="AD23">
        <f>'E3-commercial data'!AD21*$B$2</f>
        <v>0</v>
      </c>
      <c r="AE23">
        <f>'E3-commercial data'!AE21*$B$2</f>
        <v>0</v>
      </c>
      <c r="AF23">
        <f>'E3-commercial data'!AF21*$B$2</f>
        <v>0</v>
      </c>
      <c r="AG23">
        <f>'E3-commercial data'!AG21*$B$2</f>
        <v>0</v>
      </c>
      <c r="AH23">
        <f>'E3-commercial data'!AH21*$B$2</f>
        <v>0</v>
      </c>
      <c r="AI23">
        <f>'E3-commercial data'!AI21*$B$2</f>
        <v>0</v>
      </c>
    </row>
    <row r="24" spans="1:35" x14ac:dyDescent="0.35">
      <c r="A24" s="36" t="str">
        <f>'E3-commercial data'!A22</f>
        <v>Commercial Refrigeration</v>
      </c>
      <c r="B24">
        <f>'E3-commercial data'!B22*$B$2</f>
        <v>0</v>
      </c>
      <c r="C24">
        <f>'E3-commercial data'!C22*$B$2</f>
        <v>0</v>
      </c>
      <c r="D24">
        <f>'E3-commercial data'!D22*$B$2</f>
        <v>0</v>
      </c>
      <c r="E24">
        <f>'E3-commercial data'!E22*$B$2</f>
        <v>0</v>
      </c>
      <c r="F24">
        <f>'E3-commercial data'!F22*$B$2</f>
        <v>0</v>
      </c>
      <c r="G24">
        <f>'E3-commercial data'!G22*$B$2</f>
        <v>0</v>
      </c>
      <c r="H24">
        <f>'E3-commercial data'!H22*$B$2</f>
        <v>0</v>
      </c>
      <c r="I24">
        <f>'E3-commercial data'!I22*$B$2</f>
        <v>0</v>
      </c>
      <c r="J24">
        <f>'E3-commercial data'!J22*$B$2</f>
        <v>0</v>
      </c>
      <c r="K24">
        <f>'E3-commercial data'!K22*$B$2</f>
        <v>0</v>
      </c>
      <c r="L24">
        <f>'E3-commercial data'!L22*$B$2</f>
        <v>0</v>
      </c>
      <c r="M24">
        <f>'E3-commercial data'!M22*$B$2</f>
        <v>0</v>
      </c>
      <c r="N24">
        <f>'E3-commercial data'!N22*$B$2</f>
        <v>0</v>
      </c>
      <c r="O24">
        <f>'E3-commercial data'!O22*$B$2</f>
        <v>0</v>
      </c>
      <c r="P24">
        <f>'E3-commercial data'!P22*$B$2</f>
        <v>0</v>
      </c>
      <c r="Q24">
        <f>'E3-commercial data'!Q22*$B$2</f>
        <v>0</v>
      </c>
      <c r="R24">
        <f>'E3-commercial data'!R22*$B$2</f>
        <v>0</v>
      </c>
      <c r="S24">
        <f>'E3-commercial data'!S22*$B$2</f>
        <v>0</v>
      </c>
      <c r="T24">
        <f>'E3-commercial data'!T22*$B$2</f>
        <v>0</v>
      </c>
      <c r="U24">
        <f>'E3-commercial data'!U22*$B$2</f>
        <v>0</v>
      </c>
      <c r="V24">
        <f>'E3-commercial data'!V22*$B$2</f>
        <v>0</v>
      </c>
      <c r="W24">
        <f>'E3-commercial data'!W22*$B$2</f>
        <v>0</v>
      </c>
      <c r="X24">
        <f>'E3-commercial data'!X22*$B$2</f>
        <v>0</v>
      </c>
      <c r="Y24">
        <f>'E3-commercial data'!Y22*$B$2</f>
        <v>0</v>
      </c>
      <c r="Z24">
        <f>'E3-commercial data'!Z22*$B$2</f>
        <v>0</v>
      </c>
      <c r="AA24">
        <f>'E3-commercial data'!AA22*$B$2</f>
        <v>0</v>
      </c>
      <c r="AB24">
        <f>'E3-commercial data'!AB22*$B$2</f>
        <v>0</v>
      </c>
      <c r="AC24">
        <f>'E3-commercial data'!AC22*$B$2</f>
        <v>0</v>
      </c>
      <c r="AD24">
        <f>'E3-commercial data'!AD22*$B$2</f>
        <v>0</v>
      </c>
      <c r="AE24">
        <f>'E3-commercial data'!AE22*$B$2</f>
        <v>0</v>
      </c>
      <c r="AF24">
        <f>'E3-commercial data'!AF22*$B$2</f>
        <v>0</v>
      </c>
      <c r="AG24">
        <f>'E3-commercial data'!AG22*$B$2</f>
        <v>0</v>
      </c>
      <c r="AH24">
        <f>'E3-commercial data'!AH22*$B$2</f>
        <v>0</v>
      </c>
      <c r="AI24">
        <f>'E3-commercial data'!AI22*$B$2</f>
        <v>0</v>
      </c>
    </row>
    <row r="25" spans="1:35" x14ac:dyDescent="0.35">
      <c r="A25" s="36" t="str">
        <f>'E3-commercial data'!A23</f>
        <v>Commercial Cooking</v>
      </c>
      <c r="B25">
        <f>'E3-commercial data'!B23*$B$2</f>
        <v>44812651283719.898</v>
      </c>
      <c r="C25">
        <f>'E3-commercial data'!C23*$B$2</f>
        <v>45391285584217.047</v>
      </c>
      <c r="D25">
        <f>'E3-commercial data'!D23*$B$2</f>
        <v>45774546793780.68</v>
      </c>
      <c r="E25">
        <f>'E3-commercial data'!E23*$B$2</f>
        <v>45856448353550.094</v>
      </c>
      <c r="F25">
        <f>'E3-commercial data'!F23*$B$2</f>
        <v>45625422847005.453</v>
      </c>
      <c r="G25">
        <f>'E3-commercial data'!G23*$B$2</f>
        <v>45169746227709.703</v>
      </c>
      <c r="H25">
        <f>'E3-commercial data'!H23*$B$2</f>
        <v>44619402881236.477</v>
      </c>
      <c r="I25">
        <f>'E3-commercial data'!I23*$B$2</f>
        <v>44051528041048.523</v>
      </c>
      <c r="J25">
        <f>'E3-commercial data'!J23*$B$2</f>
        <v>43506504573894.672</v>
      </c>
      <c r="K25">
        <f>'E3-commercial data'!K23*$B$2</f>
        <v>43000588042371.672</v>
      </c>
      <c r="L25">
        <f>'E3-commercial data'!L23*$B$2</f>
        <v>42547732442248.156</v>
      </c>
      <c r="M25">
        <f>'E3-commercial data'!M23*$B$2</f>
        <v>42161932475647.664</v>
      </c>
      <c r="N25">
        <f>'E3-commercial data'!N23*$B$2</f>
        <v>41857015320080.242</v>
      </c>
      <c r="O25">
        <f>'E3-commercial data'!O23*$B$2</f>
        <v>41644933452900.055</v>
      </c>
      <c r="P25">
        <f>'E3-commercial data'!P23*$B$2</f>
        <v>41533087440968.117</v>
      </c>
      <c r="Q25">
        <f>'E3-commercial data'!Q23*$B$2</f>
        <v>41523092529001.773</v>
      </c>
      <c r="R25">
        <f>'E3-commercial data'!R23*$B$2</f>
        <v>41610377029271.477</v>
      </c>
      <c r="S25">
        <f>'E3-commercial data'!S23*$B$2</f>
        <v>41785154539553.164</v>
      </c>
      <c r="T25">
        <f>'E3-commercial data'!T23*$B$2</f>
        <v>42034190004221.375</v>
      </c>
      <c r="U25">
        <f>'E3-commercial data'!U23*$B$2</f>
        <v>42342699882834.07</v>
      </c>
      <c r="V25">
        <f>'E3-commercial data'!V23*$B$2</f>
        <v>42696343252760.047</v>
      </c>
      <c r="W25">
        <f>'E3-commercial data'!W23*$B$2</f>
        <v>43082550288062.906</v>
      </c>
      <c r="X25">
        <f>'E3-commercial data'!X23*$B$2</f>
        <v>43491125866272.375</v>
      </c>
      <c r="Y25">
        <f>'E3-commercial data'!Y23*$B$2</f>
        <v>43914386297607.305</v>
      </c>
      <c r="Z25">
        <f>'E3-commercial data'!Z23*$B$2</f>
        <v>44346884709633.563</v>
      </c>
      <c r="AA25">
        <f>'E3-commercial data'!AA23*$B$2</f>
        <v>44784982720379.055</v>
      </c>
      <c r="AB25">
        <f>'E3-commercial data'!AB23*$B$2</f>
        <v>45226403515819.898</v>
      </c>
      <c r="AC25">
        <f>'E3-commercial data'!AC23*$B$2</f>
        <v>45669840306273.734</v>
      </c>
      <c r="AD25">
        <f>'E3-commercial data'!AD23*$B$2</f>
        <v>46114567573855.547</v>
      </c>
      <c r="AE25">
        <f>'E3-commercial data'!AE23*$B$2</f>
        <v>46560159528013.367</v>
      </c>
      <c r="AF25">
        <f>'E3-commercial data'!AF23*$B$2</f>
        <v>47006371435681.859</v>
      </c>
      <c r="AG25">
        <f>'E3-commercial data'!AG23*$B$2</f>
        <v>47453082656560.656</v>
      </c>
      <c r="AH25">
        <f>'E3-commercial data'!AH23*$B$2</f>
        <v>47900241215088.617</v>
      </c>
      <c r="AI25">
        <f>'E3-commercial data'!AI23*$B$2</f>
        <v>48347826382234.25</v>
      </c>
    </row>
    <row r="26" spans="1:35" x14ac:dyDescent="0.35">
      <c r="A26" s="36" t="str">
        <f>'E3-commercial data'!A24</f>
        <v>Commercial Ventilation</v>
      </c>
      <c r="B26">
        <f>'E3-commercial data'!B24*$B$2</f>
        <v>0</v>
      </c>
      <c r="C26">
        <f>'E3-commercial data'!C24*$B$2</f>
        <v>0</v>
      </c>
      <c r="D26">
        <f>'E3-commercial data'!D24*$B$2</f>
        <v>0</v>
      </c>
      <c r="E26">
        <f>'E3-commercial data'!E24*$B$2</f>
        <v>0</v>
      </c>
      <c r="F26">
        <f>'E3-commercial data'!F24*$B$2</f>
        <v>0</v>
      </c>
      <c r="G26">
        <f>'E3-commercial data'!G24*$B$2</f>
        <v>0</v>
      </c>
      <c r="H26">
        <f>'E3-commercial data'!H24*$B$2</f>
        <v>0</v>
      </c>
      <c r="I26">
        <f>'E3-commercial data'!I24*$B$2</f>
        <v>0</v>
      </c>
      <c r="J26">
        <f>'E3-commercial data'!J24*$B$2</f>
        <v>0</v>
      </c>
      <c r="K26">
        <f>'E3-commercial data'!K24*$B$2</f>
        <v>0</v>
      </c>
      <c r="L26">
        <f>'E3-commercial data'!L24*$B$2</f>
        <v>0</v>
      </c>
      <c r="M26">
        <f>'E3-commercial data'!M24*$B$2</f>
        <v>0</v>
      </c>
      <c r="N26">
        <f>'E3-commercial data'!N24*$B$2</f>
        <v>0</v>
      </c>
      <c r="O26">
        <f>'E3-commercial data'!O24*$B$2</f>
        <v>0</v>
      </c>
      <c r="P26">
        <f>'E3-commercial data'!P24*$B$2</f>
        <v>0</v>
      </c>
      <c r="Q26">
        <f>'E3-commercial data'!Q24*$B$2</f>
        <v>0</v>
      </c>
      <c r="R26">
        <f>'E3-commercial data'!R24*$B$2</f>
        <v>0</v>
      </c>
      <c r="S26">
        <f>'E3-commercial data'!S24*$B$2</f>
        <v>0</v>
      </c>
      <c r="T26">
        <f>'E3-commercial data'!T24*$B$2</f>
        <v>0</v>
      </c>
      <c r="U26">
        <f>'E3-commercial data'!U24*$B$2</f>
        <v>0</v>
      </c>
      <c r="V26">
        <f>'E3-commercial data'!V24*$B$2</f>
        <v>0</v>
      </c>
      <c r="W26">
        <f>'E3-commercial data'!W24*$B$2</f>
        <v>0</v>
      </c>
      <c r="X26">
        <f>'E3-commercial data'!X24*$B$2</f>
        <v>0</v>
      </c>
      <c r="Y26">
        <f>'E3-commercial data'!Y24*$B$2</f>
        <v>0</v>
      </c>
      <c r="Z26">
        <f>'E3-commercial data'!Z24*$B$2</f>
        <v>0</v>
      </c>
      <c r="AA26">
        <f>'E3-commercial data'!AA24*$B$2</f>
        <v>0</v>
      </c>
      <c r="AB26">
        <f>'E3-commercial data'!AB24*$B$2</f>
        <v>0</v>
      </c>
      <c r="AC26">
        <f>'E3-commercial data'!AC24*$B$2</f>
        <v>0</v>
      </c>
      <c r="AD26">
        <f>'E3-commercial data'!AD24*$B$2</f>
        <v>0</v>
      </c>
      <c r="AE26">
        <f>'E3-commercial data'!AE24*$B$2</f>
        <v>0</v>
      </c>
      <c r="AF26">
        <f>'E3-commercial data'!AF24*$B$2</f>
        <v>0</v>
      </c>
      <c r="AG26">
        <f>'E3-commercial data'!AG24*$B$2</f>
        <v>0</v>
      </c>
      <c r="AH26">
        <f>'E3-commercial data'!AH24*$B$2</f>
        <v>0</v>
      </c>
      <c r="AI26">
        <f>'E3-commercial data'!AI24*$B$2</f>
        <v>0</v>
      </c>
    </row>
    <row r="27" spans="1:35" x14ac:dyDescent="0.35">
      <c r="A27" s="36" t="str">
        <f>'E3-commercial data'!A25</f>
        <v>Commercial Other</v>
      </c>
      <c r="B27">
        <f>'E3-commercial data'!B25*$B$2</f>
        <v>15334869775281.895</v>
      </c>
      <c r="C27">
        <f>'E3-commercial data'!C25*$B$2</f>
        <v>15474384609435.758</v>
      </c>
      <c r="D27">
        <f>'E3-commercial data'!D25*$B$2</f>
        <v>15530240771642.883</v>
      </c>
      <c r="E27">
        <f>'E3-commercial data'!E25*$B$2</f>
        <v>15526355090292.018</v>
      </c>
      <c r="F27">
        <f>'E3-commercial data'!F25*$B$2</f>
        <v>15582926732533.566</v>
      </c>
      <c r="G27">
        <f>'E3-commercial data'!G25*$B$2</f>
        <v>15583982511382.492</v>
      </c>
      <c r="H27">
        <f>'E3-commercial data'!H25*$B$2</f>
        <v>15561538609513.818</v>
      </c>
      <c r="I27">
        <f>'E3-commercial data'!I25*$B$2</f>
        <v>15540890049209.928</v>
      </c>
      <c r="J27">
        <f>'E3-commercial data'!J25*$B$2</f>
        <v>15493080511616.193</v>
      </c>
      <c r="K27">
        <f>'E3-commercial data'!K25*$B$2</f>
        <v>15441184516189.096</v>
      </c>
      <c r="L27">
        <f>'E3-commercial data'!L25*$B$2</f>
        <v>15385240002750.385</v>
      </c>
      <c r="M27">
        <f>'E3-commercial data'!M25*$B$2</f>
        <v>15325284997772.205</v>
      </c>
      <c r="N27">
        <f>'E3-commercial data'!N25*$B$2</f>
        <v>15261357614374.242</v>
      </c>
      <c r="O27">
        <f>'E3-commercial data'!O25*$B$2</f>
        <v>15193496052329.412</v>
      </c>
      <c r="P27">
        <f>'E3-commercial data'!P25*$B$2</f>
        <v>15574226843119.965</v>
      </c>
      <c r="Q27">
        <f>'E3-commercial data'!Q25*$B$2</f>
        <v>15938198616592.861</v>
      </c>
      <c r="R27">
        <f>'E3-commercial data'!R25*$B$2</f>
        <v>16288990799001.574</v>
      </c>
      <c r="S27">
        <f>'E3-commercial data'!S25*$B$2</f>
        <v>16623144836249.908</v>
      </c>
      <c r="T27">
        <f>'E3-commercial data'!T25*$B$2</f>
        <v>16944152595754.777</v>
      </c>
      <c r="U27">
        <f>'E3-commercial data'!U25*$B$2</f>
        <v>17248643428855.26</v>
      </c>
      <c r="V27">
        <f>'E3-commercial data'!V25*$B$2</f>
        <v>17540021644129.803</v>
      </c>
      <c r="W27">
        <f>'E3-commercial data'!W25*$B$2</f>
        <v>17816632416899.609</v>
      </c>
      <c r="X27">
        <f>'E3-commercial data'!X25*$B$2</f>
        <v>18076908741271.727</v>
      </c>
      <c r="Y27">
        <f>'E3-commercial data'!Y25*$B$2</f>
        <v>18324123587567.379</v>
      </c>
      <c r="Z27">
        <f>'E3-commercial data'!Z25*$B$2</f>
        <v>18555126070717.637</v>
      </c>
      <c r="AA27">
        <f>'E3-commercial data'!AA25*$B$2</f>
        <v>18773101602206.215</v>
      </c>
      <c r="AB27">
        <f>'E3-commercial data'!AB25*$B$2</f>
        <v>18974987202400.41</v>
      </c>
      <c r="AC27">
        <f>'E3-commercial data'!AC25*$B$2</f>
        <v>19163880723946.422</v>
      </c>
      <c r="AD27">
        <f>'E3-commercial data'!AD25*$B$2</f>
        <v>19338281479950.234</v>
      </c>
      <c r="AE27">
        <f>'E3-commercial data'!AE25*$B$2</f>
        <v>19496776602309.363</v>
      </c>
      <c r="AF27">
        <f>'E3-commercial data'!AF25*$B$2</f>
        <v>19642332605409.938</v>
      </c>
      <c r="AG27">
        <f>'E3-commercial data'!AG25*$B$2</f>
        <v>19772106273212.195</v>
      </c>
      <c r="AH27">
        <f>'E3-commercial data'!AH25*$B$2</f>
        <v>19888976561266.656</v>
      </c>
      <c r="AI27">
        <f>'E3-commercial data'!AI25*$B$2</f>
        <v>19990188158967.883</v>
      </c>
    </row>
    <row r="29" spans="1:35" x14ac:dyDescent="0.35">
      <c r="A29" s="1" t="s">
        <v>73</v>
      </c>
      <c r="B29" s="1">
        <f>B25+B27</f>
        <v>60147521059001.797</v>
      </c>
      <c r="C29" s="1">
        <f t="shared" ref="C29:AI29" si="2">C25+C27</f>
        <v>60865670193652.805</v>
      </c>
      <c r="D29" s="1">
        <f t="shared" si="2"/>
        <v>61304787565423.563</v>
      </c>
      <c r="E29" s="1">
        <f t="shared" si="2"/>
        <v>61382803443842.109</v>
      </c>
      <c r="F29" s="1">
        <f t="shared" si="2"/>
        <v>61208349579539.016</v>
      </c>
      <c r="G29" s="1">
        <f t="shared" si="2"/>
        <v>60753728739092.195</v>
      </c>
      <c r="H29" s="1">
        <f t="shared" si="2"/>
        <v>60180941490750.297</v>
      </c>
      <c r="I29" s="1">
        <f t="shared" si="2"/>
        <v>59592418090258.453</v>
      </c>
      <c r="J29" s="1">
        <f t="shared" si="2"/>
        <v>58999585085510.867</v>
      </c>
      <c r="K29" s="1">
        <f t="shared" si="2"/>
        <v>58441772558560.766</v>
      </c>
      <c r="L29" s="1">
        <f t="shared" si="2"/>
        <v>57932972444998.539</v>
      </c>
      <c r="M29" s="1">
        <f t="shared" si="2"/>
        <v>57487217473419.867</v>
      </c>
      <c r="N29" s="1">
        <f t="shared" si="2"/>
        <v>57118372934454.484</v>
      </c>
      <c r="O29" s="1">
        <f t="shared" si="2"/>
        <v>56838429505229.469</v>
      </c>
      <c r="P29" s="1">
        <f t="shared" si="2"/>
        <v>57107314284088.078</v>
      </c>
      <c r="Q29" s="1">
        <f t="shared" si="2"/>
        <v>57461291145594.633</v>
      </c>
      <c r="R29" s="1">
        <f t="shared" si="2"/>
        <v>57899367828273.047</v>
      </c>
      <c r="S29" s="1">
        <f t="shared" si="2"/>
        <v>58408299375803.07</v>
      </c>
      <c r="T29" s="1">
        <f t="shared" si="2"/>
        <v>58978342599976.156</v>
      </c>
      <c r="U29" s="1">
        <f t="shared" si="2"/>
        <v>59591343311689.328</v>
      </c>
      <c r="V29" s="1">
        <f t="shared" si="2"/>
        <v>60236364896889.852</v>
      </c>
      <c r="W29" s="1">
        <f t="shared" si="2"/>
        <v>60899182704962.516</v>
      </c>
      <c r="X29" s="1">
        <f t="shared" si="2"/>
        <v>61568034607544.102</v>
      </c>
      <c r="Y29" s="1">
        <f t="shared" si="2"/>
        <v>62238509885174.688</v>
      </c>
      <c r="Z29" s="1">
        <f t="shared" si="2"/>
        <v>62902010780351.203</v>
      </c>
      <c r="AA29" s="1">
        <f t="shared" si="2"/>
        <v>63558084322585.266</v>
      </c>
      <c r="AB29" s="1">
        <f t="shared" si="2"/>
        <v>64201390718220.313</v>
      </c>
      <c r="AC29" s="1">
        <f t="shared" si="2"/>
        <v>64833721030220.156</v>
      </c>
      <c r="AD29" s="1">
        <f t="shared" si="2"/>
        <v>65452849053805.781</v>
      </c>
      <c r="AE29" s="1">
        <f t="shared" si="2"/>
        <v>66056936130322.734</v>
      </c>
      <c r="AF29" s="1">
        <f t="shared" si="2"/>
        <v>66648704041091.797</v>
      </c>
      <c r="AG29" s="1">
        <f t="shared" si="2"/>
        <v>67225188929772.852</v>
      </c>
      <c r="AH29" s="1">
        <f t="shared" si="2"/>
        <v>67789217776355.273</v>
      </c>
      <c r="AI29" s="1">
        <f t="shared" si="2"/>
        <v>68338014541202.133</v>
      </c>
    </row>
    <row r="31" spans="1:35" x14ac:dyDescent="0.35">
      <c r="A31" s="1" t="str">
        <f>'E3-commercial data'!A27</f>
        <v>Waste heat</v>
      </c>
    </row>
    <row r="32" spans="1:35" x14ac:dyDescent="0.35">
      <c r="A32" s="36" t="str">
        <f>'E3-commercial data'!A28</f>
        <v>Commercial Water Heating</v>
      </c>
      <c r="B32">
        <f>'E3-commercial data'!B28*$B$2</f>
        <v>0</v>
      </c>
      <c r="C32">
        <f>'E3-commercial data'!C28*$B$2</f>
        <v>0</v>
      </c>
      <c r="D32">
        <f>'E3-commercial data'!D28*$B$2</f>
        <v>0</v>
      </c>
      <c r="E32">
        <f>'E3-commercial data'!E28*$B$2</f>
        <v>0</v>
      </c>
      <c r="F32">
        <f>'E3-commercial data'!F28*$B$2</f>
        <v>0</v>
      </c>
      <c r="G32">
        <f>'E3-commercial data'!G28*$B$2</f>
        <v>0</v>
      </c>
      <c r="H32">
        <f>'E3-commercial data'!H28*$B$2</f>
        <v>0</v>
      </c>
      <c r="I32">
        <f>'E3-commercial data'!I28*$B$2</f>
        <v>0</v>
      </c>
      <c r="J32">
        <f>'E3-commercial data'!J28*$B$2</f>
        <v>0</v>
      </c>
      <c r="K32">
        <f>'E3-commercial data'!K28*$B$2</f>
        <v>0</v>
      </c>
      <c r="L32">
        <f>'E3-commercial data'!L28*$B$2</f>
        <v>0</v>
      </c>
      <c r="M32">
        <f>'E3-commercial data'!M28*$B$2</f>
        <v>0</v>
      </c>
      <c r="N32">
        <f>'E3-commercial data'!N28*$B$2</f>
        <v>0</v>
      </c>
      <c r="O32">
        <f>'E3-commercial data'!O28*$B$2</f>
        <v>0</v>
      </c>
      <c r="P32">
        <f>'E3-commercial data'!P28*$B$2</f>
        <v>0</v>
      </c>
      <c r="Q32">
        <f>'E3-commercial data'!Q28*$B$2</f>
        <v>0</v>
      </c>
      <c r="R32">
        <f>'E3-commercial data'!R28*$B$2</f>
        <v>0</v>
      </c>
      <c r="S32">
        <f>'E3-commercial data'!S28*$B$2</f>
        <v>0</v>
      </c>
      <c r="T32">
        <f>'E3-commercial data'!T28*$B$2</f>
        <v>0</v>
      </c>
      <c r="U32">
        <f>'E3-commercial data'!U28*$B$2</f>
        <v>0</v>
      </c>
      <c r="V32">
        <f>'E3-commercial data'!V28*$B$2</f>
        <v>0</v>
      </c>
      <c r="W32">
        <f>'E3-commercial data'!W28*$B$2</f>
        <v>0</v>
      </c>
      <c r="X32">
        <f>'E3-commercial data'!X28*$B$2</f>
        <v>0</v>
      </c>
      <c r="Y32">
        <f>'E3-commercial data'!Y28*$B$2</f>
        <v>0</v>
      </c>
      <c r="Z32">
        <f>'E3-commercial data'!Z28*$B$2</f>
        <v>0</v>
      </c>
      <c r="AA32">
        <f>'E3-commercial data'!AA28*$B$2</f>
        <v>0</v>
      </c>
      <c r="AB32">
        <f>'E3-commercial data'!AB28*$B$2</f>
        <v>0</v>
      </c>
      <c r="AC32">
        <f>'E3-commercial data'!AC28*$B$2</f>
        <v>0</v>
      </c>
      <c r="AD32">
        <f>'E3-commercial data'!AD28*$B$2</f>
        <v>0</v>
      </c>
      <c r="AE32">
        <f>'E3-commercial data'!AE28*$B$2</f>
        <v>0</v>
      </c>
      <c r="AF32">
        <f>'E3-commercial data'!AF28*$B$2</f>
        <v>0</v>
      </c>
      <c r="AG32">
        <f>'E3-commercial data'!AG28*$B$2</f>
        <v>0</v>
      </c>
      <c r="AH32">
        <f>'E3-commercial data'!AH28*$B$2</f>
        <v>0</v>
      </c>
      <c r="AI32">
        <f>'E3-commercial data'!AI28*$B$2</f>
        <v>0</v>
      </c>
    </row>
    <row r="33" spans="1:35" x14ac:dyDescent="0.35">
      <c r="A33" s="36" t="str">
        <f>'E3-commercial data'!A29</f>
        <v>Commercial Space Heating</v>
      </c>
      <c r="B33">
        <f>'E3-commercial data'!B29*$B$2</f>
        <v>1801698853815.6216</v>
      </c>
      <c r="C33">
        <f>'E3-commercial data'!C29*$B$2</f>
        <v>2690031570598.6309</v>
      </c>
      <c r="D33">
        <f>'E3-commercial data'!D29*$B$2</f>
        <v>3563189103158.3896</v>
      </c>
      <c r="E33">
        <f>'E3-commercial data'!E29*$B$2</f>
        <v>4418876907189.3818</v>
      </c>
      <c r="F33">
        <f>'E3-commercial data'!F29*$B$2</f>
        <v>5274627664257.8877</v>
      </c>
      <c r="G33">
        <f>'E3-commercial data'!G29*$B$2</f>
        <v>6132422582466.2246</v>
      </c>
      <c r="H33">
        <f>'E3-commercial data'!H29*$B$2</f>
        <v>6995253414968.2168</v>
      </c>
      <c r="I33">
        <f>'E3-commercial data'!I29*$B$2</f>
        <v>7860746593187.3242</v>
      </c>
      <c r="J33">
        <f>'E3-commercial data'!J29*$B$2</f>
        <v>8778028356745.7129</v>
      </c>
      <c r="K33">
        <f>'E3-commercial data'!K29*$B$2</f>
        <v>9706159741744.834</v>
      </c>
      <c r="L33">
        <f>'E3-commercial data'!L29*$B$2</f>
        <v>10643643921253.176</v>
      </c>
      <c r="M33">
        <f>'E3-commercial data'!M29*$B$2</f>
        <v>11588321517209.99</v>
      </c>
      <c r="N33">
        <f>'E3-commercial data'!N29*$B$2</f>
        <v>12538698634665.48</v>
      </c>
      <c r="O33">
        <f>'E3-commercial data'!O29*$B$2</f>
        <v>13492246311240.742</v>
      </c>
      <c r="P33">
        <f>'E3-commercial data'!P29*$B$2</f>
        <v>13492246311240.742</v>
      </c>
      <c r="Q33">
        <f>'E3-commercial data'!Q29*$B$2</f>
        <v>13492246311240.742</v>
      </c>
      <c r="R33">
        <f>'E3-commercial data'!R29*$B$2</f>
        <v>13492246311240.742</v>
      </c>
      <c r="S33">
        <f>'E3-commercial data'!S29*$B$2</f>
        <v>13492246311240.648</v>
      </c>
      <c r="T33">
        <f>'E3-commercial data'!T29*$B$2</f>
        <v>13492246311240.742</v>
      </c>
      <c r="U33">
        <f>'E3-commercial data'!U29*$B$2</f>
        <v>13492246311240.648</v>
      </c>
      <c r="V33">
        <f>'E3-commercial data'!V29*$B$2</f>
        <v>13492246311240.742</v>
      </c>
      <c r="W33">
        <f>'E3-commercial data'!W29*$B$2</f>
        <v>13492246311240.742</v>
      </c>
      <c r="X33">
        <f>'E3-commercial data'!X29*$B$2</f>
        <v>13492246311240.648</v>
      </c>
      <c r="Y33">
        <f>'E3-commercial data'!Y29*$B$2</f>
        <v>13492246311240.648</v>
      </c>
      <c r="Z33">
        <f>'E3-commercial data'!Z29*$B$2</f>
        <v>13492246311240.648</v>
      </c>
      <c r="AA33">
        <f>'E3-commercial data'!AA29*$B$2</f>
        <v>13492246311240.648</v>
      </c>
      <c r="AB33">
        <f>'E3-commercial data'!AB29*$B$2</f>
        <v>13492246311240.648</v>
      </c>
      <c r="AC33">
        <f>'E3-commercial data'!AC29*$B$2</f>
        <v>13492246311240.648</v>
      </c>
      <c r="AD33">
        <f>'E3-commercial data'!AD29*$B$2</f>
        <v>13492246311240.742</v>
      </c>
      <c r="AE33">
        <f>'E3-commercial data'!AE29*$B$2</f>
        <v>13492246311240.648</v>
      </c>
      <c r="AF33">
        <f>'E3-commercial data'!AF29*$B$2</f>
        <v>13492246311240.648</v>
      </c>
      <c r="AG33">
        <f>'E3-commercial data'!AG29*$B$2</f>
        <v>13492246311240.742</v>
      </c>
      <c r="AH33">
        <f>'E3-commercial data'!AH29*$B$2</f>
        <v>13492246311240.742</v>
      </c>
      <c r="AI33">
        <f>'E3-commercial data'!AI29*$B$2</f>
        <v>13492246311240.648</v>
      </c>
    </row>
    <row r="34" spans="1:35" x14ac:dyDescent="0.35">
      <c r="A34" s="36" t="str">
        <f>'E3-commercial data'!A30</f>
        <v>Commercial Air Conditioning</v>
      </c>
      <c r="B34">
        <f>'E3-commercial data'!B30*$B$2</f>
        <v>0</v>
      </c>
      <c r="C34">
        <f>'E3-commercial data'!C30*$B$2</f>
        <v>0</v>
      </c>
      <c r="D34">
        <f>'E3-commercial data'!D30*$B$2</f>
        <v>0</v>
      </c>
      <c r="E34">
        <f>'E3-commercial data'!E30*$B$2</f>
        <v>0</v>
      </c>
      <c r="F34">
        <f>'E3-commercial data'!F30*$B$2</f>
        <v>0</v>
      </c>
      <c r="G34">
        <f>'E3-commercial data'!G30*$B$2</f>
        <v>0</v>
      </c>
      <c r="H34">
        <f>'E3-commercial data'!H30*$B$2</f>
        <v>0</v>
      </c>
      <c r="I34">
        <f>'E3-commercial data'!I30*$B$2</f>
        <v>0</v>
      </c>
      <c r="J34">
        <f>'E3-commercial data'!J30*$B$2</f>
        <v>0</v>
      </c>
      <c r="K34">
        <f>'E3-commercial data'!K30*$B$2</f>
        <v>0</v>
      </c>
      <c r="L34">
        <f>'E3-commercial data'!L30*$B$2</f>
        <v>0</v>
      </c>
      <c r="M34">
        <f>'E3-commercial data'!M30*$B$2</f>
        <v>0</v>
      </c>
      <c r="N34">
        <f>'E3-commercial data'!N30*$B$2</f>
        <v>0</v>
      </c>
      <c r="O34">
        <f>'E3-commercial data'!O30*$B$2</f>
        <v>0</v>
      </c>
      <c r="P34">
        <f>'E3-commercial data'!P30*$B$2</f>
        <v>0</v>
      </c>
      <c r="Q34">
        <f>'E3-commercial data'!Q30*$B$2</f>
        <v>0</v>
      </c>
      <c r="R34">
        <f>'E3-commercial data'!R30*$B$2</f>
        <v>0</v>
      </c>
      <c r="S34">
        <f>'E3-commercial data'!S30*$B$2</f>
        <v>0</v>
      </c>
      <c r="T34">
        <f>'E3-commercial data'!T30*$B$2</f>
        <v>0</v>
      </c>
      <c r="U34">
        <f>'E3-commercial data'!U30*$B$2</f>
        <v>0</v>
      </c>
      <c r="V34">
        <f>'E3-commercial data'!V30*$B$2</f>
        <v>0</v>
      </c>
      <c r="W34">
        <f>'E3-commercial data'!W30*$B$2</f>
        <v>0</v>
      </c>
      <c r="X34">
        <f>'E3-commercial data'!X30*$B$2</f>
        <v>0</v>
      </c>
      <c r="Y34">
        <f>'E3-commercial data'!Y30*$B$2</f>
        <v>0</v>
      </c>
      <c r="Z34">
        <f>'E3-commercial data'!Z30*$B$2</f>
        <v>0</v>
      </c>
      <c r="AA34">
        <f>'E3-commercial data'!AA30*$B$2</f>
        <v>0</v>
      </c>
      <c r="AB34">
        <f>'E3-commercial data'!AB30*$B$2</f>
        <v>0</v>
      </c>
      <c r="AC34">
        <f>'E3-commercial data'!AC30*$B$2</f>
        <v>0</v>
      </c>
      <c r="AD34">
        <f>'E3-commercial data'!AD30*$B$2</f>
        <v>0</v>
      </c>
      <c r="AE34">
        <f>'E3-commercial data'!AE30*$B$2</f>
        <v>0</v>
      </c>
      <c r="AF34">
        <f>'E3-commercial data'!AF30*$B$2</f>
        <v>0</v>
      </c>
      <c r="AG34">
        <f>'E3-commercial data'!AG30*$B$2</f>
        <v>0</v>
      </c>
      <c r="AH34">
        <f>'E3-commercial data'!AH30*$B$2</f>
        <v>0</v>
      </c>
      <c r="AI34">
        <f>'E3-commercial data'!AI30*$B$2</f>
        <v>0</v>
      </c>
    </row>
    <row r="35" spans="1:35" x14ac:dyDescent="0.35">
      <c r="A35" s="36" t="str">
        <f>'E3-commercial data'!A31</f>
        <v>Commercial Lighting</v>
      </c>
      <c r="B35">
        <f>'E3-commercial data'!B31*$B$2</f>
        <v>0</v>
      </c>
      <c r="C35">
        <f>'E3-commercial data'!C31*$B$2</f>
        <v>0</v>
      </c>
      <c r="D35">
        <f>'E3-commercial data'!D31*$B$2</f>
        <v>0</v>
      </c>
      <c r="E35">
        <f>'E3-commercial data'!E31*$B$2</f>
        <v>0</v>
      </c>
      <c r="F35">
        <f>'E3-commercial data'!F31*$B$2</f>
        <v>0</v>
      </c>
      <c r="G35">
        <f>'E3-commercial data'!G31*$B$2</f>
        <v>0</v>
      </c>
      <c r="H35">
        <f>'E3-commercial data'!H31*$B$2</f>
        <v>0</v>
      </c>
      <c r="I35">
        <f>'E3-commercial data'!I31*$B$2</f>
        <v>0</v>
      </c>
      <c r="J35">
        <f>'E3-commercial data'!J31*$B$2</f>
        <v>0</v>
      </c>
      <c r="K35">
        <f>'E3-commercial data'!K31*$B$2</f>
        <v>0</v>
      </c>
      <c r="L35">
        <f>'E3-commercial data'!L31*$B$2</f>
        <v>0</v>
      </c>
      <c r="M35">
        <f>'E3-commercial data'!M31*$B$2</f>
        <v>0</v>
      </c>
      <c r="N35">
        <f>'E3-commercial data'!N31*$B$2</f>
        <v>0</v>
      </c>
      <c r="O35">
        <f>'E3-commercial data'!O31*$B$2</f>
        <v>0</v>
      </c>
      <c r="P35">
        <f>'E3-commercial data'!P31*$B$2</f>
        <v>0</v>
      </c>
      <c r="Q35">
        <f>'E3-commercial data'!Q31*$B$2</f>
        <v>0</v>
      </c>
      <c r="R35">
        <f>'E3-commercial data'!R31*$B$2</f>
        <v>0</v>
      </c>
      <c r="S35">
        <f>'E3-commercial data'!S31*$B$2</f>
        <v>0</v>
      </c>
      <c r="T35">
        <f>'E3-commercial data'!T31*$B$2</f>
        <v>0</v>
      </c>
      <c r="U35">
        <f>'E3-commercial data'!U31*$B$2</f>
        <v>0</v>
      </c>
      <c r="V35">
        <f>'E3-commercial data'!V31*$B$2</f>
        <v>0</v>
      </c>
      <c r="W35">
        <f>'E3-commercial data'!W31*$B$2</f>
        <v>0</v>
      </c>
      <c r="X35">
        <f>'E3-commercial data'!X31*$B$2</f>
        <v>0</v>
      </c>
      <c r="Y35">
        <f>'E3-commercial data'!Y31*$B$2</f>
        <v>0</v>
      </c>
      <c r="Z35">
        <f>'E3-commercial data'!Z31*$B$2</f>
        <v>0</v>
      </c>
      <c r="AA35">
        <f>'E3-commercial data'!AA31*$B$2</f>
        <v>0</v>
      </c>
      <c r="AB35">
        <f>'E3-commercial data'!AB31*$B$2</f>
        <v>0</v>
      </c>
      <c r="AC35">
        <f>'E3-commercial data'!AC31*$B$2</f>
        <v>0</v>
      </c>
      <c r="AD35">
        <f>'E3-commercial data'!AD31*$B$2</f>
        <v>0</v>
      </c>
      <c r="AE35">
        <f>'E3-commercial data'!AE31*$B$2</f>
        <v>0</v>
      </c>
      <c r="AF35">
        <f>'E3-commercial data'!AF31*$B$2</f>
        <v>0</v>
      </c>
      <c r="AG35">
        <f>'E3-commercial data'!AG31*$B$2</f>
        <v>0</v>
      </c>
      <c r="AH35">
        <f>'E3-commercial data'!AH31*$B$2</f>
        <v>0</v>
      </c>
      <c r="AI35">
        <f>'E3-commercial data'!AI31*$B$2</f>
        <v>0</v>
      </c>
    </row>
    <row r="36" spans="1:35" x14ac:dyDescent="0.35">
      <c r="A36" s="36" t="str">
        <f>'E3-commercial data'!A32</f>
        <v>Commercial Refrigeration</v>
      </c>
      <c r="B36">
        <f>'E3-commercial data'!B32*$B$2</f>
        <v>0</v>
      </c>
      <c r="C36">
        <f>'E3-commercial data'!C32*$B$2</f>
        <v>0</v>
      </c>
      <c r="D36">
        <f>'E3-commercial data'!D32*$B$2</f>
        <v>0</v>
      </c>
      <c r="E36">
        <f>'E3-commercial data'!E32*$B$2</f>
        <v>0</v>
      </c>
      <c r="F36">
        <f>'E3-commercial data'!F32*$B$2</f>
        <v>0</v>
      </c>
      <c r="G36">
        <f>'E3-commercial data'!G32*$B$2</f>
        <v>0</v>
      </c>
      <c r="H36">
        <f>'E3-commercial data'!H32*$B$2</f>
        <v>0</v>
      </c>
      <c r="I36">
        <f>'E3-commercial data'!I32*$B$2</f>
        <v>0</v>
      </c>
      <c r="J36">
        <f>'E3-commercial data'!J32*$B$2</f>
        <v>0</v>
      </c>
      <c r="K36">
        <f>'E3-commercial data'!K32*$B$2</f>
        <v>0</v>
      </c>
      <c r="L36">
        <f>'E3-commercial data'!L32*$B$2</f>
        <v>0</v>
      </c>
      <c r="M36">
        <f>'E3-commercial data'!M32*$B$2</f>
        <v>0</v>
      </c>
      <c r="N36">
        <f>'E3-commercial data'!N32*$B$2</f>
        <v>0</v>
      </c>
      <c r="O36">
        <f>'E3-commercial data'!O32*$B$2</f>
        <v>0</v>
      </c>
      <c r="P36">
        <f>'E3-commercial data'!P32*$B$2</f>
        <v>0</v>
      </c>
      <c r="Q36">
        <f>'E3-commercial data'!Q32*$B$2</f>
        <v>0</v>
      </c>
      <c r="R36">
        <f>'E3-commercial data'!R32*$B$2</f>
        <v>0</v>
      </c>
      <c r="S36">
        <f>'E3-commercial data'!S32*$B$2</f>
        <v>0</v>
      </c>
      <c r="T36">
        <f>'E3-commercial data'!T32*$B$2</f>
        <v>0</v>
      </c>
      <c r="U36">
        <f>'E3-commercial data'!U32*$B$2</f>
        <v>0</v>
      </c>
      <c r="V36">
        <f>'E3-commercial data'!V32*$B$2</f>
        <v>0</v>
      </c>
      <c r="W36">
        <f>'E3-commercial data'!W32*$B$2</f>
        <v>0</v>
      </c>
      <c r="X36">
        <f>'E3-commercial data'!X32*$B$2</f>
        <v>0</v>
      </c>
      <c r="Y36">
        <f>'E3-commercial data'!Y32*$B$2</f>
        <v>0</v>
      </c>
      <c r="Z36">
        <f>'E3-commercial data'!Z32*$B$2</f>
        <v>0</v>
      </c>
      <c r="AA36">
        <f>'E3-commercial data'!AA32*$B$2</f>
        <v>0</v>
      </c>
      <c r="AB36">
        <f>'E3-commercial data'!AB32*$B$2</f>
        <v>0</v>
      </c>
      <c r="AC36">
        <f>'E3-commercial data'!AC32*$B$2</f>
        <v>0</v>
      </c>
      <c r="AD36">
        <f>'E3-commercial data'!AD32*$B$2</f>
        <v>0</v>
      </c>
      <c r="AE36">
        <f>'E3-commercial data'!AE32*$B$2</f>
        <v>0</v>
      </c>
      <c r="AF36">
        <f>'E3-commercial data'!AF32*$B$2</f>
        <v>0</v>
      </c>
      <c r="AG36">
        <f>'E3-commercial data'!AG32*$B$2</f>
        <v>0</v>
      </c>
      <c r="AH36">
        <f>'E3-commercial data'!AH32*$B$2</f>
        <v>0</v>
      </c>
      <c r="AI36">
        <f>'E3-commercial data'!AI32*$B$2</f>
        <v>0</v>
      </c>
    </row>
    <row r="37" spans="1:35" x14ac:dyDescent="0.35">
      <c r="A37" s="36" t="str">
        <f>'E3-commercial data'!A33</f>
        <v>Commercial Cooking</v>
      </c>
      <c r="B37">
        <f>'E3-commercial data'!B33*$B$2</f>
        <v>0</v>
      </c>
      <c r="C37">
        <f>'E3-commercial data'!C33*$B$2</f>
        <v>0</v>
      </c>
      <c r="D37">
        <f>'E3-commercial data'!D33*$B$2</f>
        <v>0</v>
      </c>
      <c r="E37">
        <f>'E3-commercial data'!E33*$B$2</f>
        <v>0</v>
      </c>
      <c r="F37">
        <f>'E3-commercial data'!F33*$B$2</f>
        <v>0</v>
      </c>
      <c r="G37">
        <f>'E3-commercial data'!G33*$B$2</f>
        <v>0</v>
      </c>
      <c r="H37">
        <f>'E3-commercial data'!H33*$B$2</f>
        <v>0</v>
      </c>
      <c r="I37">
        <f>'E3-commercial data'!I33*$B$2</f>
        <v>0</v>
      </c>
      <c r="J37">
        <f>'E3-commercial data'!J33*$B$2</f>
        <v>0</v>
      </c>
      <c r="K37">
        <f>'E3-commercial data'!K33*$B$2</f>
        <v>0</v>
      </c>
      <c r="L37">
        <f>'E3-commercial data'!L33*$B$2</f>
        <v>0</v>
      </c>
      <c r="M37">
        <f>'E3-commercial data'!M33*$B$2</f>
        <v>0</v>
      </c>
      <c r="N37">
        <f>'E3-commercial data'!N33*$B$2</f>
        <v>0</v>
      </c>
      <c r="O37">
        <f>'E3-commercial data'!O33*$B$2</f>
        <v>0</v>
      </c>
      <c r="P37">
        <f>'E3-commercial data'!P33*$B$2</f>
        <v>0</v>
      </c>
      <c r="Q37">
        <f>'E3-commercial data'!Q33*$B$2</f>
        <v>0</v>
      </c>
      <c r="R37">
        <f>'E3-commercial data'!R33*$B$2</f>
        <v>0</v>
      </c>
      <c r="S37">
        <f>'E3-commercial data'!S33*$B$2</f>
        <v>0</v>
      </c>
      <c r="T37">
        <f>'E3-commercial data'!T33*$B$2</f>
        <v>0</v>
      </c>
      <c r="U37">
        <f>'E3-commercial data'!U33*$B$2</f>
        <v>0</v>
      </c>
      <c r="V37">
        <f>'E3-commercial data'!V33*$B$2</f>
        <v>0</v>
      </c>
      <c r="W37">
        <f>'E3-commercial data'!W33*$B$2</f>
        <v>0</v>
      </c>
      <c r="X37">
        <f>'E3-commercial data'!X33*$B$2</f>
        <v>0</v>
      </c>
      <c r="Y37">
        <f>'E3-commercial data'!Y33*$B$2</f>
        <v>0</v>
      </c>
      <c r="Z37">
        <f>'E3-commercial data'!Z33*$B$2</f>
        <v>0</v>
      </c>
      <c r="AA37">
        <f>'E3-commercial data'!AA33*$B$2</f>
        <v>0</v>
      </c>
      <c r="AB37">
        <f>'E3-commercial data'!AB33*$B$2</f>
        <v>0</v>
      </c>
      <c r="AC37">
        <f>'E3-commercial data'!AC33*$B$2</f>
        <v>0</v>
      </c>
      <c r="AD37">
        <f>'E3-commercial data'!AD33*$B$2</f>
        <v>0</v>
      </c>
      <c r="AE37">
        <f>'E3-commercial data'!AE33*$B$2</f>
        <v>0</v>
      </c>
      <c r="AF37">
        <f>'E3-commercial data'!AF33*$B$2</f>
        <v>0</v>
      </c>
      <c r="AG37">
        <f>'E3-commercial data'!AG33*$B$2</f>
        <v>0</v>
      </c>
      <c r="AH37">
        <f>'E3-commercial data'!AH33*$B$2</f>
        <v>0</v>
      </c>
      <c r="AI37">
        <f>'E3-commercial data'!AI33*$B$2</f>
        <v>0</v>
      </c>
    </row>
    <row r="38" spans="1:35" x14ac:dyDescent="0.35">
      <c r="A38" s="36" t="str">
        <f>'E3-commercial data'!A34</f>
        <v>Commercial Ventilation</v>
      </c>
      <c r="B38">
        <f>'E3-commercial data'!B34*$B$2</f>
        <v>0</v>
      </c>
      <c r="C38">
        <f>'E3-commercial data'!C34*$B$2</f>
        <v>0</v>
      </c>
      <c r="D38">
        <f>'E3-commercial data'!D34*$B$2</f>
        <v>0</v>
      </c>
      <c r="E38">
        <f>'E3-commercial data'!E34*$B$2</f>
        <v>0</v>
      </c>
      <c r="F38">
        <f>'E3-commercial data'!F34*$B$2</f>
        <v>0</v>
      </c>
      <c r="G38">
        <f>'E3-commercial data'!G34*$B$2</f>
        <v>0</v>
      </c>
      <c r="H38">
        <f>'E3-commercial data'!H34*$B$2</f>
        <v>0</v>
      </c>
      <c r="I38">
        <f>'E3-commercial data'!I34*$B$2</f>
        <v>0</v>
      </c>
      <c r="J38">
        <f>'E3-commercial data'!J34*$B$2</f>
        <v>0</v>
      </c>
      <c r="K38">
        <f>'E3-commercial data'!K34*$B$2</f>
        <v>0</v>
      </c>
      <c r="L38">
        <f>'E3-commercial data'!L34*$B$2</f>
        <v>0</v>
      </c>
      <c r="M38">
        <f>'E3-commercial data'!M34*$B$2</f>
        <v>0</v>
      </c>
      <c r="N38">
        <f>'E3-commercial data'!N34*$B$2</f>
        <v>0</v>
      </c>
      <c r="O38">
        <f>'E3-commercial data'!O34*$B$2</f>
        <v>0</v>
      </c>
      <c r="P38">
        <f>'E3-commercial data'!P34*$B$2</f>
        <v>0</v>
      </c>
      <c r="Q38">
        <f>'E3-commercial data'!Q34*$B$2</f>
        <v>0</v>
      </c>
      <c r="R38">
        <f>'E3-commercial data'!R34*$B$2</f>
        <v>0</v>
      </c>
      <c r="S38">
        <f>'E3-commercial data'!S34*$B$2</f>
        <v>0</v>
      </c>
      <c r="T38">
        <f>'E3-commercial data'!T34*$B$2</f>
        <v>0</v>
      </c>
      <c r="U38">
        <f>'E3-commercial data'!U34*$B$2</f>
        <v>0</v>
      </c>
      <c r="V38">
        <f>'E3-commercial data'!V34*$B$2</f>
        <v>0</v>
      </c>
      <c r="W38">
        <f>'E3-commercial data'!W34*$B$2</f>
        <v>0</v>
      </c>
      <c r="X38">
        <f>'E3-commercial data'!X34*$B$2</f>
        <v>0</v>
      </c>
      <c r="Y38">
        <f>'E3-commercial data'!Y34*$B$2</f>
        <v>0</v>
      </c>
      <c r="Z38">
        <f>'E3-commercial data'!Z34*$B$2</f>
        <v>0</v>
      </c>
      <c r="AA38">
        <f>'E3-commercial data'!AA34*$B$2</f>
        <v>0</v>
      </c>
      <c r="AB38">
        <f>'E3-commercial data'!AB34*$B$2</f>
        <v>0</v>
      </c>
      <c r="AC38">
        <f>'E3-commercial data'!AC34*$B$2</f>
        <v>0</v>
      </c>
      <c r="AD38">
        <f>'E3-commercial data'!AD34*$B$2</f>
        <v>0</v>
      </c>
      <c r="AE38">
        <f>'E3-commercial data'!AE34*$B$2</f>
        <v>0</v>
      </c>
      <c r="AF38">
        <f>'E3-commercial data'!AF34*$B$2</f>
        <v>0</v>
      </c>
      <c r="AG38">
        <f>'E3-commercial data'!AG34*$B$2</f>
        <v>0</v>
      </c>
      <c r="AH38">
        <f>'E3-commercial data'!AH34*$B$2</f>
        <v>0</v>
      </c>
      <c r="AI38">
        <f>'E3-commercial data'!AI34*$B$2</f>
        <v>0</v>
      </c>
    </row>
    <row r="39" spans="1:35" x14ac:dyDescent="0.35">
      <c r="A39" s="36" t="str">
        <f>'E3-commercial data'!A35</f>
        <v>Commercial Other</v>
      </c>
      <c r="B39">
        <f>'E3-commercial data'!B35*$B$2</f>
        <v>14419142281494.32</v>
      </c>
      <c r="C39">
        <f>'E3-commercial data'!C35*$B$2</f>
        <v>14419142281494.32</v>
      </c>
      <c r="D39">
        <f>'E3-commercial data'!D35*$B$2</f>
        <v>14419142281494.32</v>
      </c>
      <c r="E39">
        <f>'E3-commercial data'!E35*$B$2</f>
        <v>14419142281494.32</v>
      </c>
      <c r="F39">
        <f>'E3-commercial data'!F35*$B$2</f>
        <v>14419142281494.32</v>
      </c>
      <c r="G39">
        <f>'E3-commercial data'!G35*$B$2</f>
        <v>14419142281494.32</v>
      </c>
      <c r="H39">
        <f>'E3-commercial data'!H35*$B$2</f>
        <v>14419142281494.32</v>
      </c>
      <c r="I39">
        <f>'E3-commercial data'!I35*$B$2</f>
        <v>14419142281494.32</v>
      </c>
      <c r="J39">
        <f>'E3-commercial data'!J35*$B$2</f>
        <v>14419142281494.32</v>
      </c>
      <c r="K39">
        <f>'E3-commercial data'!K35*$B$2</f>
        <v>14419142281494.32</v>
      </c>
      <c r="L39">
        <f>'E3-commercial data'!L35*$B$2</f>
        <v>14419142281494.32</v>
      </c>
      <c r="M39">
        <f>'E3-commercial data'!M35*$B$2</f>
        <v>14419142281494.32</v>
      </c>
      <c r="N39">
        <f>'E3-commercial data'!N35*$B$2</f>
        <v>14419142281494.32</v>
      </c>
      <c r="O39">
        <f>'E3-commercial data'!O35*$B$2</f>
        <v>14419142281494.32</v>
      </c>
      <c r="P39">
        <f>'E3-commercial data'!P35*$B$2</f>
        <v>13877518185147.15</v>
      </c>
      <c r="Q39">
        <f>'E3-commercial data'!Q35*$B$2</f>
        <v>13338026467132.059</v>
      </c>
      <c r="R39">
        <f>'E3-commercial data'!R35*$B$2</f>
        <v>12796402370784.889</v>
      </c>
      <c r="S39">
        <f>'E3-commercial data'!S35*$B$2</f>
        <v>12256910652769.795</v>
      </c>
      <c r="T39">
        <f>'E3-commercial data'!T35*$B$2</f>
        <v>11715286556422.627</v>
      </c>
      <c r="U39">
        <f>'E3-commercial data'!U35*$B$2</f>
        <v>11175794838407.533</v>
      </c>
      <c r="V39">
        <f>'E3-commercial data'!V35*$B$2</f>
        <v>10634170742060.363</v>
      </c>
      <c r="W39">
        <f>'E3-commercial data'!W35*$B$2</f>
        <v>10092546645713.195</v>
      </c>
      <c r="X39">
        <f>'E3-commercial data'!X35*$B$2</f>
        <v>9553054927698.1016</v>
      </c>
      <c r="Y39">
        <f>'E3-commercial data'!Y35*$B$2</f>
        <v>9011430831350.9219</v>
      </c>
      <c r="Z39">
        <f>'E3-commercial data'!Z35*$B$2</f>
        <v>8471939113335.8379</v>
      </c>
      <c r="AA39">
        <f>'E3-commercial data'!AA35*$B$2</f>
        <v>7930315016988.6592</v>
      </c>
      <c r="AB39">
        <f>'E3-commercial data'!AB35*$B$2</f>
        <v>7390823298973.5654</v>
      </c>
      <c r="AC39">
        <f>'E3-commercial data'!AC35*$B$2</f>
        <v>6849199202626.4063</v>
      </c>
      <c r="AD39">
        <f>'E3-commercial data'!AD35*$B$2</f>
        <v>6307575106279.2275</v>
      </c>
      <c r="AE39">
        <f>'E3-commercial data'!AE35*$B$2</f>
        <v>5768083388264.1338</v>
      </c>
      <c r="AF39">
        <f>'E3-commercial data'!AF35*$B$2</f>
        <v>5226459291916.9648</v>
      </c>
      <c r="AG39">
        <f>'E3-commercial data'!AG35*$B$2</f>
        <v>4686967573901.8711</v>
      </c>
      <c r="AH39">
        <f>'E3-commercial data'!AH35*$B$2</f>
        <v>4145343477554.7017</v>
      </c>
      <c r="AI39">
        <f>'E3-commercial data'!AI35*$B$2</f>
        <v>3605851759539.6084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494CE-4CC6-4500-AEEE-51FEC5BA8ACF}">
  <sheetPr>
    <tabColor theme="7"/>
  </sheetPr>
  <dimension ref="A2:AJ230"/>
  <sheetViews>
    <sheetView tabSelected="1" topLeftCell="A145" workbookViewId="0">
      <selection activeCell="D44" sqref="D44"/>
    </sheetView>
  </sheetViews>
  <sheetFormatPr defaultRowHeight="14.5" x14ac:dyDescent="0.35"/>
  <cols>
    <col min="1" max="1" width="22" customWidth="1"/>
    <col min="2" max="2" width="19" style="7" customWidth="1"/>
    <col min="3" max="3" width="17.54296875" customWidth="1"/>
    <col min="4" max="4" width="24.26953125" style="2" bestFit="1" customWidth="1"/>
    <col min="5" max="35" width="9.7265625" style="2" customWidth="1"/>
  </cols>
  <sheetData>
    <row r="2" spans="1:36" x14ac:dyDescent="0.35">
      <c r="C2" s="1" t="s">
        <v>1005</v>
      </c>
    </row>
    <row r="4" spans="1:36" x14ac:dyDescent="0.35">
      <c r="A4" s="106" t="s">
        <v>990</v>
      </c>
      <c r="B4" s="106" t="s">
        <v>991</v>
      </c>
      <c r="C4" s="106" t="s">
        <v>992</v>
      </c>
      <c r="D4" s="68">
        <v>2019</v>
      </c>
      <c r="E4" s="68">
        <v>2020</v>
      </c>
      <c r="F4" s="68">
        <v>2021</v>
      </c>
      <c r="G4" s="68">
        <v>2022</v>
      </c>
      <c r="H4" s="68">
        <v>2023</v>
      </c>
      <c r="I4" s="68">
        <v>2024</v>
      </c>
      <c r="J4" s="68">
        <v>2025</v>
      </c>
      <c r="K4" s="68">
        <v>2026</v>
      </c>
      <c r="L4" s="68">
        <v>2027</v>
      </c>
      <c r="M4" s="68">
        <v>2028</v>
      </c>
      <c r="N4" s="68">
        <v>2029</v>
      </c>
      <c r="O4" s="68">
        <v>2030</v>
      </c>
      <c r="P4" s="68">
        <v>2031</v>
      </c>
      <c r="Q4" s="68">
        <v>2032</v>
      </c>
      <c r="R4" s="68">
        <v>2033</v>
      </c>
      <c r="S4" s="68">
        <v>2034</v>
      </c>
      <c r="T4" s="68">
        <v>2035</v>
      </c>
      <c r="U4" s="68">
        <v>2036</v>
      </c>
      <c r="V4" s="68">
        <v>2037</v>
      </c>
      <c r="W4" s="68">
        <v>2038</v>
      </c>
      <c r="X4" s="68">
        <v>2039</v>
      </c>
      <c r="Y4" s="68">
        <v>2040</v>
      </c>
      <c r="Z4" s="68">
        <v>2041</v>
      </c>
      <c r="AA4" s="68">
        <v>2042</v>
      </c>
      <c r="AB4" s="68">
        <v>2043</v>
      </c>
      <c r="AC4" s="68">
        <v>2044</v>
      </c>
      <c r="AD4" s="68">
        <v>2045</v>
      </c>
      <c r="AE4" s="68">
        <v>2046</v>
      </c>
      <c r="AF4" s="68">
        <v>2047</v>
      </c>
      <c r="AG4" s="68">
        <v>2048</v>
      </c>
      <c r="AH4" s="68">
        <v>2049</v>
      </c>
      <c r="AI4" s="68">
        <v>2050</v>
      </c>
      <c r="AJ4" s="64"/>
    </row>
    <row r="5" spans="1:36" x14ac:dyDescent="0.35">
      <c r="A5" t="s">
        <v>993</v>
      </c>
      <c r="B5" s="51" t="s">
        <v>2</v>
      </c>
      <c r="C5" s="66" t="s">
        <v>77</v>
      </c>
      <c r="D5" s="122">
        <f>'Electricity-CEC Outlook BaseMid'!E111*About!$B$44</f>
        <v>280882490035934.22</v>
      </c>
      <c r="E5" s="122">
        <f>'Electricity-CEC Outlook BaseMid'!F111*About!$B$44</f>
        <v>310070736789705.94</v>
      </c>
      <c r="F5" s="122">
        <f>'Electricity-CEC Outlook BaseMid'!G111*About!$B$44</f>
        <v>296176998250535.13</v>
      </c>
      <c r="G5" s="122">
        <f>'Electricity-CEC Outlook BaseMid'!H111*About!$B$44</f>
        <v>289349697701841.06</v>
      </c>
      <c r="H5" s="122">
        <f>'Electricity-CEC Outlook BaseMid'!I111*About!$B$44</f>
        <v>287108252419508.94</v>
      </c>
      <c r="I5" s="122">
        <f>'Electricity-CEC Outlook BaseMid'!J111*About!$B$44</f>
        <v>286243443470718.38</v>
      </c>
      <c r="J5" s="122">
        <f>'Electricity-CEC Outlook BaseMid'!K111*About!$B$44</f>
        <v>285435985227317.13</v>
      </c>
      <c r="K5" s="122">
        <f>'Electricity-CEC Outlook BaseMid'!L111*About!$B$44</f>
        <v>285082612662670.38</v>
      </c>
      <c r="L5" s="122">
        <f>'Electricity-CEC Outlook BaseMid'!M111*About!$B$44</f>
        <v>285537786822507.94</v>
      </c>
      <c r="M5" s="122">
        <f>'Electricity-CEC Outlook BaseMid'!N111*About!$B$44</f>
        <v>285557828611637.06</v>
      </c>
      <c r="N5" s="122">
        <f>'Electricity-CEC Outlook BaseMid'!O111*About!$B$44</f>
        <v>285510295057028.38</v>
      </c>
      <c r="O5" s="122">
        <f>'Electricity-CEC Outlook BaseMid'!P111*About!$B$44</f>
        <v>285313286529687.38</v>
      </c>
      <c r="P5" s="122">
        <f>'Electricity-CEC Outlook BaseMid'!Q111*About!$B$44</f>
        <v>284926146439312.81</v>
      </c>
      <c r="Q5" s="122">
        <f>'Electricity-CEC Outlook BaseMid'!R111*About!$B$44</f>
        <v>284320790902613.06</v>
      </c>
      <c r="R5" s="122">
        <f>'Electricity-CEC Outlook BaseMid'!S111*About!$B$44</f>
        <v>283611338399854.19</v>
      </c>
      <c r="S5" s="122">
        <f>'Electricity-CEC Outlook BaseMid'!T111*About!$B$44</f>
        <v>282821527751597.63</v>
      </c>
      <c r="T5" s="122">
        <f>'Electricity-CEC Outlook BaseMid'!U111*About!$B$44</f>
        <v>282001598670162.44</v>
      </c>
      <c r="U5" s="122">
        <f>_xlfn.FORECAST.LINEAR(U$4,$M5:$T5,$M$4:$T$4)</f>
        <v>281898102650039.75</v>
      </c>
      <c r="V5" s="122">
        <f t="shared" ref="V5:AI8" si="0">_xlfn.FORECAST.LINEAR(V$4,$M5:$T5,$M$4:$T$4)</f>
        <v>281373714006662.63</v>
      </c>
      <c r="W5" s="122">
        <f t="shared" si="0"/>
        <v>280849325363285.5</v>
      </c>
      <c r="X5" s="122">
        <f t="shared" si="0"/>
        <v>280324936719908.38</v>
      </c>
      <c r="Y5" s="122">
        <f t="shared" si="0"/>
        <v>279800548076531.38</v>
      </c>
      <c r="Z5" s="122">
        <f t="shared" si="0"/>
        <v>279276159433154.25</v>
      </c>
      <c r="AA5" s="122">
        <f t="shared" si="0"/>
        <v>278751770789777.13</v>
      </c>
      <c r="AB5" s="122">
        <f t="shared" si="0"/>
        <v>278227382146400.13</v>
      </c>
      <c r="AC5" s="122">
        <f t="shared" si="0"/>
        <v>277702993503023</v>
      </c>
      <c r="AD5" s="122">
        <f t="shared" si="0"/>
        <v>277178604859645.88</v>
      </c>
      <c r="AE5" s="122">
        <f t="shared" si="0"/>
        <v>276654216216268.75</v>
      </c>
      <c r="AF5" s="122">
        <f t="shared" si="0"/>
        <v>276129827572891.75</v>
      </c>
      <c r="AG5" s="122">
        <f t="shared" si="0"/>
        <v>275605438929514.63</v>
      </c>
      <c r="AH5" s="122">
        <f t="shared" si="0"/>
        <v>275081050286137.5</v>
      </c>
      <c r="AI5" s="122">
        <f t="shared" si="0"/>
        <v>274556661642760.5</v>
      </c>
      <c r="AJ5" s="60"/>
    </row>
    <row r="6" spans="1:36" x14ac:dyDescent="0.35">
      <c r="A6" t="s">
        <v>993</v>
      </c>
      <c r="B6" s="51" t="s">
        <v>2</v>
      </c>
      <c r="C6" s="66" t="s">
        <v>78</v>
      </c>
      <c r="D6" s="122">
        <f>'Electricity-CEC Outlook BaseMid'!E112*About!$B$44</f>
        <v>381967934591421.13</v>
      </c>
      <c r="E6" s="122">
        <f>'Electricity-CEC Outlook BaseMid'!F112*About!$B$44</f>
        <v>350233524164169.44</v>
      </c>
      <c r="F6" s="122">
        <f>'Electricity-CEC Outlook BaseMid'!G112*About!$B$44</f>
        <v>341436164991298.06</v>
      </c>
      <c r="G6" s="122">
        <f>'Electricity-CEC Outlook BaseMid'!H112*About!$B$44</f>
        <v>353713655658282.75</v>
      </c>
      <c r="H6" s="122">
        <f>'Electricity-CEC Outlook BaseMid'!I112*About!$B$44</f>
        <v>359590465739010.13</v>
      </c>
      <c r="I6" s="122">
        <f>'Electricity-CEC Outlook BaseMid'!J112*About!$B$44</f>
        <v>363161232208655.38</v>
      </c>
      <c r="J6" s="122">
        <f>'Electricity-CEC Outlook BaseMid'!K112*About!$B$44</f>
        <v>366488135991000.5</v>
      </c>
      <c r="K6" s="122">
        <f>'Electricity-CEC Outlook BaseMid'!L112*About!$B$44</f>
        <v>370503720377034.06</v>
      </c>
      <c r="L6" s="122">
        <f>'Electricity-CEC Outlook BaseMid'!M112*About!$B$44</f>
        <v>374434044962071.81</v>
      </c>
      <c r="M6" s="122">
        <f>'Electricity-CEC Outlook BaseMid'!N112*About!$B$44</f>
        <v>377474268977132.63</v>
      </c>
      <c r="N6" s="122">
        <f>'Electricity-CEC Outlook BaseMid'!O112*About!$B$44</f>
        <v>380624636428054.81</v>
      </c>
      <c r="O6" s="122">
        <f>'Electricity-CEC Outlook BaseMid'!P112*About!$B$44</f>
        <v>383666963321364.31</v>
      </c>
      <c r="P6" s="122">
        <f>'Electricity-CEC Outlook BaseMid'!Q112*About!$B$44</f>
        <v>386726119723781.38</v>
      </c>
      <c r="Q6" s="122">
        <f>'Electricity-CEC Outlook BaseMid'!R112*About!$B$44</f>
        <v>389536096088896.19</v>
      </c>
      <c r="R6" s="122">
        <f>'Electricity-CEC Outlook BaseMid'!S112*About!$B$44</f>
        <v>392266236474028.94</v>
      </c>
      <c r="S6" s="122">
        <f>'Electricity-CEC Outlook BaseMid'!T112*About!$B$44</f>
        <v>394440690208627.63</v>
      </c>
      <c r="T6" s="122">
        <f>'Electricity-CEC Outlook BaseMid'!U112*About!$B$44</f>
        <v>395444937006769.38</v>
      </c>
      <c r="U6" s="122">
        <f>_xlfn.FORECAST.LINEAR(U$4,$M6:$T6,$M$4:$T$4)</f>
        <v>399494783221444</v>
      </c>
      <c r="V6" s="122">
        <f t="shared" si="0"/>
        <v>402155292042080</v>
      </c>
      <c r="W6" s="122">
        <f t="shared" si="0"/>
        <v>404815800862716</v>
      </c>
      <c r="X6" s="122">
        <f t="shared" si="0"/>
        <v>407476309683352</v>
      </c>
      <c r="Y6" s="122">
        <f t="shared" si="0"/>
        <v>410136818503988</v>
      </c>
      <c r="Z6" s="122">
        <f t="shared" si="0"/>
        <v>412797327324625</v>
      </c>
      <c r="AA6" s="122">
        <f t="shared" si="0"/>
        <v>415457836145261</v>
      </c>
      <c r="AB6" s="122">
        <f t="shared" si="0"/>
        <v>418118344965897</v>
      </c>
      <c r="AC6" s="122">
        <f t="shared" si="0"/>
        <v>420778853786533</v>
      </c>
      <c r="AD6" s="122">
        <f t="shared" si="0"/>
        <v>423439362607169</v>
      </c>
      <c r="AE6" s="122">
        <f t="shared" si="0"/>
        <v>426099871427805</v>
      </c>
      <c r="AF6" s="122">
        <f t="shared" si="0"/>
        <v>428760380248441</v>
      </c>
      <c r="AG6" s="122">
        <f t="shared" si="0"/>
        <v>431420889069077</v>
      </c>
      <c r="AH6" s="122">
        <f t="shared" si="0"/>
        <v>434081397889713</v>
      </c>
      <c r="AI6" s="122">
        <f t="shared" si="0"/>
        <v>436741906710349</v>
      </c>
      <c r="AJ6" s="60"/>
    </row>
    <row r="7" spans="1:36" x14ac:dyDescent="0.35">
      <c r="A7" t="s">
        <v>993</v>
      </c>
      <c r="B7" s="51" t="s">
        <v>4</v>
      </c>
      <c r="C7" s="67" t="s">
        <v>77</v>
      </c>
      <c r="D7" s="123">
        <f>'NaturalGas-CEC Outlook BaseMid'!E57*About!$B$43*10^6</f>
        <v>479264413262623.31</v>
      </c>
      <c r="E7" s="123">
        <f>'NaturalGas-CEC Outlook BaseMid'!F57*About!$B$43*10^6</f>
        <v>478077275402398.56</v>
      </c>
      <c r="F7" s="123">
        <f>'NaturalGas-CEC Outlook BaseMid'!G57*About!$B$43*10^6</f>
        <v>494148580624289.81</v>
      </c>
      <c r="G7" s="123">
        <f>'NaturalGas-CEC Outlook BaseMid'!H57*About!$B$43*10^6</f>
        <v>495056869452878.75</v>
      </c>
      <c r="H7" s="123">
        <f>'NaturalGas-CEC Outlook BaseMid'!I57*About!$B$43*10^6</f>
        <v>495916012877051.88</v>
      </c>
      <c r="I7" s="123">
        <f>'NaturalGas-CEC Outlook BaseMid'!J57*About!$B$43*10^6</f>
        <v>496937025488868.63</v>
      </c>
      <c r="J7" s="123">
        <f>'NaturalGas-CEC Outlook BaseMid'!K57*About!$B$43*10^6</f>
        <v>498124810917743.13</v>
      </c>
      <c r="K7" s="123">
        <f>'NaturalGas-CEC Outlook BaseMid'!L57*About!$B$43*10^6</f>
        <v>499167662382215.5</v>
      </c>
      <c r="L7" s="123">
        <f>'NaturalGas-CEC Outlook BaseMid'!M57*About!$B$43*10^6</f>
        <v>500220425820164.63</v>
      </c>
      <c r="M7" s="123">
        <f>'NaturalGas-CEC Outlook BaseMid'!N57*About!$B$43*10^6</f>
        <v>501233454336201.13</v>
      </c>
      <c r="N7" s="123">
        <f>'NaturalGas-CEC Outlook BaseMid'!O57*About!$B$43*10^6</f>
        <v>502305547508185.88</v>
      </c>
      <c r="O7" s="123">
        <f>'NaturalGas-CEC Outlook BaseMid'!P57*About!$B$43*10^6</f>
        <v>503356620530102.38</v>
      </c>
      <c r="P7" s="123">
        <f>'NaturalGas-CEC Outlook BaseMid'!Q57*About!$B$43*10^6</f>
        <v>504544954598437.69</v>
      </c>
      <c r="Q7" s="123">
        <f>'NaturalGas-CEC Outlook BaseMid'!R57*About!$B$43*10^6</f>
        <v>505435152989480.81</v>
      </c>
      <c r="R7" s="123">
        <f>'NaturalGas-CEC Outlook BaseMid'!S57*About!$B$43*10^6</f>
        <v>506051184244616</v>
      </c>
      <c r="S7" s="123">
        <f>'NaturalGas-CEC Outlook BaseMid'!T57*About!$B$43*10^6</f>
        <v>506326038406449.94</v>
      </c>
      <c r="T7" s="123">
        <f>'NaturalGas-CEC Outlook BaseMid'!U57*About!$B$43*10^6</f>
        <v>506266509073853.19</v>
      </c>
      <c r="U7" s="123">
        <f>_xlfn.FORECAST.LINEAR(U$4,$M7:$T7,$M$4:$T$4)</f>
        <v>507884989524637.63</v>
      </c>
      <c r="V7" s="123">
        <f t="shared" si="0"/>
        <v>508650557705464.63</v>
      </c>
      <c r="W7" s="123">
        <f t="shared" si="0"/>
        <v>509416125886291.63</v>
      </c>
      <c r="X7" s="123">
        <f t="shared" si="0"/>
        <v>510181694067118.63</v>
      </c>
      <c r="Y7" s="123">
        <f t="shared" si="0"/>
        <v>510947262247945.63</v>
      </c>
      <c r="Z7" s="123">
        <f t="shared" si="0"/>
        <v>511712830428772.63</v>
      </c>
      <c r="AA7" s="123">
        <f t="shared" si="0"/>
        <v>512478398609599.63</v>
      </c>
      <c r="AB7" s="123">
        <f t="shared" si="0"/>
        <v>513243966790426.63</v>
      </c>
      <c r="AC7" s="123">
        <f t="shared" si="0"/>
        <v>514009534971253.63</v>
      </c>
      <c r="AD7" s="123">
        <f t="shared" si="0"/>
        <v>514775103152080.63</v>
      </c>
      <c r="AE7" s="123">
        <f t="shared" si="0"/>
        <v>515540671332907.63</v>
      </c>
      <c r="AF7" s="123">
        <f t="shared" si="0"/>
        <v>516306239513734.63</v>
      </c>
      <c r="AG7" s="123">
        <f t="shared" si="0"/>
        <v>517071807694561.63</v>
      </c>
      <c r="AH7" s="123">
        <f t="shared" si="0"/>
        <v>517837375875388.63</v>
      </c>
      <c r="AI7" s="123">
        <f t="shared" si="0"/>
        <v>518602944056215.63</v>
      </c>
      <c r="AJ7" s="60"/>
    </row>
    <row r="8" spans="1:36" x14ac:dyDescent="0.35">
      <c r="A8" t="s">
        <v>993</v>
      </c>
      <c r="B8" s="51" t="s">
        <v>4</v>
      </c>
      <c r="C8" s="67" t="s">
        <v>78</v>
      </c>
      <c r="D8" s="123">
        <f>'NaturalGas-CEC Outlook BaseMid'!E58*About!$B$43*10^6</f>
        <v>230505114441965.72</v>
      </c>
      <c r="E8" s="123">
        <f>'NaturalGas-CEC Outlook BaseMid'!F58*About!$B$43*10^6</f>
        <v>198615780760850.41</v>
      </c>
      <c r="F8" s="123">
        <f>'NaturalGas-CEC Outlook BaseMid'!G58*About!$B$43*10^6</f>
        <v>200860955936563.06</v>
      </c>
      <c r="G8" s="123">
        <f>'NaturalGas-CEC Outlook BaseMid'!H58*About!$B$43*10^6</f>
        <v>208526919923374.53</v>
      </c>
      <c r="H8" s="123">
        <f>'NaturalGas-CEC Outlook BaseMid'!I58*About!$B$43*10^6</f>
        <v>212560798781212.72</v>
      </c>
      <c r="I8" s="123">
        <f>'NaturalGas-CEC Outlook BaseMid'!J58*About!$B$43*10^6</f>
        <v>214959499978280.31</v>
      </c>
      <c r="J8" s="123">
        <f>'NaturalGas-CEC Outlook BaseMid'!K58*About!$B$43*10^6</f>
        <v>216498070914474.53</v>
      </c>
      <c r="K8" s="123">
        <f>'NaturalGas-CEC Outlook BaseMid'!L58*About!$B$43*10^6</f>
        <v>217524408104533.56</v>
      </c>
      <c r="L8" s="123">
        <f>'NaturalGas-CEC Outlook BaseMid'!M58*About!$B$43*10^6</f>
        <v>218475700460914.03</v>
      </c>
      <c r="M8" s="123">
        <f>'NaturalGas-CEC Outlook BaseMid'!N58*About!$B$43*10^6</f>
        <v>219336189714381.56</v>
      </c>
      <c r="N8" s="123">
        <f>'NaturalGas-CEC Outlook BaseMid'!O58*About!$B$43*10^6</f>
        <v>220886819326378.34</v>
      </c>
      <c r="O8" s="123">
        <f>'NaturalGas-CEC Outlook BaseMid'!P58*About!$B$43*10^6</f>
        <v>222044307998503.31</v>
      </c>
      <c r="P8" s="123">
        <f>'NaturalGas-CEC Outlook BaseMid'!Q58*About!$B$43*10^6</f>
        <v>223472772205282.06</v>
      </c>
      <c r="Q8" s="123">
        <f>'NaturalGas-CEC Outlook BaseMid'!R58*About!$B$43*10^6</f>
        <v>224560110107510.69</v>
      </c>
      <c r="R8" s="123">
        <f>'NaturalGas-CEC Outlook BaseMid'!S58*About!$B$43*10^6</f>
        <v>226041032826375.53</v>
      </c>
      <c r="S8" s="123">
        <f>'NaturalGas-CEC Outlook BaseMid'!T58*About!$B$43*10^6</f>
        <v>226566021487263.28</v>
      </c>
      <c r="T8" s="123">
        <f>'NaturalGas-CEC Outlook BaseMid'!U58*About!$B$43*10^6</f>
        <v>227394135964032.78</v>
      </c>
      <c r="U8" s="123">
        <f>_xlfn.FORECAST.LINEAR(U$4,$M8:$T8,$M$4:$T$4)</f>
        <v>229031199432528.5</v>
      </c>
      <c r="V8" s="123">
        <f t="shared" si="0"/>
        <v>230196427372264.5</v>
      </c>
      <c r="W8" s="123">
        <f t="shared" si="0"/>
        <v>231361655312000.5</v>
      </c>
      <c r="X8" s="123">
        <f t="shared" si="0"/>
        <v>232526883251736.5</v>
      </c>
      <c r="Y8" s="123">
        <f t="shared" si="0"/>
        <v>233692111191472.5</v>
      </c>
      <c r="Z8" s="123">
        <f t="shared" si="0"/>
        <v>234857339131208.5</v>
      </c>
      <c r="AA8" s="123">
        <f t="shared" si="0"/>
        <v>236022567070944.5</v>
      </c>
      <c r="AB8" s="123">
        <f t="shared" si="0"/>
        <v>237187795010680.5</v>
      </c>
      <c r="AC8" s="123">
        <f t="shared" si="0"/>
        <v>238353022950417</v>
      </c>
      <c r="AD8" s="123">
        <f t="shared" si="0"/>
        <v>239518250890153</v>
      </c>
      <c r="AE8" s="123">
        <f t="shared" si="0"/>
        <v>240683478829889</v>
      </c>
      <c r="AF8" s="123">
        <f t="shared" si="0"/>
        <v>241848706769625</v>
      </c>
      <c r="AG8" s="123">
        <f t="shared" si="0"/>
        <v>243013934709361</v>
      </c>
      <c r="AH8" s="123">
        <f t="shared" si="0"/>
        <v>244179162649097</v>
      </c>
      <c r="AI8" s="123">
        <f t="shared" si="0"/>
        <v>245344390588833</v>
      </c>
      <c r="AJ8" s="60"/>
    </row>
    <row r="9" spans="1:36" x14ac:dyDescent="0.35">
      <c r="A9" t="s">
        <v>994</v>
      </c>
      <c r="B9" s="51" t="s">
        <v>5</v>
      </c>
      <c r="C9" s="66" t="s">
        <v>77</v>
      </c>
      <c r="D9" s="122">
        <f>'CA GHG Summary'!$D$14</f>
        <v>732039000000</v>
      </c>
      <c r="E9" s="122">
        <f>D9</f>
        <v>732039000000</v>
      </c>
      <c r="F9" s="122">
        <f t="shared" ref="F9:AI16" si="1">E9</f>
        <v>732039000000</v>
      </c>
      <c r="G9" s="122">
        <f t="shared" si="1"/>
        <v>732039000000</v>
      </c>
      <c r="H9" s="122">
        <f t="shared" si="1"/>
        <v>732039000000</v>
      </c>
      <c r="I9" s="122">
        <f t="shared" si="1"/>
        <v>732039000000</v>
      </c>
      <c r="J9" s="122">
        <f t="shared" si="1"/>
        <v>732039000000</v>
      </c>
      <c r="K9" s="122">
        <f t="shared" si="1"/>
        <v>732039000000</v>
      </c>
      <c r="L9" s="122">
        <f t="shared" si="1"/>
        <v>732039000000</v>
      </c>
      <c r="M9" s="122">
        <f t="shared" si="1"/>
        <v>732039000000</v>
      </c>
      <c r="N9" s="122">
        <f t="shared" si="1"/>
        <v>732039000000</v>
      </c>
      <c r="O9" s="122">
        <f t="shared" si="1"/>
        <v>732039000000</v>
      </c>
      <c r="P9" s="122">
        <f t="shared" si="1"/>
        <v>732039000000</v>
      </c>
      <c r="Q9" s="122">
        <f t="shared" si="1"/>
        <v>732039000000</v>
      </c>
      <c r="R9" s="122">
        <f t="shared" si="1"/>
        <v>732039000000</v>
      </c>
      <c r="S9" s="122">
        <f t="shared" si="1"/>
        <v>732039000000</v>
      </c>
      <c r="T9" s="122">
        <f t="shared" si="1"/>
        <v>732039000000</v>
      </c>
      <c r="U9" s="122">
        <f t="shared" si="1"/>
        <v>732039000000</v>
      </c>
      <c r="V9" s="122">
        <f t="shared" si="1"/>
        <v>732039000000</v>
      </c>
      <c r="W9" s="122">
        <f t="shared" si="1"/>
        <v>732039000000</v>
      </c>
      <c r="X9" s="122">
        <f t="shared" si="1"/>
        <v>732039000000</v>
      </c>
      <c r="Y9" s="122">
        <f t="shared" si="1"/>
        <v>732039000000</v>
      </c>
      <c r="Z9" s="122">
        <f t="shared" si="1"/>
        <v>732039000000</v>
      </c>
      <c r="AA9" s="122">
        <f t="shared" si="1"/>
        <v>732039000000</v>
      </c>
      <c r="AB9" s="122">
        <f t="shared" si="1"/>
        <v>732039000000</v>
      </c>
      <c r="AC9" s="122">
        <f t="shared" si="1"/>
        <v>732039000000</v>
      </c>
      <c r="AD9" s="122">
        <f t="shared" si="1"/>
        <v>732039000000</v>
      </c>
      <c r="AE9" s="122">
        <f t="shared" si="1"/>
        <v>732039000000</v>
      </c>
      <c r="AF9" s="122">
        <f t="shared" si="1"/>
        <v>732039000000</v>
      </c>
      <c r="AG9" s="122">
        <f t="shared" si="1"/>
        <v>732039000000</v>
      </c>
      <c r="AH9" s="122">
        <f t="shared" si="1"/>
        <v>732039000000</v>
      </c>
      <c r="AI9" s="122">
        <f t="shared" si="1"/>
        <v>732039000000</v>
      </c>
    </row>
    <row r="10" spans="1:36" x14ac:dyDescent="0.35">
      <c r="A10" t="s">
        <v>994</v>
      </c>
      <c r="B10" s="51" t="s">
        <v>5</v>
      </c>
      <c r="C10" s="66" t="s">
        <v>78</v>
      </c>
      <c r="D10" s="122">
        <f>'CA GHG Summary'!$D$7</f>
        <v>21045576107642.746</v>
      </c>
      <c r="E10" s="122">
        <f t="shared" ref="E10:T16" si="2">D10</f>
        <v>21045576107642.746</v>
      </c>
      <c r="F10" s="122">
        <f t="shared" si="2"/>
        <v>21045576107642.746</v>
      </c>
      <c r="G10" s="122">
        <f t="shared" si="2"/>
        <v>21045576107642.746</v>
      </c>
      <c r="H10" s="122">
        <f t="shared" si="2"/>
        <v>21045576107642.746</v>
      </c>
      <c r="I10" s="122">
        <f t="shared" si="2"/>
        <v>21045576107642.746</v>
      </c>
      <c r="J10" s="122">
        <f t="shared" si="2"/>
        <v>21045576107642.746</v>
      </c>
      <c r="K10" s="122">
        <f t="shared" si="2"/>
        <v>21045576107642.746</v>
      </c>
      <c r="L10" s="122">
        <f t="shared" si="2"/>
        <v>21045576107642.746</v>
      </c>
      <c r="M10" s="122">
        <f t="shared" si="2"/>
        <v>21045576107642.746</v>
      </c>
      <c r="N10" s="122">
        <f t="shared" si="2"/>
        <v>21045576107642.746</v>
      </c>
      <c r="O10" s="122">
        <f t="shared" si="2"/>
        <v>21045576107642.746</v>
      </c>
      <c r="P10" s="122">
        <f t="shared" si="2"/>
        <v>21045576107642.746</v>
      </c>
      <c r="Q10" s="122">
        <f t="shared" si="2"/>
        <v>21045576107642.746</v>
      </c>
      <c r="R10" s="122">
        <f t="shared" si="2"/>
        <v>21045576107642.746</v>
      </c>
      <c r="S10" s="122">
        <f t="shared" si="2"/>
        <v>21045576107642.746</v>
      </c>
      <c r="T10" s="122">
        <f t="shared" si="2"/>
        <v>21045576107642.746</v>
      </c>
      <c r="U10" s="122">
        <f t="shared" si="1"/>
        <v>21045576107642.746</v>
      </c>
      <c r="V10" s="122">
        <f t="shared" si="1"/>
        <v>21045576107642.746</v>
      </c>
      <c r="W10" s="122">
        <f t="shared" si="1"/>
        <v>21045576107642.746</v>
      </c>
      <c r="X10" s="122">
        <f t="shared" si="1"/>
        <v>21045576107642.746</v>
      </c>
      <c r="Y10" s="122">
        <f t="shared" si="1"/>
        <v>21045576107642.746</v>
      </c>
      <c r="Z10" s="122">
        <f t="shared" si="1"/>
        <v>21045576107642.746</v>
      </c>
      <c r="AA10" s="122">
        <f t="shared" si="1"/>
        <v>21045576107642.746</v>
      </c>
      <c r="AB10" s="122">
        <f t="shared" si="1"/>
        <v>21045576107642.746</v>
      </c>
      <c r="AC10" s="122">
        <f t="shared" si="1"/>
        <v>21045576107642.746</v>
      </c>
      <c r="AD10" s="122">
        <f t="shared" si="1"/>
        <v>21045576107642.746</v>
      </c>
      <c r="AE10" s="122">
        <f t="shared" si="1"/>
        <v>21045576107642.746</v>
      </c>
      <c r="AF10" s="122">
        <f t="shared" si="1"/>
        <v>21045576107642.746</v>
      </c>
      <c r="AG10" s="122">
        <f t="shared" si="1"/>
        <v>21045576107642.746</v>
      </c>
      <c r="AH10" s="122">
        <f t="shared" si="1"/>
        <v>21045576107642.746</v>
      </c>
      <c r="AI10" s="122">
        <f t="shared" si="1"/>
        <v>21045576107642.746</v>
      </c>
    </row>
    <row r="11" spans="1:36" x14ac:dyDescent="0.35">
      <c r="A11" t="s">
        <v>994</v>
      </c>
      <c r="B11" s="51" t="s">
        <v>8</v>
      </c>
      <c r="C11" s="67" t="s">
        <v>77</v>
      </c>
      <c r="D11" s="123">
        <f>'CA GHG Summary'!$D$17</f>
        <v>21879000000000.004</v>
      </c>
      <c r="E11" s="123">
        <f t="shared" si="2"/>
        <v>21879000000000.004</v>
      </c>
      <c r="F11" s="123">
        <f t="shared" si="1"/>
        <v>21879000000000.004</v>
      </c>
      <c r="G11" s="123">
        <f t="shared" si="1"/>
        <v>21879000000000.004</v>
      </c>
      <c r="H11" s="123">
        <f t="shared" si="1"/>
        <v>21879000000000.004</v>
      </c>
      <c r="I11" s="123">
        <f t="shared" si="1"/>
        <v>21879000000000.004</v>
      </c>
      <c r="J11" s="123">
        <f t="shared" si="1"/>
        <v>21879000000000.004</v>
      </c>
      <c r="K11" s="123">
        <f t="shared" si="1"/>
        <v>21879000000000.004</v>
      </c>
      <c r="L11" s="123">
        <f t="shared" si="1"/>
        <v>21879000000000.004</v>
      </c>
      <c r="M11" s="123">
        <f t="shared" si="1"/>
        <v>21879000000000.004</v>
      </c>
      <c r="N11" s="123">
        <f t="shared" si="1"/>
        <v>21879000000000.004</v>
      </c>
      <c r="O11" s="123">
        <f t="shared" si="1"/>
        <v>21879000000000.004</v>
      </c>
      <c r="P11" s="123">
        <f t="shared" si="1"/>
        <v>21879000000000.004</v>
      </c>
      <c r="Q11" s="123">
        <f t="shared" si="1"/>
        <v>21879000000000.004</v>
      </c>
      <c r="R11" s="123">
        <f t="shared" si="1"/>
        <v>21879000000000.004</v>
      </c>
      <c r="S11" s="123">
        <f t="shared" si="1"/>
        <v>21879000000000.004</v>
      </c>
      <c r="T11" s="123">
        <f t="shared" si="1"/>
        <v>21879000000000.004</v>
      </c>
      <c r="U11" s="123">
        <f t="shared" si="1"/>
        <v>21879000000000.004</v>
      </c>
      <c r="V11" s="123">
        <f t="shared" si="1"/>
        <v>21879000000000.004</v>
      </c>
      <c r="W11" s="123">
        <f t="shared" si="1"/>
        <v>21879000000000.004</v>
      </c>
      <c r="X11" s="123">
        <f t="shared" si="1"/>
        <v>21879000000000.004</v>
      </c>
      <c r="Y11" s="123">
        <f t="shared" si="1"/>
        <v>21879000000000.004</v>
      </c>
      <c r="Z11" s="123">
        <f t="shared" si="1"/>
        <v>21879000000000.004</v>
      </c>
      <c r="AA11" s="123">
        <f t="shared" si="1"/>
        <v>21879000000000.004</v>
      </c>
      <c r="AB11" s="123">
        <f t="shared" si="1"/>
        <v>21879000000000.004</v>
      </c>
      <c r="AC11" s="123">
        <f t="shared" si="1"/>
        <v>21879000000000.004</v>
      </c>
      <c r="AD11" s="123">
        <f t="shared" si="1"/>
        <v>21879000000000.004</v>
      </c>
      <c r="AE11" s="123">
        <f t="shared" si="1"/>
        <v>21879000000000.004</v>
      </c>
      <c r="AF11" s="123">
        <f t="shared" si="1"/>
        <v>21879000000000.004</v>
      </c>
      <c r="AG11" s="123">
        <f t="shared" si="1"/>
        <v>21879000000000.004</v>
      </c>
      <c r="AH11" s="123">
        <f t="shared" si="1"/>
        <v>21879000000000.004</v>
      </c>
      <c r="AI11" s="123">
        <f t="shared" si="1"/>
        <v>21879000000000.004</v>
      </c>
    </row>
    <row r="12" spans="1:36" x14ac:dyDescent="0.35">
      <c r="A12" t="s">
        <v>994</v>
      </c>
      <c r="B12" s="51" t="s">
        <v>8</v>
      </c>
      <c r="C12" s="67" t="s">
        <v>78</v>
      </c>
      <c r="D12" s="123">
        <f>'CA GHG Summary'!$D$9</f>
        <v>3515191722399.2183</v>
      </c>
      <c r="E12" s="123">
        <f t="shared" si="2"/>
        <v>3515191722399.2183</v>
      </c>
      <c r="F12" s="123">
        <f t="shared" si="1"/>
        <v>3515191722399.2183</v>
      </c>
      <c r="G12" s="123">
        <f t="shared" si="1"/>
        <v>3515191722399.2183</v>
      </c>
      <c r="H12" s="123">
        <f t="shared" si="1"/>
        <v>3515191722399.2183</v>
      </c>
      <c r="I12" s="123">
        <f t="shared" si="1"/>
        <v>3515191722399.2183</v>
      </c>
      <c r="J12" s="123">
        <f t="shared" si="1"/>
        <v>3515191722399.2183</v>
      </c>
      <c r="K12" s="123">
        <f t="shared" si="1"/>
        <v>3515191722399.2183</v>
      </c>
      <c r="L12" s="123">
        <f t="shared" si="1"/>
        <v>3515191722399.2183</v>
      </c>
      <c r="M12" s="123">
        <f t="shared" si="1"/>
        <v>3515191722399.2183</v>
      </c>
      <c r="N12" s="123">
        <f t="shared" si="1"/>
        <v>3515191722399.2183</v>
      </c>
      <c r="O12" s="123">
        <f t="shared" si="1"/>
        <v>3515191722399.2183</v>
      </c>
      <c r="P12" s="123">
        <f t="shared" si="1"/>
        <v>3515191722399.2183</v>
      </c>
      <c r="Q12" s="123">
        <f t="shared" si="1"/>
        <v>3515191722399.2183</v>
      </c>
      <c r="R12" s="123">
        <f t="shared" si="1"/>
        <v>3515191722399.2183</v>
      </c>
      <c r="S12" s="123">
        <f t="shared" si="1"/>
        <v>3515191722399.2183</v>
      </c>
      <c r="T12" s="123">
        <f t="shared" si="1"/>
        <v>3515191722399.2183</v>
      </c>
      <c r="U12" s="123">
        <f t="shared" si="1"/>
        <v>3515191722399.2183</v>
      </c>
      <c r="V12" s="123">
        <f t="shared" si="1"/>
        <v>3515191722399.2183</v>
      </c>
      <c r="W12" s="123">
        <f t="shared" si="1"/>
        <v>3515191722399.2183</v>
      </c>
      <c r="X12" s="123">
        <f t="shared" si="1"/>
        <v>3515191722399.2183</v>
      </c>
      <c r="Y12" s="123">
        <f t="shared" si="1"/>
        <v>3515191722399.2183</v>
      </c>
      <c r="Z12" s="123">
        <f t="shared" si="1"/>
        <v>3515191722399.2183</v>
      </c>
      <c r="AA12" s="123">
        <f t="shared" si="1"/>
        <v>3515191722399.2183</v>
      </c>
      <c r="AB12" s="123">
        <f t="shared" si="1"/>
        <v>3515191722399.2183</v>
      </c>
      <c r="AC12" s="123">
        <f t="shared" si="1"/>
        <v>3515191722399.2183</v>
      </c>
      <c r="AD12" s="123">
        <f t="shared" si="1"/>
        <v>3515191722399.2183</v>
      </c>
      <c r="AE12" s="123">
        <f t="shared" si="1"/>
        <v>3515191722399.2183</v>
      </c>
      <c r="AF12" s="123">
        <f t="shared" si="1"/>
        <v>3515191722399.2183</v>
      </c>
      <c r="AG12" s="123">
        <f t="shared" si="1"/>
        <v>3515191722399.2183</v>
      </c>
      <c r="AH12" s="123">
        <f t="shared" si="1"/>
        <v>3515191722399.2183</v>
      </c>
      <c r="AI12" s="123">
        <f t="shared" si="1"/>
        <v>3515191722399.2183</v>
      </c>
    </row>
    <row r="13" spans="1:36" x14ac:dyDescent="0.35">
      <c r="A13" t="s">
        <v>994</v>
      </c>
      <c r="B13" s="51" t="s">
        <v>93</v>
      </c>
      <c r="C13" s="66" t="s">
        <v>77</v>
      </c>
      <c r="D13" s="122">
        <v>0</v>
      </c>
      <c r="E13" s="122">
        <f t="shared" si="2"/>
        <v>0</v>
      </c>
      <c r="F13" s="122">
        <f t="shared" si="1"/>
        <v>0</v>
      </c>
      <c r="G13" s="122">
        <f t="shared" si="1"/>
        <v>0</v>
      </c>
      <c r="H13" s="122">
        <f t="shared" si="1"/>
        <v>0</v>
      </c>
      <c r="I13" s="122">
        <f t="shared" si="1"/>
        <v>0</v>
      </c>
      <c r="J13" s="122">
        <f t="shared" si="1"/>
        <v>0</v>
      </c>
      <c r="K13" s="122">
        <f t="shared" si="1"/>
        <v>0</v>
      </c>
      <c r="L13" s="122">
        <f t="shared" si="1"/>
        <v>0</v>
      </c>
      <c r="M13" s="122">
        <f t="shared" si="1"/>
        <v>0</v>
      </c>
      <c r="N13" s="122">
        <f t="shared" si="1"/>
        <v>0</v>
      </c>
      <c r="O13" s="122">
        <f t="shared" si="1"/>
        <v>0</v>
      </c>
      <c r="P13" s="122">
        <f t="shared" si="1"/>
        <v>0</v>
      </c>
      <c r="Q13" s="122">
        <f t="shared" si="1"/>
        <v>0</v>
      </c>
      <c r="R13" s="122">
        <f t="shared" si="1"/>
        <v>0</v>
      </c>
      <c r="S13" s="122">
        <f t="shared" si="1"/>
        <v>0</v>
      </c>
      <c r="T13" s="122">
        <f t="shared" si="1"/>
        <v>0</v>
      </c>
      <c r="U13" s="122">
        <f t="shared" si="1"/>
        <v>0</v>
      </c>
      <c r="V13" s="122">
        <f t="shared" si="1"/>
        <v>0</v>
      </c>
      <c r="W13" s="122">
        <f t="shared" si="1"/>
        <v>0</v>
      </c>
      <c r="X13" s="122">
        <f t="shared" si="1"/>
        <v>0</v>
      </c>
      <c r="Y13" s="122">
        <f t="shared" si="1"/>
        <v>0</v>
      </c>
      <c r="Z13" s="122">
        <f t="shared" si="1"/>
        <v>0</v>
      </c>
      <c r="AA13" s="122">
        <f t="shared" si="1"/>
        <v>0</v>
      </c>
      <c r="AB13" s="122">
        <f t="shared" si="1"/>
        <v>0</v>
      </c>
      <c r="AC13" s="122">
        <f t="shared" si="1"/>
        <v>0</v>
      </c>
      <c r="AD13" s="122">
        <f t="shared" si="1"/>
        <v>0</v>
      </c>
      <c r="AE13" s="122">
        <f t="shared" si="1"/>
        <v>0</v>
      </c>
      <c r="AF13" s="122">
        <f t="shared" si="1"/>
        <v>0</v>
      </c>
      <c r="AG13" s="122">
        <f t="shared" si="1"/>
        <v>0</v>
      </c>
      <c r="AH13" s="122">
        <f t="shared" si="1"/>
        <v>0</v>
      </c>
      <c r="AI13" s="122">
        <f t="shared" si="1"/>
        <v>0</v>
      </c>
    </row>
    <row r="14" spans="1:36" x14ac:dyDescent="0.35">
      <c r="A14" t="s">
        <v>994</v>
      </c>
      <c r="B14" s="51" t="s">
        <v>93</v>
      </c>
      <c r="C14" s="66" t="s">
        <v>78</v>
      </c>
      <c r="D14" s="122">
        <v>0</v>
      </c>
      <c r="E14" s="122">
        <f t="shared" si="2"/>
        <v>0</v>
      </c>
      <c r="F14" s="122">
        <f t="shared" si="1"/>
        <v>0</v>
      </c>
      <c r="G14" s="122">
        <f t="shared" si="1"/>
        <v>0</v>
      </c>
      <c r="H14" s="122">
        <f t="shared" si="1"/>
        <v>0</v>
      </c>
      <c r="I14" s="122">
        <f t="shared" si="1"/>
        <v>0</v>
      </c>
      <c r="J14" s="122">
        <f t="shared" si="1"/>
        <v>0</v>
      </c>
      <c r="K14" s="122">
        <f t="shared" si="1"/>
        <v>0</v>
      </c>
      <c r="L14" s="122">
        <f t="shared" si="1"/>
        <v>0</v>
      </c>
      <c r="M14" s="122">
        <f t="shared" si="1"/>
        <v>0</v>
      </c>
      <c r="N14" s="122">
        <f t="shared" si="1"/>
        <v>0</v>
      </c>
      <c r="O14" s="122">
        <f t="shared" si="1"/>
        <v>0</v>
      </c>
      <c r="P14" s="122">
        <f t="shared" si="1"/>
        <v>0</v>
      </c>
      <c r="Q14" s="122">
        <f t="shared" si="1"/>
        <v>0</v>
      </c>
      <c r="R14" s="122">
        <f t="shared" si="1"/>
        <v>0</v>
      </c>
      <c r="S14" s="122">
        <f t="shared" si="1"/>
        <v>0</v>
      </c>
      <c r="T14" s="122">
        <f t="shared" si="1"/>
        <v>0</v>
      </c>
      <c r="U14" s="122">
        <f t="shared" si="1"/>
        <v>0</v>
      </c>
      <c r="V14" s="122">
        <f t="shared" si="1"/>
        <v>0</v>
      </c>
      <c r="W14" s="122">
        <f t="shared" si="1"/>
        <v>0</v>
      </c>
      <c r="X14" s="122">
        <f t="shared" si="1"/>
        <v>0</v>
      </c>
      <c r="Y14" s="122">
        <f t="shared" si="1"/>
        <v>0</v>
      </c>
      <c r="Z14" s="122">
        <f t="shared" si="1"/>
        <v>0</v>
      </c>
      <c r="AA14" s="122">
        <f t="shared" si="1"/>
        <v>0</v>
      </c>
      <c r="AB14" s="122">
        <f t="shared" si="1"/>
        <v>0</v>
      </c>
      <c r="AC14" s="122">
        <f t="shared" si="1"/>
        <v>0</v>
      </c>
      <c r="AD14" s="122">
        <f t="shared" si="1"/>
        <v>0</v>
      </c>
      <c r="AE14" s="122">
        <f t="shared" si="1"/>
        <v>0</v>
      </c>
      <c r="AF14" s="122">
        <f t="shared" si="1"/>
        <v>0</v>
      </c>
      <c r="AG14" s="122">
        <f t="shared" si="1"/>
        <v>0</v>
      </c>
      <c r="AH14" s="122">
        <f t="shared" si="1"/>
        <v>0</v>
      </c>
      <c r="AI14" s="122">
        <f t="shared" si="1"/>
        <v>0</v>
      </c>
    </row>
    <row r="15" spans="1:36" x14ac:dyDescent="0.35">
      <c r="A15" t="s">
        <v>994</v>
      </c>
      <c r="B15" s="51" t="s">
        <v>95</v>
      </c>
      <c r="C15" s="67" t="s">
        <v>77</v>
      </c>
      <c r="D15" s="123">
        <f>'CA GHG Summary'!$D$15</f>
        <v>25947000000000</v>
      </c>
      <c r="E15" s="123">
        <f t="shared" si="2"/>
        <v>25947000000000</v>
      </c>
      <c r="F15" s="123">
        <f t="shared" si="1"/>
        <v>25947000000000</v>
      </c>
      <c r="G15" s="123">
        <f t="shared" si="1"/>
        <v>25947000000000</v>
      </c>
      <c r="H15" s="123">
        <f t="shared" si="1"/>
        <v>25947000000000</v>
      </c>
      <c r="I15" s="123">
        <f t="shared" si="1"/>
        <v>25947000000000</v>
      </c>
      <c r="J15" s="123">
        <f t="shared" si="1"/>
        <v>25947000000000</v>
      </c>
      <c r="K15" s="123">
        <f t="shared" si="1"/>
        <v>25947000000000</v>
      </c>
      <c r="L15" s="123">
        <f t="shared" si="1"/>
        <v>25947000000000</v>
      </c>
      <c r="M15" s="123">
        <f t="shared" si="1"/>
        <v>25947000000000</v>
      </c>
      <c r="N15" s="123">
        <f t="shared" si="1"/>
        <v>25947000000000</v>
      </c>
      <c r="O15" s="123">
        <f t="shared" si="1"/>
        <v>25947000000000</v>
      </c>
      <c r="P15" s="123">
        <f t="shared" si="1"/>
        <v>25947000000000</v>
      </c>
      <c r="Q15" s="123">
        <f t="shared" si="1"/>
        <v>25947000000000</v>
      </c>
      <c r="R15" s="123">
        <f t="shared" si="1"/>
        <v>25947000000000</v>
      </c>
      <c r="S15" s="123">
        <f t="shared" si="1"/>
        <v>25947000000000</v>
      </c>
      <c r="T15" s="123">
        <f t="shared" si="1"/>
        <v>25947000000000</v>
      </c>
      <c r="U15" s="123">
        <f t="shared" si="1"/>
        <v>25947000000000</v>
      </c>
      <c r="V15" s="123">
        <f t="shared" si="1"/>
        <v>25947000000000</v>
      </c>
      <c r="W15" s="123">
        <f t="shared" si="1"/>
        <v>25947000000000</v>
      </c>
      <c r="X15" s="123">
        <f t="shared" si="1"/>
        <v>25947000000000</v>
      </c>
      <c r="Y15" s="123">
        <f t="shared" si="1"/>
        <v>25947000000000</v>
      </c>
      <c r="Z15" s="123">
        <f t="shared" si="1"/>
        <v>25947000000000</v>
      </c>
      <c r="AA15" s="123">
        <f t="shared" si="1"/>
        <v>25947000000000</v>
      </c>
      <c r="AB15" s="123">
        <f t="shared" si="1"/>
        <v>25947000000000</v>
      </c>
      <c r="AC15" s="123">
        <f t="shared" si="1"/>
        <v>25947000000000</v>
      </c>
      <c r="AD15" s="123">
        <f t="shared" si="1"/>
        <v>25947000000000</v>
      </c>
      <c r="AE15" s="123">
        <f t="shared" si="1"/>
        <v>25947000000000</v>
      </c>
      <c r="AF15" s="123">
        <f t="shared" si="1"/>
        <v>25947000000000</v>
      </c>
      <c r="AG15" s="123">
        <f t="shared" si="1"/>
        <v>25947000000000</v>
      </c>
      <c r="AH15" s="123">
        <f t="shared" si="1"/>
        <v>25947000000000</v>
      </c>
      <c r="AI15" s="123">
        <f t="shared" si="1"/>
        <v>25947000000000</v>
      </c>
    </row>
    <row r="16" spans="1:36" x14ac:dyDescent="0.35">
      <c r="A16" t="s">
        <v>994</v>
      </c>
      <c r="B16" s="51" t="s">
        <v>95</v>
      </c>
      <c r="C16" s="67" t="s">
        <v>78</v>
      </c>
      <c r="D16" s="123">
        <f>'CA GHG Summary'!$D$10</f>
        <v>13258391221430.805</v>
      </c>
      <c r="E16" s="123">
        <f t="shared" si="2"/>
        <v>13258391221430.805</v>
      </c>
      <c r="F16" s="123">
        <f t="shared" si="1"/>
        <v>13258391221430.805</v>
      </c>
      <c r="G16" s="123">
        <f t="shared" si="1"/>
        <v>13258391221430.805</v>
      </c>
      <c r="H16" s="123">
        <f t="shared" si="1"/>
        <v>13258391221430.805</v>
      </c>
      <c r="I16" s="123">
        <f t="shared" si="1"/>
        <v>13258391221430.805</v>
      </c>
      <c r="J16" s="123">
        <f t="shared" si="1"/>
        <v>13258391221430.805</v>
      </c>
      <c r="K16" s="123">
        <f t="shared" si="1"/>
        <v>13258391221430.805</v>
      </c>
      <c r="L16" s="123">
        <f t="shared" si="1"/>
        <v>13258391221430.805</v>
      </c>
      <c r="M16" s="123">
        <f t="shared" si="1"/>
        <v>13258391221430.805</v>
      </c>
      <c r="N16" s="123">
        <f t="shared" si="1"/>
        <v>13258391221430.805</v>
      </c>
      <c r="O16" s="123">
        <f t="shared" si="1"/>
        <v>13258391221430.805</v>
      </c>
      <c r="P16" s="123">
        <f t="shared" si="1"/>
        <v>13258391221430.805</v>
      </c>
      <c r="Q16" s="123">
        <f t="shared" si="1"/>
        <v>13258391221430.805</v>
      </c>
      <c r="R16" s="123">
        <f t="shared" si="1"/>
        <v>13258391221430.805</v>
      </c>
      <c r="S16" s="123">
        <f t="shared" si="1"/>
        <v>13258391221430.805</v>
      </c>
      <c r="T16" s="123">
        <f t="shared" si="1"/>
        <v>13258391221430.805</v>
      </c>
      <c r="U16" s="123">
        <f t="shared" si="1"/>
        <v>13258391221430.805</v>
      </c>
      <c r="V16" s="123">
        <f t="shared" si="1"/>
        <v>13258391221430.805</v>
      </c>
      <c r="W16" s="123">
        <f t="shared" si="1"/>
        <v>13258391221430.805</v>
      </c>
      <c r="X16" s="123">
        <f t="shared" si="1"/>
        <v>13258391221430.805</v>
      </c>
      <c r="Y16" s="123">
        <f t="shared" si="1"/>
        <v>13258391221430.805</v>
      </c>
      <c r="Z16" s="123">
        <f t="shared" si="1"/>
        <v>13258391221430.805</v>
      </c>
      <c r="AA16" s="123">
        <f t="shared" si="1"/>
        <v>13258391221430.805</v>
      </c>
      <c r="AB16" s="123">
        <f t="shared" si="1"/>
        <v>13258391221430.805</v>
      </c>
      <c r="AC16" s="123">
        <f t="shared" si="1"/>
        <v>13258391221430.805</v>
      </c>
      <c r="AD16" s="123">
        <f t="shared" si="1"/>
        <v>13258391221430.805</v>
      </c>
      <c r="AE16" s="123">
        <f t="shared" si="1"/>
        <v>13258391221430.805</v>
      </c>
      <c r="AF16" s="123">
        <f t="shared" si="1"/>
        <v>13258391221430.805</v>
      </c>
      <c r="AG16" s="123">
        <f t="shared" si="1"/>
        <v>13258391221430.805</v>
      </c>
      <c r="AH16" s="123">
        <f t="shared" si="1"/>
        <v>13258391221430.805</v>
      </c>
      <c r="AI16" s="123">
        <f t="shared" si="1"/>
        <v>13258391221430.805</v>
      </c>
    </row>
    <row r="18" spans="1:35" x14ac:dyDescent="0.35">
      <c r="C18" s="51"/>
      <c r="D18" s="108"/>
    </row>
    <row r="19" spans="1:35" x14ac:dyDescent="0.35">
      <c r="C19" s="51"/>
      <c r="D19" s="108"/>
    </row>
    <row r="20" spans="1:35" x14ac:dyDescent="0.35">
      <c r="C20" s="51"/>
      <c r="D20" s="108"/>
    </row>
    <row r="21" spans="1:35" x14ac:dyDescent="0.35">
      <c r="C21" s="51"/>
      <c r="D21" s="108"/>
    </row>
    <row r="22" spans="1:35" x14ac:dyDescent="0.35">
      <c r="C22" s="51"/>
      <c r="D22" s="108"/>
    </row>
    <row r="23" spans="1:35" x14ac:dyDescent="0.35">
      <c r="A23" s="18" t="s">
        <v>473</v>
      </c>
      <c r="B23" s="62"/>
      <c r="C23" s="51"/>
      <c r="D23" s="107"/>
      <c r="E23" s="51"/>
      <c r="F23" s="51"/>
      <c r="G23" s="51"/>
      <c r="H23"/>
      <c r="I23"/>
      <c r="J23"/>
      <c r="K23"/>
      <c r="L23"/>
      <c r="M23"/>
      <c r="N23"/>
      <c r="O23"/>
      <c r="P23"/>
      <c r="Q23"/>
      <c r="R23"/>
      <c r="S23"/>
      <c r="T23"/>
      <c r="U23"/>
      <c r="V23"/>
      <c r="W23"/>
      <c r="X23"/>
      <c r="Y23"/>
      <c r="Z23"/>
      <c r="AA23"/>
      <c r="AB23"/>
      <c r="AC23"/>
      <c r="AD23"/>
      <c r="AE23"/>
      <c r="AF23"/>
      <c r="AG23"/>
      <c r="AH23" s="51"/>
      <c r="AI23" s="51"/>
    </row>
    <row r="24" spans="1:35" x14ac:dyDescent="0.35">
      <c r="A24" s="52" t="str">
        <f>A23</f>
        <v>BCEU-urban-residential-heating</v>
      </c>
      <c r="B24" s="61"/>
      <c r="C24" s="18" t="s">
        <v>1</v>
      </c>
      <c r="D24" s="18">
        <v>2019</v>
      </c>
      <c r="E24" s="18">
        <v>2020</v>
      </c>
      <c r="F24" s="18">
        <v>2021</v>
      </c>
      <c r="G24" s="18">
        <v>2022</v>
      </c>
      <c r="H24" s="18">
        <v>2023</v>
      </c>
      <c r="I24" s="18">
        <v>2024</v>
      </c>
      <c r="J24" s="18">
        <v>2025</v>
      </c>
      <c r="K24" s="18">
        <v>2026</v>
      </c>
      <c r="L24" s="18">
        <v>2027</v>
      </c>
      <c r="M24" s="18">
        <v>2028</v>
      </c>
      <c r="N24" s="18">
        <v>2029</v>
      </c>
      <c r="O24" s="18">
        <v>2030</v>
      </c>
      <c r="P24" s="18">
        <v>2031</v>
      </c>
      <c r="Q24" s="18">
        <v>2032</v>
      </c>
      <c r="R24" s="18">
        <v>2033</v>
      </c>
      <c r="S24" s="18">
        <v>2034</v>
      </c>
      <c r="T24" s="18">
        <v>2035</v>
      </c>
      <c r="U24" s="18">
        <v>2036</v>
      </c>
      <c r="V24" s="18">
        <v>2037</v>
      </c>
      <c r="W24" s="18">
        <v>2038</v>
      </c>
      <c r="X24" s="18">
        <v>2039</v>
      </c>
      <c r="Y24" s="18">
        <v>2040</v>
      </c>
      <c r="Z24" s="18">
        <v>2041</v>
      </c>
      <c r="AA24" s="18">
        <v>2042</v>
      </c>
      <c r="AB24" s="18">
        <v>2043</v>
      </c>
      <c r="AC24" s="18">
        <v>2044</v>
      </c>
      <c r="AD24" s="18">
        <v>2045</v>
      </c>
      <c r="AE24" s="18">
        <v>2046</v>
      </c>
      <c r="AF24" s="18">
        <v>2047</v>
      </c>
      <c r="AG24" s="18">
        <v>2048</v>
      </c>
      <c r="AH24" s="18">
        <v>2049</v>
      </c>
      <c r="AI24" s="18">
        <v>2050</v>
      </c>
    </row>
    <row r="25" spans="1:35" x14ac:dyDescent="0.35">
      <c r="A25" s="52" t="str">
        <f t="shared" ref="A25:A34" si="3">A24</f>
        <v>BCEU-urban-residential-heating</v>
      </c>
      <c r="B25" s="63" t="s">
        <v>539</v>
      </c>
      <c r="C25" s="18" t="s">
        <v>2</v>
      </c>
      <c r="D25" s="114">
        <f>SUMIFS('RMI - percents'!K:K,'RMI - percents'!$H:$H,$A25,'RMI - percents'!$J:$J,$C25)*D$5</f>
        <v>28454137092965.379</v>
      </c>
      <c r="E25" s="114">
        <f>SUMIFS('RMI - percents'!L:L,'RMI - percents'!$H:$H,$A25,'RMI - percents'!$J:$J,$C25)*E$5</f>
        <v>32592586639693.977</v>
      </c>
      <c r="F25" s="114">
        <f>SUMIFS('RMI - percents'!M:M,'RMI - percents'!$H:$H,$A25,'RMI - percents'!$J:$J,$C25)*F$5</f>
        <v>32197151724078.523</v>
      </c>
      <c r="G25" s="114">
        <f>SUMIFS('RMI - percents'!N:N,'RMI - percents'!$H:$H,$A25,'RMI - percents'!$J:$J,$C25)*G$5</f>
        <v>32493539342981.785</v>
      </c>
      <c r="H25" s="114">
        <f>SUMIFS('RMI - percents'!O:O,'RMI - percents'!$H:$H,$A25,'RMI - percents'!$J:$J,$C25)*H$5</f>
        <v>33402906311042.922</v>
      </c>
      <c r="I25" s="114">
        <f>SUMIFS('RMI - percents'!P:P,'RMI - percents'!$H:$H,$A25,'RMI - percents'!$J:$J,$C25)*I$5</f>
        <v>34389465231887.738</v>
      </c>
      <c r="J25" s="114">
        <f>SUMIFS('RMI - percents'!Q:Q,'RMI - percents'!$H:$H,$A25,'RMI - percents'!$J:$J,$C25)*J$5</f>
        <v>35297337748788.359</v>
      </c>
      <c r="K25" s="114">
        <f>SUMIFS('RMI - percents'!R:R,'RMI - percents'!$H:$H,$A25,'RMI - percents'!$J:$J,$C25)*K$5</f>
        <v>36272529935503.297</v>
      </c>
      <c r="L25" s="114">
        <f>SUMIFS('RMI - percents'!S:S,'RMI - percents'!$H:$H,$A25,'RMI - percents'!$J:$J,$C25)*L$5</f>
        <v>37290898103175.992</v>
      </c>
      <c r="M25" s="114">
        <f>SUMIFS('RMI - percents'!T:T,'RMI - percents'!$H:$H,$A25,'RMI - percents'!$J:$J,$C25)*M$5</f>
        <v>38167031597824.891</v>
      </c>
      <c r="N25" s="114">
        <f>SUMIFS('RMI - percents'!U:U,'RMI - percents'!$H:$H,$A25,'RMI - percents'!$J:$J,$C25)*N$5</f>
        <v>38988122805624.828</v>
      </c>
      <c r="O25" s="114">
        <f>SUMIFS('RMI - percents'!V:V,'RMI - percents'!$H:$H,$A25,'RMI - percents'!$J:$J,$C25)*O$5</f>
        <v>39786742130023.469</v>
      </c>
      <c r="P25" s="114">
        <f>SUMIFS('RMI - percents'!W:W,'RMI - percents'!$H:$H,$A25,'RMI - percents'!$J:$J,$C25)*P$5</f>
        <v>40539128943414.477</v>
      </c>
      <c r="Q25" s="114">
        <f>SUMIFS('RMI - percents'!X:X,'RMI - percents'!$H:$H,$A25,'RMI - percents'!$J:$J,$C25)*Q$5</f>
        <v>41225812277604.109</v>
      </c>
      <c r="R25" s="114">
        <f>SUMIFS('RMI - percents'!Y:Y,'RMI - percents'!$H:$H,$A25,'RMI - percents'!$J:$J,$C25)*R$5</f>
        <v>41857636638998.898</v>
      </c>
      <c r="S25" s="114">
        <f>SUMIFS('RMI - percents'!Z:Z,'RMI - percents'!$H:$H,$A25,'RMI - percents'!$J:$J,$C25)*S$5</f>
        <v>42440029352704.742</v>
      </c>
      <c r="T25" s="114">
        <f>SUMIFS('RMI - percents'!AA:AA,'RMI - percents'!$H:$H,$A25,'RMI - percents'!$J:$J,$C25)*T$5</f>
        <v>42982309211901.641</v>
      </c>
      <c r="U25" s="114">
        <f>SUMIFS('RMI - percents'!AB:AB,'RMI - percents'!$H:$H,$A25,'RMI - percents'!$J:$J,$C25)*U$5</f>
        <v>43644637650696.477</v>
      </c>
      <c r="V25" s="114">
        <f>SUMIFS('RMI - percents'!AC:AC,'RMI - percents'!$H:$H,$A25,'RMI - percents'!$J:$J,$C25)*V$5</f>
        <v>44291522551419.961</v>
      </c>
      <c r="W25" s="114">
        <f>SUMIFS('RMI - percents'!AD:AD,'RMI - percents'!$H:$H,$A25,'RMI - percents'!$J:$J,$C25)*W$5</f>
        <v>44957307565693.633</v>
      </c>
      <c r="X25" s="114">
        <f>SUMIFS('RMI - percents'!AE:AE,'RMI - percents'!$H:$H,$A25,'RMI - percents'!$J:$J,$C25)*X$5</f>
        <v>45621406514039.391</v>
      </c>
      <c r="Y25" s="114">
        <f>SUMIFS('RMI - percents'!AF:AF,'RMI - percents'!$H:$H,$A25,'RMI - percents'!$J:$J,$C25)*Y$5</f>
        <v>46322240717141.594</v>
      </c>
      <c r="Z25" s="114">
        <f>SUMIFS('RMI - percents'!AG:AG,'RMI - percents'!$H:$H,$A25,'RMI - percents'!$J:$J,$C25)*Z$5</f>
        <v>46889473136048.672</v>
      </c>
      <c r="AA25" s="114">
        <f>SUMIFS('RMI - percents'!AH:AH,'RMI - percents'!$H:$H,$A25,'RMI - percents'!$J:$J,$C25)*AA$5</f>
        <v>47459195525155.094</v>
      </c>
      <c r="AB25" s="114">
        <f>SUMIFS('RMI - percents'!AI:AI,'RMI - percents'!$H:$H,$A25,'RMI - percents'!$J:$J,$C25)*AB$5</f>
        <v>48036267225339.234</v>
      </c>
      <c r="AC25" s="114">
        <f>SUMIFS('RMI - percents'!AJ:AJ,'RMI - percents'!$H:$H,$A25,'RMI - percents'!$J:$J,$C25)*AC$5</f>
        <v>48569682773271.305</v>
      </c>
      <c r="AD25" s="114">
        <f>SUMIFS('RMI - percents'!AK:AK,'RMI - percents'!$H:$H,$A25,'RMI - percents'!$J:$J,$C25)*AD$5</f>
        <v>49082444596182.18</v>
      </c>
      <c r="AE25" s="114">
        <f>SUMIFS('RMI - percents'!AL:AL,'RMI - percents'!$H:$H,$A25,'RMI - percents'!$J:$J,$C25)*AE$5</f>
        <v>49590635799958.602</v>
      </c>
      <c r="AF25" s="114">
        <f>SUMIFS('RMI - percents'!AM:AM,'RMI - percents'!$H:$H,$A25,'RMI - percents'!$J:$J,$C25)*AF$5</f>
        <v>50093472841548.563</v>
      </c>
      <c r="AG25" s="114">
        <f>SUMIFS('RMI - percents'!AN:AN,'RMI - percents'!$H:$H,$A25,'RMI - percents'!$J:$J,$C25)*AG$5</f>
        <v>49984680437326.086</v>
      </c>
      <c r="AH25" s="114">
        <f>SUMIFS('RMI - percents'!AO:AO,'RMI - percents'!$H:$H,$A25,'RMI - percents'!$J:$J,$C25)*AH$5</f>
        <v>49766521184605.859</v>
      </c>
      <c r="AI25" s="114">
        <f>SUMIFS('RMI - percents'!AP:AP,'RMI - percents'!$H:$H,$A25,'RMI - percents'!$J:$J,$C25)*AI$5</f>
        <v>49538786240287.008</v>
      </c>
    </row>
    <row r="26" spans="1:35" x14ac:dyDescent="0.35">
      <c r="A26" s="52" t="str">
        <f t="shared" si="3"/>
        <v>BCEU-urban-residential-heating</v>
      </c>
      <c r="B26" s="63" t="s">
        <v>539</v>
      </c>
      <c r="C26" s="18" t="s">
        <v>3</v>
      </c>
      <c r="D26" s="115">
        <v>0</v>
      </c>
      <c r="E26" s="115">
        <v>0</v>
      </c>
      <c r="F26" s="115">
        <v>0</v>
      </c>
      <c r="G26" s="115">
        <v>0</v>
      </c>
      <c r="H26" s="115">
        <v>0</v>
      </c>
      <c r="I26" s="115">
        <v>0</v>
      </c>
      <c r="J26" s="115">
        <v>0</v>
      </c>
      <c r="K26" s="115">
        <v>0</v>
      </c>
      <c r="L26" s="115">
        <v>0</v>
      </c>
      <c r="M26" s="115">
        <v>0</v>
      </c>
      <c r="N26" s="115">
        <v>0</v>
      </c>
      <c r="O26" s="115">
        <v>0</v>
      </c>
      <c r="P26" s="115">
        <v>0</v>
      </c>
      <c r="Q26" s="115">
        <v>0</v>
      </c>
      <c r="R26" s="115">
        <v>0</v>
      </c>
      <c r="S26" s="115">
        <v>0</v>
      </c>
      <c r="T26" s="115">
        <v>0</v>
      </c>
      <c r="U26" s="115">
        <v>0</v>
      </c>
      <c r="V26" s="115">
        <v>0</v>
      </c>
      <c r="W26" s="115">
        <v>0</v>
      </c>
      <c r="X26" s="115">
        <v>0</v>
      </c>
      <c r="Y26" s="115">
        <v>0</v>
      </c>
      <c r="Z26" s="115">
        <v>0</v>
      </c>
      <c r="AA26" s="115">
        <v>0</v>
      </c>
      <c r="AB26" s="115">
        <v>0</v>
      </c>
      <c r="AC26" s="115">
        <v>0</v>
      </c>
      <c r="AD26" s="115">
        <v>0</v>
      </c>
      <c r="AE26" s="115">
        <v>0</v>
      </c>
      <c r="AF26" s="115">
        <v>0</v>
      </c>
      <c r="AG26" s="115">
        <v>0</v>
      </c>
      <c r="AH26" s="115">
        <v>0</v>
      </c>
      <c r="AI26" s="115">
        <v>0</v>
      </c>
    </row>
    <row r="27" spans="1:35" x14ac:dyDescent="0.35">
      <c r="A27" s="52" t="str">
        <f t="shared" si="3"/>
        <v>BCEU-urban-residential-heating</v>
      </c>
      <c r="B27" s="63" t="s">
        <v>539</v>
      </c>
      <c r="C27" s="18" t="s">
        <v>4</v>
      </c>
      <c r="D27" s="114">
        <f>SUMIFS('RMI - percents'!K:K,'RMI - percents'!$H:$H,$A27,'RMI - percents'!$J:$J,$C27)*D$7</f>
        <v>215629115488761.88</v>
      </c>
      <c r="E27" s="114">
        <f>SUMIFS('RMI - percents'!L:L,'RMI - percents'!$H:$H,$A27,'RMI - percents'!$J:$J,$C27)*E$7</f>
        <v>215642714432688.78</v>
      </c>
      <c r="F27" s="114">
        <f>SUMIFS('RMI - percents'!M:M,'RMI - percents'!$H:$H,$A27,'RMI - percents'!$J:$J,$C27)*F$7</f>
        <v>223337817220851.16</v>
      </c>
      <c r="G27" s="114">
        <f>SUMIFS('RMI - percents'!N:N,'RMI - percents'!$H:$H,$A27,'RMI - percents'!$J:$J,$C27)*G$7</f>
        <v>223975179689926.09</v>
      </c>
      <c r="H27" s="114">
        <f>SUMIFS('RMI - percents'!O:O,'RMI - percents'!$H:$H,$A27,'RMI - percents'!$J:$J,$C27)*H$7</f>
        <v>224265447511567.19</v>
      </c>
      <c r="I27" s="114">
        <f>SUMIFS('RMI - percents'!P:P,'RMI - percents'!$H:$H,$A27,'RMI - percents'!$J:$J,$C27)*I$7</f>
        <v>224549462192551.19</v>
      </c>
      <c r="J27" s="114">
        <f>SUMIFS('RMI - percents'!Q:Q,'RMI - percents'!$H:$H,$A27,'RMI - percents'!$J:$J,$C27)*J$7</f>
        <v>224619376642719.19</v>
      </c>
      <c r="K27" s="114">
        <f>SUMIFS('RMI - percents'!R:R,'RMI - percents'!$H:$H,$A27,'RMI - percents'!$J:$J,$C27)*K$7</f>
        <v>224364522940937.5</v>
      </c>
      <c r="L27" s="114">
        <f>SUMIFS('RMI - percents'!S:S,'RMI - percents'!$H:$H,$A27,'RMI - percents'!$J:$J,$C27)*L$7</f>
        <v>224065756672138.56</v>
      </c>
      <c r="M27" s="114">
        <f>SUMIFS('RMI - percents'!T:T,'RMI - percents'!$H:$H,$A27,'RMI - percents'!$J:$J,$C27)*M$7</f>
        <v>223625294883143.44</v>
      </c>
      <c r="N27" s="114">
        <f>SUMIFS('RMI - percents'!U:U,'RMI - percents'!$H:$H,$A27,'RMI - percents'!$J:$J,$C27)*N$7</f>
        <v>223054517149817.75</v>
      </c>
      <c r="O27" s="114">
        <f>SUMIFS('RMI - percents'!V:V,'RMI - percents'!$H:$H,$A27,'RMI - percents'!$J:$J,$C27)*O$7</f>
        <v>222556590089750.19</v>
      </c>
      <c r="P27" s="114">
        <f>SUMIFS('RMI - percents'!W:W,'RMI - percents'!$H:$H,$A27,'RMI - percents'!$J:$J,$C27)*P$7</f>
        <v>222064242788107.66</v>
      </c>
      <c r="Q27" s="114">
        <f>SUMIFS('RMI - percents'!X:X,'RMI - percents'!$H:$H,$A27,'RMI - percents'!$J:$J,$C27)*Q$7</f>
        <v>221492302797657.69</v>
      </c>
      <c r="R27" s="114">
        <f>SUMIFS('RMI - percents'!Y:Y,'RMI - percents'!$H:$H,$A27,'RMI - percents'!$J:$J,$C27)*R$7</f>
        <v>220806281578223.97</v>
      </c>
      <c r="S27" s="114">
        <f>SUMIFS('RMI - percents'!Z:Z,'RMI - percents'!$H:$H,$A27,'RMI - percents'!$J:$J,$C27)*S$7</f>
        <v>220188518627653.31</v>
      </c>
      <c r="T27" s="114">
        <f>SUMIFS('RMI - percents'!AA:AA,'RMI - percents'!$H:$H,$A27,'RMI - percents'!$J:$J,$C27)*T$7</f>
        <v>219451246103661.13</v>
      </c>
      <c r="U27" s="114">
        <f>SUMIFS('RMI - percents'!AB:AB,'RMI - percents'!$H:$H,$A27,'RMI - percents'!$J:$J,$C27)*U$7</f>
        <v>219456423956332.63</v>
      </c>
      <c r="V27" s="114">
        <f>SUMIFS('RMI - percents'!AC:AC,'RMI - percents'!$H:$H,$A27,'RMI - percents'!$J:$J,$C27)*V$7</f>
        <v>219395102154096.59</v>
      </c>
      <c r="W27" s="114">
        <f>SUMIFS('RMI - percents'!AD:AD,'RMI - percents'!$H:$H,$A27,'RMI - percents'!$J:$J,$C27)*W$7</f>
        <v>219434708099543.28</v>
      </c>
      <c r="X27" s="114">
        <f>SUMIFS('RMI - percents'!AE:AE,'RMI - percents'!$H:$H,$A27,'RMI - percents'!$J:$J,$C27)*X$7</f>
        <v>219538216005376.69</v>
      </c>
      <c r="Y27" s="114">
        <f>SUMIFS('RMI - percents'!AF:AF,'RMI - percents'!$H:$H,$A27,'RMI - percents'!$J:$J,$C27)*Y$7</f>
        <v>219790784131899.03</v>
      </c>
      <c r="Z27" s="114">
        <f>SUMIFS('RMI - percents'!AG:AG,'RMI - percents'!$H:$H,$A27,'RMI - percents'!$J:$J,$C27)*Z$7</f>
        <v>219249934892589.72</v>
      </c>
      <c r="AA27" s="114">
        <f>SUMIFS('RMI - percents'!AH:AH,'RMI - percents'!$H:$H,$A27,'RMI - percents'!$J:$J,$C27)*AA$7</f>
        <v>218797136652309.34</v>
      </c>
      <c r="AB27" s="114">
        <f>SUMIFS('RMI - percents'!AI:AI,'RMI - percents'!$H:$H,$A27,'RMI - percents'!$J:$J,$C27)*AB$7</f>
        <v>218488090683828.44</v>
      </c>
      <c r="AC27" s="114">
        <f>SUMIFS('RMI - percents'!AJ:AJ,'RMI - percents'!$H:$H,$A27,'RMI - percents'!$J:$J,$C27)*AC$7</f>
        <v>218152294986992</v>
      </c>
      <c r="AD27" s="114">
        <f>SUMIFS('RMI - percents'!AK:AK,'RMI - percents'!$H:$H,$A27,'RMI - percents'!$J:$J,$C27)*AD$7</f>
        <v>217844532011180.19</v>
      </c>
      <c r="AE27" s="114">
        <f>SUMIFS('RMI - percents'!AL:AL,'RMI - percents'!$H:$H,$A27,'RMI - percents'!$J:$J,$C27)*AE$7</f>
        <v>217544078817966.38</v>
      </c>
      <c r="AF27" s="114">
        <f>SUMIFS('RMI - percents'!AM:AM,'RMI - percents'!$H:$H,$A27,'RMI - percents'!$J:$J,$C27)*AF$7</f>
        <v>217226590693721.5</v>
      </c>
      <c r="AG27" s="114">
        <f>SUMIFS('RMI - percents'!AN:AN,'RMI - percents'!$H:$H,$A27,'RMI - percents'!$J:$J,$C27)*AG$7</f>
        <v>216879472331424.03</v>
      </c>
      <c r="AH27" s="114">
        <f>SUMIFS('RMI - percents'!AO:AO,'RMI - percents'!$H:$H,$A27,'RMI - percents'!$J:$J,$C27)*AH$7</f>
        <v>216492148901312.31</v>
      </c>
      <c r="AI27" s="114">
        <f>SUMIFS('RMI - percents'!AP:AP,'RMI - percents'!$H:$H,$A27,'RMI - percents'!$J:$J,$C27)*AI$7</f>
        <v>216059280192690.75</v>
      </c>
    </row>
    <row r="28" spans="1:35" x14ac:dyDescent="0.35">
      <c r="A28" s="52" t="str">
        <f t="shared" si="3"/>
        <v>BCEU-urban-residential-heating</v>
      </c>
      <c r="B28" s="63" t="s">
        <v>539</v>
      </c>
      <c r="C28" s="18" t="s">
        <v>5</v>
      </c>
      <c r="D28" s="114">
        <f>SUMIFS('RMI - percents'!K:K,'RMI - percents'!$H:$H,$A28,'RMI - percents'!$J:$J,$C28)*D$9</f>
        <v>685058042931.55408</v>
      </c>
      <c r="E28" s="114">
        <f>SUMIFS('RMI - percents'!L:L,'RMI - percents'!$H:$H,$A28,'RMI - percents'!$J:$J,$C28)*E$9</f>
        <v>685911264746.11609</v>
      </c>
      <c r="F28" s="114">
        <f>SUMIFS('RMI - percents'!M:M,'RMI - percents'!$H:$H,$A28,'RMI - percents'!$J:$J,$C28)*F$9</f>
        <v>686698079295.22876</v>
      </c>
      <c r="G28" s="114">
        <f>SUMIFS('RMI - percents'!N:N,'RMI - percents'!$H:$H,$A28,'RMI - percents'!$J:$J,$C28)*G$9</f>
        <v>687409983652.40137</v>
      </c>
      <c r="H28" s="114">
        <f>SUMIFS('RMI - percents'!O:O,'RMI - percents'!$H:$H,$A28,'RMI - percents'!$J:$J,$C28)*H$9</f>
        <v>688034633620.71436</v>
      </c>
      <c r="I28" s="114">
        <f>SUMIFS('RMI - percents'!P:P,'RMI - percents'!$H:$H,$A28,'RMI - percents'!$J:$J,$C28)*I$9</f>
        <v>688577363245.37549</v>
      </c>
      <c r="J28" s="114">
        <f>SUMIFS('RMI - percents'!Q:Q,'RMI - percents'!$H:$H,$A28,'RMI - percents'!$J:$J,$C28)*J$9</f>
        <v>689016504155.02747</v>
      </c>
      <c r="K28" s="114">
        <f>SUMIFS('RMI - percents'!R:R,'RMI - percents'!$H:$H,$A28,'RMI - percents'!$J:$J,$C28)*K$9</f>
        <v>689337396931.9541</v>
      </c>
      <c r="L28" s="114">
        <f>SUMIFS('RMI - percents'!S:S,'RMI - percents'!$H:$H,$A28,'RMI - percents'!$J:$J,$C28)*L$9</f>
        <v>689540739366.1394</v>
      </c>
      <c r="M28" s="114">
        <f>SUMIFS('RMI - percents'!T:T,'RMI - percents'!$H:$H,$A28,'RMI - percents'!$J:$J,$C28)*M$9</f>
        <v>689612595493.68372</v>
      </c>
      <c r="N28" s="114">
        <f>SUMIFS('RMI - percents'!U:U,'RMI - percents'!$H:$H,$A28,'RMI - percents'!$J:$J,$C28)*N$9</f>
        <v>689541389025.66284</v>
      </c>
      <c r="O28" s="114">
        <f>SUMIFS('RMI - percents'!V:V,'RMI - percents'!$H:$H,$A28,'RMI - percents'!$J:$J,$C28)*O$9</f>
        <v>689336123220.6604</v>
      </c>
      <c r="P28" s="114">
        <f>SUMIFS('RMI - percents'!W:W,'RMI - percents'!$H:$H,$A28,'RMI - percents'!$J:$J,$C28)*P$9</f>
        <v>688979712447.94287</v>
      </c>
      <c r="Q28" s="114">
        <f>SUMIFS('RMI - percents'!X:X,'RMI - percents'!$H:$H,$A28,'RMI - percents'!$J:$J,$C28)*Q$9</f>
        <v>688468712365.37427</v>
      </c>
      <c r="R28" s="114">
        <f>SUMIFS('RMI - percents'!Y:Y,'RMI - percents'!$H:$H,$A28,'RMI - percents'!$J:$J,$C28)*R$9</f>
        <v>687774548101.47607</v>
      </c>
      <c r="S28" s="114">
        <f>SUMIFS('RMI - percents'!Z:Z,'RMI - percents'!$H:$H,$A28,'RMI - percents'!$J:$J,$C28)*S$9</f>
        <v>686881407208.448</v>
      </c>
      <c r="T28" s="114">
        <f>SUMIFS('RMI - percents'!AA:AA,'RMI - percents'!$H:$H,$A28,'RMI - percents'!$J:$J,$C28)*T$9</f>
        <v>685727143994.26904</v>
      </c>
      <c r="U28" s="114">
        <f>SUMIFS('RMI - percents'!AB:AB,'RMI - percents'!$H:$H,$A28,'RMI - percents'!$J:$J,$C28)*U$9</f>
        <v>684246908134.52563</v>
      </c>
      <c r="V28" s="114">
        <f>SUMIFS('RMI - percents'!AC:AC,'RMI - percents'!$H:$H,$A28,'RMI - percents'!$J:$J,$C28)*V$9</f>
        <v>682384067771.59021</v>
      </c>
      <c r="W28" s="114">
        <f>SUMIFS('RMI - percents'!AD:AD,'RMI - percents'!$H:$H,$A28,'RMI - percents'!$J:$J,$C28)*W$9</f>
        <v>679996028374.50586</v>
      </c>
      <c r="X28" s="114">
        <f>SUMIFS('RMI - percents'!AE:AE,'RMI - percents'!$H:$H,$A28,'RMI - percents'!$J:$J,$C28)*X$9</f>
        <v>676925270174.63086</v>
      </c>
      <c r="Y28" s="114">
        <f>SUMIFS('RMI - percents'!AF:AF,'RMI - percents'!$H:$H,$A28,'RMI - percents'!$J:$J,$C28)*Y$9</f>
        <v>672956311644.35425</v>
      </c>
      <c r="Z28" s="114">
        <f>SUMIFS('RMI - percents'!AG:AG,'RMI - percents'!$H:$H,$A28,'RMI - percents'!$J:$J,$C28)*Z$9</f>
        <v>667561850755.65088</v>
      </c>
      <c r="AA28" s="114">
        <f>SUMIFS('RMI - percents'!AH:AH,'RMI - percents'!$H:$H,$A28,'RMI - percents'!$J:$J,$C28)*AA$9</f>
        <v>660481892366.62024</v>
      </c>
      <c r="AB28" s="114">
        <f>SUMIFS('RMI - percents'!AI:AI,'RMI - percents'!$H:$H,$A28,'RMI - percents'!$J:$J,$C28)*AB$9</f>
        <v>651186617521.63306</v>
      </c>
      <c r="AC28" s="114">
        <f>SUMIFS('RMI - percents'!AJ:AJ,'RMI - percents'!$H:$H,$A28,'RMI - percents'!$J:$J,$C28)*AC$9</f>
        <v>638958320921.84668</v>
      </c>
      <c r="AD28" s="114">
        <f>SUMIFS('RMI - percents'!AK:AK,'RMI - percents'!$H:$H,$A28,'RMI - percents'!$J:$J,$C28)*AD$9</f>
        <v>623092228821.71448</v>
      </c>
      <c r="AE28" s="114">
        <f>SUMIFS('RMI - percents'!AL:AL,'RMI - percents'!$H:$H,$A28,'RMI - percents'!$J:$J,$C28)*AE$9</f>
        <v>602951936299.13977</v>
      </c>
      <c r="AF28" s="114">
        <f>SUMIFS('RMI - percents'!AM:AM,'RMI - percents'!$H:$H,$A28,'RMI - percents'!$J:$J,$C28)*AF$9</f>
        <v>578217005978.83618</v>
      </c>
      <c r="AG28" s="114">
        <f>SUMIFS('RMI - percents'!AN:AN,'RMI - percents'!$H:$H,$A28,'RMI - percents'!$J:$J,$C28)*AG$9</f>
        <v>549180839750.2644</v>
      </c>
      <c r="AH28" s="114">
        <f>SUMIFS('RMI - percents'!AO:AO,'RMI - percents'!$H:$H,$A28,'RMI - percents'!$J:$J,$C28)*AH$9</f>
        <v>516931183898.13593</v>
      </c>
      <c r="AI28" s="114">
        <f>SUMIFS('RMI - percents'!AP:AP,'RMI - percents'!$H:$H,$A28,'RMI - percents'!$J:$J,$C28)*AI$9</f>
        <v>483313476613.08282</v>
      </c>
    </row>
    <row r="29" spans="1:35" x14ac:dyDescent="0.35">
      <c r="A29" s="52" t="str">
        <f t="shared" si="3"/>
        <v>BCEU-urban-residential-heating</v>
      </c>
      <c r="B29" s="63" t="s">
        <v>539</v>
      </c>
      <c r="C29" s="18" t="s">
        <v>7</v>
      </c>
      <c r="D29" s="115">
        <v>0</v>
      </c>
      <c r="E29" s="115">
        <v>0</v>
      </c>
      <c r="F29" s="115">
        <v>0</v>
      </c>
      <c r="G29" s="115">
        <v>0</v>
      </c>
      <c r="H29" s="115">
        <v>0</v>
      </c>
      <c r="I29" s="115">
        <v>0</v>
      </c>
      <c r="J29" s="115">
        <v>0</v>
      </c>
      <c r="K29" s="115">
        <v>0</v>
      </c>
      <c r="L29" s="115">
        <v>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v>
      </c>
      <c r="AE29" s="115">
        <v>0</v>
      </c>
      <c r="AF29" s="115">
        <v>0</v>
      </c>
      <c r="AG29" s="115">
        <v>0</v>
      </c>
      <c r="AH29" s="115">
        <v>0</v>
      </c>
      <c r="AI29" s="115">
        <v>0</v>
      </c>
    </row>
    <row r="30" spans="1:35" x14ac:dyDescent="0.35">
      <c r="A30" s="52" t="str">
        <f t="shared" si="3"/>
        <v>BCEU-urban-residential-heating</v>
      </c>
      <c r="B30" s="63" t="s">
        <v>539</v>
      </c>
      <c r="C30" s="18" t="s">
        <v>8</v>
      </c>
      <c r="D30" s="121">
        <f t="shared" ref="D30:AI30" si="4">urban_perc*D$11</f>
        <v>17529114213197.973</v>
      </c>
      <c r="E30" s="121">
        <f t="shared" si="4"/>
        <v>17529114213197.973</v>
      </c>
      <c r="F30" s="121">
        <f t="shared" si="4"/>
        <v>17529114213197.973</v>
      </c>
      <c r="G30" s="121">
        <f t="shared" si="4"/>
        <v>17529114213197.973</v>
      </c>
      <c r="H30" s="121">
        <f t="shared" si="4"/>
        <v>17529114213197.973</v>
      </c>
      <c r="I30" s="121">
        <f t="shared" si="4"/>
        <v>17529114213197.973</v>
      </c>
      <c r="J30" s="121">
        <f t="shared" si="4"/>
        <v>17529114213197.973</v>
      </c>
      <c r="K30" s="121">
        <f t="shared" si="4"/>
        <v>17529114213197.973</v>
      </c>
      <c r="L30" s="121">
        <f t="shared" si="4"/>
        <v>17529114213197.973</v>
      </c>
      <c r="M30" s="121">
        <f t="shared" si="4"/>
        <v>17529114213197.973</v>
      </c>
      <c r="N30" s="121">
        <f t="shared" si="4"/>
        <v>17529114213197.973</v>
      </c>
      <c r="O30" s="121">
        <f t="shared" si="4"/>
        <v>17529114213197.973</v>
      </c>
      <c r="P30" s="121">
        <f t="shared" si="4"/>
        <v>17529114213197.973</v>
      </c>
      <c r="Q30" s="121">
        <f t="shared" si="4"/>
        <v>17529114213197.973</v>
      </c>
      <c r="R30" s="121">
        <f t="shared" si="4"/>
        <v>17529114213197.973</v>
      </c>
      <c r="S30" s="121">
        <f t="shared" si="4"/>
        <v>17529114213197.973</v>
      </c>
      <c r="T30" s="121">
        <f t="shared" si="4"/>
        <v>17529114213197.973</v>
      </c>
      <c r="U30" s="121">
        <f t="shared" si="4"/>
        <v>17529114213197.973</v>
      </c>
      <c r="V30" s="121">
        <f t="shared" si="4"/>
        <v>17529114213197.973</v>
      </c>
      <c r="W30" s="121">
        <f t="shared" si="4"/>
        <v>17529114213197.973</v>
      </c>
      <c r="X30" s="121">
        <f t="shared" si="4"/>
        <v>17529114213197.973</v>
      </c>
      <c r="Y30" s="121">
        <f t="shared" si="4"/>
        <v>17529114213197.973</v>
      </c>
      <c r="Z30" s="121">
        <f t="shared" si="4"/>
        <v>17529114213197.973</v>
      </c>
      <c r="AA30" s="121">
        <f t="shared" si="4"/>
        <v>17529114213197.973</v>
      </c>
      <c r="AB30" s="121">
        <f t="shared" si="4"/>
        <v>17529114213197.973</v>
      </c>
      <c r="AC30" s="121">
        <f t="shared" si="4"/>
        <v>17529114213197.973</v>
      </c>
      <c r="AD30" s="121">
        <f t="shared" si="4"/>
        <v>17529114213197.973</v>
      </c>
      <c r="AE30" s="121">
        <f t="shared" si="4"/>
        <v>17529114213197.973</v>
      </c>
      <c r="AF30" s="121">
        <f t="shared" si="4"/>
        <v>17529114213197.973</v>
      </c>
      <c r="AG30" s="121">
        <f t="shared" si="4"/>
        <v>17529114213197.973</v>
      </c>
      <c r="AH30" s="121">
        <f t="shared" si="4"/>
        <v>17529114213197.973</v>
      </c>
      <c r="AI30" s="121">
        <f t="shared" si="4"/>
        <v>17529114213197.973</v>
      </c>
    </row>
    <row r="31" spans="1:35" x14ac:dyDescent="0.35">
      <c r="A31" s="52" t="str">
        <f t="shared" si="3"/>
        <v>BCEU-urban-residential-heating</v>
      </c>
      <c r="B31" s="63" t="s">
        <v>539</v>
      </c>
      <c r="C31" s="18" t="s">
        <v>93</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0</v>
      </c>
      <c r="Z31" s="115">
        <v>0</v>
      </c>
      <c r="AA31" s="115">
        <v>0</v>
      </c>
      <c r="AB31" s="115">
        <v>0</v>
      </c>
      <c r="AC31" s="115">
        <v>0</v>
      </c>
      <c r="AD31" s="115">
        <v>0</v>
      </c>
      <c r="AE31" s="115">
        <v>0</v>
      </c>
      <c r="AF31" s="115">
        <v>0</v>
      </c>
      <c r="AG31" s="115">
        <v>0</v>
      </c>
      <c r="AH31" s="115">
        <v>0</v>
      </c>
      <c r="AI31" s="115">
        <v>0</v>
      </c>
    </row>
    <row r="32" spans="1:35" x14ac:dyDescent="0.35">
      <c r="A32" s="52" t="str">
        <f t="shared" si="3"/>
        <v>BCEU-urban-residential-heating</v>
      </c>
      <c r="B32" s="63" t="s">
        <v>539</v>
      </c>
      <c r="C32" s="18" t="s">
        <v>94</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0</v>
      </c>
      <c r="AG32" s="115">
        <v>0</v>
      </c>
      <c r="AH32" s="115">
        <v>0</v>
      </c>
      <c r="AI32" s="115">
        <v>0</v>
      </c>
    </row>
    <row r="33" spans="1:35" x14ac:dyDescent="0.35">
      <c r="A33" s="52" t="str">
        <f t="shared" si="3"/>
        <v>BCEU-urban-residential-heating</v>
      </c>
      <c r="B33" s="63" t="s">
        <v>539</v>
      </c>
      <c r="C33" s="18" t="s">
        <v>95</v>
      </c>
      <c r="D33" s="121">
        <f t="shared" ref="D33:AI33" si="5">urban_perc*D$15</f>
        <v>20788332487309.645</v>
      </c>
      <c r="E33" s="121">
        <f t="shared" si="5"/>
        <v>20788332487309.645</v>
      </c>
      <c r="F33" s="121">
        <f t="shared" si="5"/>
        <v>20788332487309.645</v>
      </c>
      <c r="G33" s="121">
        <f t="shared" si="5"/>
        <v>20788332487309.645</v>
      </c>
      <c r="H33" s="121">
        <f t="shared" si="5"/>
        <v>20788332487309.645</v>
      </c>
      <c r="I33" s="121">
        <f t="shared" si="5"/>
        <v>20788332487309.645</v>
      </c>
      <c r="J33" s="121">
        <f t="shared" si="5"/>
        <v>20788332487309.645</v>
      </c>
      <c r="K33" s="121">
        <f t="shared" si="5"/>
        <v>20788332487309.645</v>
      </c>
      <c r="L33" s="121">
        <f t="shared" si="5"/>
        <v>20788332487309.645</v>
      </c>
      <c r="M33" s="121">
        <f t="shared" si="5"/>
        <v>20788332487309.645</v>
      </c>
      <c r="N33" s="121">
        <f t="shared" si="5"/>
        <v>20788332487309.645</v>
      </c>
      <c r="O33" s="121">
        <f t="shared" si="5"/>
        <v>20788332487309.645</v>
      </c>
      <c r="P33" s="121">
        <f t="shared" si="5"/>
        <v>20788332487309.645</v>
      </c>
      <c r="Q33" s="121">
        <f t="shared" si="5"/>
        <v>20788332487309.645</v>
      </c>
      <c r="R33" s="121">
        <f t="shared" si="5"/>
        <v>20788332487309.645</v>
      </c>
      <c r="S33" s="121">
        <f t="shared" si="5"/>
        <v>20788332487309.645</v>
      </c>
      <c r="T33" s="121">
        <f t="shared" si="5"/>
        <v>20788332487309.645</v>
      </c>
      <c r="U33" s="121">
        <f t="shared" si="5"/>
        <v>20788332487309.645</v>
      </c>
      <c r="V33" s="121">
        <f t="shared" si="5"/>
        <v>20788332487309.645</v>
      </c>
      <c r="W33" s="121">
        <f t="shared" si="5"/>
        <v>20788332487309.645</v>
      </c>
      <c r="X33" s="121">
        <f t="shared" si="5"/>
        <v>20788332487309.645</v>
      </c>
      <c r="Y33" s="121">
        <f t="shared" si="5"/>
        <v>20788332487309.645</v>
      </c>
      <c r="Z33" s="121">
        <f t="shared" si="5"/>
        <v>20788332487309.645</v>
      </c>
      <c r="AA33" s="121">
        <f t="shared" si="5"/>
        <v>20788332487309.645</v>
      </c>
      <c r="AB33" s="121">
        <f t="shared" si="5"/>
        <v>20788332487309.645</v>
      </c>
      <c r="AC33" s="121">
        <f t="shared" si="5"/>
        <v>20788332487309.645</v>
      </c>
      <c r="AD33" s="121">
        <f t="shared" si="5"/>
        <v>20788332487309.645</v>
      </c>
      <c r="AE33" s="121">
        <f t="shared" si="5"/>
        <v>20788332487309.645</v>
      </c>
      <c r="AF33" s="121">
        <f t="shared" si="5"/>
        <v>20788332487309.645</v>
      </c>
      <c r="AG33" s="121">
        <f t="shared" si="5"/>
        <v>20788332487309.645</v>
      </c>
      <c r="AH33" s="121">
        <f t="shared" si="5"/>
        <v>20788332487309.645</v>
      </c>
      <c r="AI33" s="121">
        <f t="shared" si="5"/>
        <v>20788332487309.645</v>
      </c>
    </row>
    <row r="34" spans="1:35" x14ac:dyDescent="0.35">
      <c r="A34" s="52" t="str">
        <f t="shared" si="3"/>
        <v>BCEU-urban-residential-heating</v>
      </c>
      <c r="B34" s="63" t="s">
        <v>539</v>
      </c>
      <c r="C34" s="18" t="s">
        <v>96</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0</v>
      </c>
      <c r="AG34" s="115">
        <v>0</v>
      </c>
      <c r="AH34" s="115">
        <v>0</v>
      </c>
      <c r="AI34" s="115">
        <v>0</v>
      </c>
    </row>
    <row r="35" spans="1:35" x14ac:dyDescent="0.35">
      <c r="A35" s="51"/>
      <c r="B35" s="63" t="s">
        <v>539</v>
      </c>
      <c r="C35" s="51"/>
      <c r="D35" s="51"/>
      <c r="E35" s="51"/>
      <c r="F35" s="51"/>
      <c r="G35" s="51"/>
      <c r="H35"/>
      <c r="I35"/>
      <c r="J35"/>
      <c r="K35"/>
      <c r="L35"/>
      <c r="M35"/>
      <c r="N35"/>
      <c r="O35"/>
      <c r="P35"/>
      <c r="Q35"/>
      <c r="R35"/>
      <c r="S35"/>
      <c r="T35"/>
      <c r="U35"/>
      <c r="V35"/>
      <c r="W35"/>
      <c r="X35"/>
      <c r="Y35"/>
      <c r="Z35"/>
      <c r="AA35"/>
      <c r="AB35"/>
      <c r="AC35"/>
      <c r="AD35"/>
      <c r="AE35"/>
      <c r="AF35"/>
      <c r="AG35"/>
      <c r="AH35" s="51"/>
      <c r="AI35" s="51"/>
    </row>
    <row r="36" spans="1:35" x14ac:dyDescent="0.35">
      <c r="A36" s="18" t="s">
        <v>479</v>
      </c>
      <c r="B36" s="63" t="s">
        <v>539</v>
      </c>
      <c r="C36" s="51"/>
      <c r="D36" s="51"/>
      <c r="E36" s="51"/>
      <c r="F36" s="51"/>
      <c r="G36" s="51"/>
      <c r="H36"/>
      <c r="I36"/>
      <c r="J36"/>
      <c r="K36"/>
      <c r="L36"/>
      <c r="M36"/>
      <c r="N36"/>
      <c r="O36"/>
      <c r="P36"/>
      <c r="Q36"/>
      <c r="R36"/>
      <c r="S36"/>
      <c r="T36"/>
      <c r="U36"/>
      <c r="V36"/>
      <c r="W36"/>
      <c r="X36"/>
      <c r="Y36"/>
      <c r="Z36"/>
      <c r="AA36"/>
      <c r="AB36"/>
      <c r="AC36"/>
      <c r="AD36"/>
      <c r="AE36"/>
      <c r="AF36"/>
      <c r="AG36"/>
      <c r="AH36" s="51"/>
      <c r="AI36" s="51"/>
    </row>
    <row r="37" spans="1:35" x14ac:dyDescent="0.35">
      <c r="A37" s="52" t="str">
        <f>A36</f>
        <v>BCEU-urban-residential-cooling</v>
      </c>
      <c r="B37" s="63" t="s">
        <v>539</v>
      </c>
      <c r="C37" s="18" t="s">
        <v>1</v>
      </c>
      <c r="D37" s="18">
        <v>2019</v>
      </c>
      <c r="E37" s="18">
        <v>2020</v>
      </c>
      <c r="F37" s="18">
        <v>2021</v>
      </c>
      <c r="G37" s="18">
        <v>2022</v>
      </c>
      <c r="H37" s="18">
        <v>2023</v>
      </c>
      <c r="I37" s="18">
        <v>2024</v>
      </c>
      <c r="J37" s="18">
        <v>2025</v>
      </c>
      <c r="K37" s="18">
        <v>2026</v>
      </c>
      <c r="L37" s="18">
        <v>2027</v>
      </c>
      <c r="M37" s="18">
        <v>2028</v>
      </c>
      <c r="N37" s="18">
        <v>2029</v>
      </c>
      <c r="O37" s="18">
        <v>2030</v>
      </c>
      <c r="P37" s="18">
        <v>2031</v>
      </c>
      <c r="Q37" s="18">
        <v>2032</v>
      </c>
      <c r="R37" s="18">
        <v>2033</v>
      </c>
      <c r="S37" s="18">
        <v>2034</v>
      </c>
      <c r="T37" s="18">
        <v>2035</v>
      </c>
      <c r="U37" s="18">
        <v>2036</v>
      </c>
      <c r="V37" s="18">
        <v>2037</v>
      </c>
      <c r="W37" s="18">
        <v>2038</v>
      </c>
      <c r="X37" s="18">
        <v>2039</v>
      </c>
      <c r="Y37" s="18">
        <v>2040</v>
      </c>
      <c r="Z37" s="18">
        <v>2041</v>
      </c>
      <c r="AA37" s="18">
        <v>2042</v>
      </c>
      <c r="AB37" s="18">
        <v>2043</v>
      </c>
      <c r="AC37" s="18">
        <v>2044</v>
      </c>
      <c r="AD37" s="18">
        <v>2045</v>
      </c>
      <c r="AE37" s="18">
        <v>2046</v>
      </c>
      <c r="AF37" s="18">
        <v>2047</v>
      </c>
      <c r="AG37" s="18">
        <v>2048</v>
      </c>
      <c r="AH37" s="18">
        <v>2049</v>
      </c>
      <c r="AI37" s="18">
        <v>2050</v>
      </c>
    </row>
    <row r="38" spans="1:35" x14ac:dyDescent="0.35">
      <c r="A38" s="52" t="str">
        <f t="shared" ref="A38:A47" si="6">A37</f>
        <v>BCEU-urban-residential-cooling</v>
      </c>
      <c r="B38" s="63" t="s">
        <v>539</v>
      </c>
      <c r="C38" s="18" t="s">
        <v>2</v>
      </c>
      <c r="D38" s="114">
        <f>SUMIFS('RMI - percents'!K:K,'RMI - percents'!$H:$H,$A38,'RMI - percents'!$J:$J,$C38)*D$5</f>
        <v>20026005122659.164</v>
      </c>
      <c r="E38" s="114">
        <f>SUMIFS('RMI - percents'!L:L,'RMI - percents'!$H:$H,$A38,'RMI - percents'!$J:$J,$C38)*E$5</f>
        <v>21731425592437.211</v>
      </c>
      <c r="F38" s="114">
        <f>SUMIFS('RMI - percents'!M:M,'RMI - percents'!$H:$H,$A38,'RMI - percents'!$J:$J,$C38)*F$5</f>
        <v>20362804580443.348</v>
      </c>
      <c r="G38" s="114">
        <f>SUMIFS('RMI - percents'!N:N,'RMI - percents'!$H:$H,$A38,'RMI - percents'!$J:$J,$C38)*G$5</f>
        <v>19546586425599.07</v>
      </c>
      <c r="H38" s="114">
        <f>SUMIFS('RMI - percents'!O:O,'RMI - percents'!$H:$H,$A38,'RMI - percents'!$J:$J,$C38)*H$5</f>
        <v>19176775740893.059</v>
      </c>
      <c r="I38" s="114">
        <f>SUMIFS('RMI - percents'!P:P,'RMI - percents'!$H:$H,$A38,'RMI - percents'!$J:$J,$C38)*I$5</f>
        <v>18893631476033.699</v>
      </c>
      <c r="J38" s="114">
        <f>SUMIFS('RMI - percents'!Q:Q,'RMI - percents'!$H:$H,$A38,'RMI - percents'!$J:$J,$C38)*J$5</f>
        <v>18616176761373.461</v>
      </c>
      <c r="K38" s="114">
        <f>SUMIFS('RMI - percents'!R:R,'RMI - percents'!$H:$H,$A38,'RMI - percents'!$J:$J,$C38)*K$5</f>
        <v>18490105945044.262</v>
      </c>
      <c r="L38" s="114">
        <f>SUMIFS('RMI - percents'!S:S,'RMI - percents'!$H:$H,$A38,'RMI - percents'!$J:$J,$C38)*L$5</f>
        <v>18462518821071.539</v>
      </c>
      <c r="M38" s="114">
        <f>SUMIFS('RMI - percents'!T:T,'RMI - percents'!$H:$H,$A38,'RMI - percents'!$J:$J,$C38)*M$5</f>
        <v>18446150108918.176</v>
      </c>
      <c r="N38" s="114">
        <f>SUMIFS('RMI - percents'!U:U,'RMI - percents'!$H:$H,$A38,'RMI - percents'!$J:$J,$C38)*N$5</f>
        <v>18474551594845.84</v>
      </c>
      <c r="O38" s="114">
        <f>SUMIFS('RMI - percents'!V:V,'RMI - percents'!$H:$H,$A38,'RMI - percents'!$J:$J,$C38)*O$5</f>
        <v>18517420375006.129</v>
      </c>
      <c r="P38" s="114">
        <f>SUMIFS('RMI - percents'!W:W,'RMI - percents'!$H:$H,$A38,'RMI - percents'!$J:$J,$C38)*P$5</f>
        <v>18625614376897.984</v>
      </c>
      <c r="Q38" s="114">
        <f>SUMIFS('RMI - percents'!X:X,'RMI - percents'!$H:$H,$A38,'RMI - percents'!$J:$J,$C38)*Q$5</f>
        <v>18746151284573.953</v>
      </c>
      <c r="R38" s="114">
        <f>SUMIFS('RMI - percents'!Y:Y,'RMI - percents'!$H:$H,$A38,'RMI - percents'!$J:$J,$C38)*R$5</f>
        <v>18858621896008.043</v>
      </c>
      <c r="S38" s="114">
        <f>SUMIFS('RMI - percents'!Z:Z,'RMI - percents'!$H:$H,$A38,'RMI - percents'!$J:$J,$C38)*S$5</f>
        <v>18927143433120.609</v>
      </c>
      <c r="T38" s="114">
        <f>SUMIFS('RMI - percents'!AA:AA,'RMI - percents'!$H:$H,$A38,'RMI - percents'!$J:$J,$C38)*T$5</f>
        <v>19020816394031.449</v>
      </c>
      <c r="U38" s="114">
        <f>SUMIFS('RMI - percents'!AB:AB,'RMI - percents'!$H:$H,$A38,'RMI - percents'!$J:$J,$C38)*U$5</f>
        <v>19170538644975.438</v>
      </c>
      <c r="V38" s="114">
        <f>SUMIFS('RMI - percents'!AC:AC,'RMI - percents'!$H:$H,$A38,'RMI - percents'!$J:$J,$C38)*V$5</f>
        <v>19266878755877.527</v>
      </c>
      <c r="W38" s="114">
        <f>SUMIFS('RMI - percents'!AD:AD,'RMI - percents'!$H:$H,$A38,'RMI - percents'!$J:$J,$C38)*W$5</f>
        <v>19395460559607.68</v>
      </c>
      <c r="X38" s="114">
        <f>SUMIFS('RMI - percents'!AE:AE,'RMI - percents'!$H:$H,$A38,'RMI - percents'!$J:$J,$C38)*X$5</f>
        <v>19540763533800.625</v>
      </c>
      <c r="Y38" s="114">
        <f>SUMIFS('RMI - percents'!AF:AF,'RMI - percents'!$H:$H,$A38,'RMI - percents'!$J:$J,$C38)*Y$5</f>
        <v>19675507814589.348</v>
      </c>
      <c r="Z38" s="114">
        <f>SUMIFS('RMI - percents'!AG:AG,'RMI - percents'!$H:$H,$A38,'RMI - percents'!$J:$J,$C38)*Z$5</f>
        <v>19987268525406.203</v>
      </c>
      <c r="AA38" s="114">
        <f>SUMIFS('RMI - percents'!AH:AH,'RMI - percents'!$H:$H,$A38,'RMI - percents'!$J:$J,$C38)*AA$5</f>
        <v>20312522645888.184</v>
      </c>
      <c r="AB38" s="114">
        <f>SUMIFS('RMI - percents'!AI:AI,'RMI - percents'!$H:$H,$A38,'RMI - percents'!$J:$J,$C38)*AB$5</f>
        <v>20611164606827.633</v>
      </c>
      <c r="AC38" s="114">
        <f>SUMIFS('RMI - percents'!AJ:AJ,'RMI - percents'!$H:$H,$A38,'RMI - percents'!$J:$J,$C38)*AC$5</f>
        <v>20948762038733.555</v>
      </c>
      <c r="AD38" s="114">
        <f>SUMIFS('RMI - percents'!AK:AK,'RMI - percents'!$H:$H,$A38,'RMI - percents'!$J:$J,$C38)*AD$5</f>
        <v>21291374555978.336</v>
      </c>
      <c r="AE38" s="114">
        <f>SUMIFS('RMI - percents'!AL:AL,'RMI - percents'!$H:$H,$A38,'RMI - percents'!$J:$J,$C38)*AE$5</f>
        <v>21610752649422.355</v>
      </c>
      <c r="AF38" s="114">
        <f>SUMIFS('RMI - percents'!AM:AM,'RMI - percents'!$H:$H,$A38,'RMI - percents'!$J:$J,$C38)*AF$5</f>
        <v>21975223699315.641</v>
      </c>
      <c r="AG38" s="114">
        <f>SUMIFS('RMI - percents'!AN:AN,'RMI - percents'!$H:$H,$A38,'RMI - percents'!$J:$J,$C38)*AG$5</f>
        <v>22046190466645.902</v>
      </c>
      <c r="AH38" s="114">
        <f>SUMIFS('RMI - percents'!AO:AO,'RMI - percents'!$H:$H,$A38,'RMI - percents'!$J:$J,$C38)*AH$5</f>
        <v>22113610911879.965</v>
      </c>
      <c r="AI38" s="114">
        <f>SUMIFS('RMI - percents'!AP:AP,'RMI - percents'!$H:$H,$A38,'RMI - percents'!$J:$J,$C38)*AI$5</f>
        <v>22183246042582.043</v>
      </c>
    </row>
    <row r="39" spans="1:35" x14ac:dyDescent="0.35">
      <c r="A39" s="52" t="str">
        <f t="shared" si="6"/>
        <v>BCEU-urban-residential-cooling</v>
      </c>
      <c r="B39" s="63" t="s">
        <v>539</v>
      </c>
      <c r="C39" s="18" t="s">
        <v>3</v>
      </c>
      <c r="D39" s="116">
        <v>0</v>
      </c>
      <c r="E39" s="116">
        <v>0</v>
      </c>
      <c r="F39" s="116">
        <v>0</v>
      </c>
      <c r="G39" s="116">
        <v>0</v>
      </c>
      <c r="H39" s="116">
        <v>0</v>
      </c>
      <c r="I39" s="116">
        <v>0</v>
      </c>
      <c r="J39" s="116">
        <v>0</v>
      </c>
      <c r="K39" s="116">
        <v>0</v>
      </c>
      <c r="L39" s="116">
        <v>0</v>
      </c>
      <c r="M39" s="116">
        <v>0</v>
      </c>
      <c r="N39" s="116">
        <v>0</v>
      </c>
      <c r="O39" s="116">
        <v>0</v>
      </c>
      <c r="P39" s="116">
        <v>0</v>
      </c>
      <c r="Q39" s="116">
        <v>0</v>
      </c>
      <c r="R39" s="116">
        <v>0</v>
      </c>
      <c r="S39" s="116">
        <v>0</v>
      </c>
      <c r="T39" s="116">
        <v>0</v>
      </c>
      <c r="U39" s="116">
        <v>0</v>
      </c>
      <c r="V39" s="116">
        <v>0</v>
      </c>
      <c r="W39" s="116">
        <v>0</v>
      </c>
      <c r="X39" s="116">
        <v>0</v>
      </c>
      <c r="Y39" s="116">
        <v>0</v>
      </c>
      <c r="Z39" s="116">
        <v>0</v>
      </c>
      <c r="AA39" s="116">
        <v>0</v>
      </c>
      <c r="AB39" s="116">
        <v>0</v>
      </c>
      <c r="AC39" s="116">
        <v>0</v>
      </c>
      <c r="AD39" s="116">
        <v>0</v>
      </c>
      <c r="AE39" s="116">
        <v>0</v>
      </c>
      <c r="AF39" s="116">
        <v>0</v>
      </c>
      <c r="AG39" s="116">
        <v>0</v>
      </c>
      <c r="AH39" s="116">
        <v>0</v>
      </c>
      <c r="AI39" s="116">
        <v>0</v>
      </c>
    </row>
    <row r="40" spans="1:35" x14ac:dyDescent="0.35">
      <c r="A40" s="52" t="str">
        <f t="shared" si="6"/>
        <v>BCEU-urban-residential-cooling</v>
      </c>
      <c r="B40" s="63" t="s">
        <v>539</v>
      </c>
      <c r="C40" s="18" t="s">
        <v>4</v>
      </c>
      <c r="D40" s="114">
        <f>SUMIFS('RMI - percents'!K:K,'RMI - percents'!$H:$H,$A40,'RMI - percents'!$J:$J,$C40)*D$7</f>
        <v>206780609345.12704</v>
      </c>
      <c r="E40" s="114">
        <f>SUMIFS('RMI - percents'!L:L,'RMI - percents'!$H:$H,$A40,'RMI - percents'!$J:$J,$C40)*E$7</f>
        <v>200839696537.80878</v>
      </c>
      <c r="F40" s="114">
        <f>SUMIFS('RMI - percents'!M:M,'RMI - percents'!$H:$H,$A40,'RMI - percents'!$J:$J,$C40)*F$7</f>
        <v>202218271760.41083</v>
      </c>
      <c r="G40" s="114">
        <f>SUMIFS('RMI - percents'!N:N,'RMI - percents'!$H:$H,$A40,'RMI - percents'!$J:$J,$C40)*G$7</f>
        <v>197775158819.58984</v>
      </c>
      <c r="H40" s="114">
        <f>SUMIFS('RMI - percents'!O:O,'RMI - percents'!$H:$H,$A40,'RMI - percents'!$J:$J,$C40)*H$7</f>
        <v>193939691804.37717</v>
      </c>
      <c r="I40" s="114">
        <f>SUMIFS('RMI - percents'!P:P,'RMI - percents'!$H:$H,$A40,'RMI - percents'!$J:$J,$C40)*I$7</f>
        <v>190461089634.01575</v>
      </c>
      <c r="J40" s="114">
        <f>SUMIFS('RMI - percents'!Q:Q,'RMI - percents'!$H:$H,$A40,'RMI - percents'!$J:$J,$C40)*J$7</f>
        <v>187012122195.81607</v>
      </c>
      <c r="K40" s="114">
        <f>SUMIFS('RMI - percents'!R:R,'RMI - percents'!$H:$H,$A40,'RMI - percents'!$J:$J,$C40)*K$7</f>
        <v>184107155304.23557</v>
      </c>
      <c r="L40" s="114">
        <f>SUMIFS('RMI - percents'!S:S,'RMI - percents'!$H:$H,$A40,'RMI - percents'!$J:$J,$C40)*L$7</f>
        <v>181265122077.80573</v>
      </c>
      <c r="M40" s="114">
        <f>SUMIFS('RMI - percents'!T:T,'RMI - percents'!$H:$H,$A40,'RMI - percents'!$J:$J,$C40)*M$7</f>
        <v>178650708346.11676</v>
      </c>
      <c r="N40" s="114">
        <f>SUMIFS('RMI - percents'!U:U,'RMI - percents'!$H:$H,$A40,'RMI - percents'!$J:$J,$C40)*N$7</f>
        <v>176525728080.80075</v>
      </c>
      <c r="O40" s="114">
        <f>SUMIFS('RMI - percents'!V:V,'RMI - percents'!$H:$H,$A40,'RMI - percents'!$J:$J,$C40)*O$7</f>
        <v>174383678577.66846</v>
      </c>
      <c r="P40" s="114">
        <f>SUMIFS('RMI - percents'!W:W,'RMI - percents'!$H:$H,$A40,'RMI - percents'!$J:$J,$C40)*P$7</f>
        <v>172857381048.61154</v>
      </c>
      <c r="Q40" s="114">
        <f>SUMIFS('RMI - percents'!X:X,'RMI - percents'!$H:$H,$A40,'RMI - percents'!$J:$J,$C40)*Q$7</f>
        <v>171298212548.03589</v>
      </c>
      <c r="R40" s="114">
        <f>SUMIFS('RMI - percents'!Y:Y,'RMI - percents'!$H:$H,$A40,'RMI - percents'!$J:$J,$C40)*R$7</f>
        <v>169871531209.32169</v>
      </c>
      <c r="S40" s="114">
        <f>SUMIFS('RMI - percents'!Z:Z,'RMI - percents'!$H:$H,$A40,'RMI - percents'!$J:$J,$C40)*S$7</f>
        <v>168157146839.22418</v>
      </c>
      <c r="T40" s="114">
        <f>SUMIFS('RMI - percents'!AA:AA,'RMI - percents'!$H:$H,$A40,'RMI - percents'!$J:$J,$C40)*T$7</f>
        <v>166819621103.39526</v>
      </c>
      <c r="U40" s="114">
        <f>SUMIFS('RMI - percents'!AB:AB,'RMI - percents'!$H:$H,$A40,'RMI - percents'!$J:$J,$C40)*U$7</f>
        <v>166133231488.23605</v>
      </c>
      <c r="V40" s="114">
        <f>SUMIFS('RMI - percents'!AC:AC,'RMI - percents'!$H:$H,$A40,'RMI - percents'!$J:$J,$C40)*V$7</f>
        <v>164793385713.95804</v>
      </c>
      <c r="W40" s="114">
        <f>SUMIFS('RMI - percents'!AD:AD,'RMI - percents'!$H:$H,$A40,'RMI - percents'!$J:$J,$C40)*W$7</f>
        <v>163848818175.74667</v>
      </c>
      <c r="X40" s="114">
        <f>SUMIFS('RMI - percents'!AE:AE,'RMI - percents'!$H:$H,$A40,'RMI - percents'!$J:$J,$C40)*X$7</f>
        <v>163043588408.39172</v>
      </c>
      <c r="Y40" s="114">
        <f>SUMIFS('RMI - percents'!AF:AF,'RMI - percents'!$H:$H,$A40,'RMI - percents'!$J:$J,$C40)*Y$7</f>
        <v>162079471697.16583</v>
      </c>
      <c r="Z40" s="114">
        <f>SUMIFS('RMI - percents'!AG:AG,'RMI - percents'!$H:$H,$A40,'RMI - percents'!$J:$J,$C40)*Z$7</f>
        <v>163153407024.19681</v>
      </c>
      <c r="AA40" s="114">
        <f>SUMIFS('RMI - percents'!AH:AH,'RMI - percents'!$H:$H,$A40,'RMI - percents'!$J:$J,$C40)*AA$7</f>
        <v>165099410736.94699</v>
      </c>
      <c r="AB40" s="114">
        <f>SUMIFS('RMI - percents'!AI:AI,'RMI - percents'!$H:$H,$A40,'RMI - percents'!$J:$J,$C40)*AB$7</f>
        <v>166940031752.25925</v>
      </c>
      <c r="AC40" s="114">
        <f>SUMIFS('RMI - percents'!AJ:AJ,'RMI - percents'!$H:$H,$A40,'RMI - percents'!$J:$J,$C40)*AC$7</f>
        <v>169331507691.12494</v>
      </c>
      <c r="AD40" s="114">
        <f>SUMIFS('RMI - percents'!AK:AK,'RMI - percents'!$H:$H,$A40,'RMI - percents'!$J:$J,$C40)*AD$7</f>
        <v>171923627472.4729</v>
      </c>
      <c r="AE40" s="114">
        <f>SUMIFS('RMI - percents'!AL:AL,'RMI - percents'!$H:$H,$A40,'RMI - percents'!$J:$J,$C40)*AE$7</f>
        <v>174377496879.85596</v>
      </c>
      <c r="AF40" s="114">
        <f>SUMIFS('RMI - percents'!AM:AM,'RMI - percents'!$H:$H,$A40,'RMI - percents'!$J:$J,$C40)*AF$7</f>
        <v>177196024089.44513</v>
      </c>
      <c r="AG40" s="114">
        <f>SUMIFS('RMI - percents'!AN:AN,'RMI - percents'!$H:$H,$A40,'RMI - percents'!$J:$J,$C40)*AG$7</f>
        <v>179725758858.20889</v>
      </c>
      <c r="AH40" s="114">
        <f>SUMIFS('RMI - percents'!AO:AO,'RMI - percents'!$H:$H,$A40,'RMI - percents'!$J:$J,$C40)*AH$7</f>
        <v>182538550261.16031</v>
      </c>
      <c r="AI40" s="114">
        <f>SUMIFS('RMI - percents'!AP:AP,'RMI - percents'!$H:$H,$A40,'RMI - percents'!$J:$J,$C40)*AI$7</f>
        <v>185367014427.77319</v>
      </c>
    </row>
    <row r="41" spans="1:35" x14ac:dyDescent="0.35">
      <c r="A41" s="52" t="str">
        <f t="shared" si="6"/>
        <v>BCEU-urban-residential-cooling</v>
      </c>
      <c r="B41" s="63" t="s">
        <v>539</v>
      </c>
      <c r="C41" s="18" t="s">
        <v>5</v>
      </c>
      <c r="D41" s="116">
        <f>SUMIFS('RMI - percents'!K:K,'RMI - percents'!$H:$H,$A41,'RMI - percents'!$J:$J,$C41)*D$9</f>
        <v>0</v>
      </c>
      <c r="E41" s="116">
        <f>SUMIFS('RMI - percents'!L:L,'RMI - percents'!$H:$H,$A41,'RMI - percents'!$J:$J,$C41)*E$9</f>
        <v>0</v>
      </c>
      <c r="F41" s="116">
        <f>SUMIFS('RMI - percents'!M:M,'RMI - percents'!$H:$H,$A41,'RMI - percents'!$J:$J,$C41)*F$9</f>
        <v>0</v>
      </c>
      <c r="G41" s="116">
        <f>SUMIFS('RMI - percents'!N:N,'RMI - percents'!$H:$H,$A41,'RMI - percents'!$J:$J,$C41)*G$9</f>
        <v>0</v>
      </c>
      <c r="H41" s="116">
        <f>SUMIFS('RMI - percents'!O:O,'RMI - percents'!$H:$H,$A41,'RMI - percents'!$J:$J,$C41)*H$9</f>
        <v>0</v>
      </c>
      <c r="I41" s="116">
        <f>SUMIFS('RMI - percents'!P:P,'RMI - percents'!$H:$H,$A41,'RMI - percents'!$J:$J,$C41)*I$9</f>
        <v>0</v>
      </c>
      <c r="J41" s="116">
        <f>SUMIFS('RMI - percents'!Q:Q,'RMI - percents'!$H:$H,$A41,'RMI - percents'!$J:$J,$C41)*J$9</f>
        <v>0</v>
      </c>
      <c r="K41" s="116">
        <f>SUMIFS('RMI - percents'!R:R,'RMI - percents'!$H:$H,$A41,'RMI - percents'!$J:$J,$C41)*K$9</f>
        <v>0</v>
      </c>
      <c r="L41" s="116">
        <f>SUMIFS('RMI - percents'!S:S,'RMI - percents'!$H:$H,$A41,'RMI - percents'!$J:$J,$C41)*L$9</f>
        <v>0</v>
      </c>
      <c r="M41" s="116">
        <f>SUMIFS('RMI - percents'!T:T,'RMI - percents'!$H:$H,$A41,'RMI - percents'!$J:$J,$C41)*M$9</f>
        <v>0</v>
      </c>
      <c r="N41" s="116">
        <f>SUMIFS('RMI - percents'!U:U,'RMI - percents'!$H:$H,$A41,'RMI - percents'!$J:$J,$C41)*N$9</f>
        <v>0</v>
      </c>
      <c r="O41" s="116">
        <f>SUMIFS('RMI - percents'!V:V,'RMI - percents'!$H:$H,$A41,'RMI - percents'!$J:$J,$C41)*O$9</f>
        <v>0</v>
      </c>
      <c r="P41" s="116">
        <f>SUMIFS('RMI - percents'!W:W,'RMI - percents'!$H:$H,$A41,'RMI - percents'!$J:$J,$C41)*P$9</f>
        <v>0</v>
      </c>
      <c r="Q41" s="116">
        <f>SUMIFS('RMI - percents'!X:X,'RMI - percents'!$H:$H,$A41,'RMI - percents'!$J:$J,$C41)*Q$9</f>
        <v>0</v>
      </c>
      <c r="R41" s="116">
        <f>SUMIFS('RMI - percents'!Y:Y,'RMI - percents'!$H:$H,$A41,'RMI - percents'!$J:$J,$C41)*R$9</f>
        <v>0</v>
      </c>
      <c r="S41" s="116">
        <f>SUMIFS('RMI - percents'!Z:Z,'RMI - percents'!$H:$H,$A41,'RMI - percents'!$J:$J,$C41)*S$9</f>
        <v>0</v>
      </c>
      <c r="T41" s="116">
        <f>SUMIFS('RMI - percents'!AA:AA,'RMI - percents'!$H:$H,$A41,'RMI - percents'!$J:$J,$C41)*T$9</f>
        <v>0</v>
      </c>
      <c r="U41" s="116">
        <f>SUMIFS('RMI - percents'!AB:AB,'RMI - percents'!$H:$H,$A41,'RMI - percents'!$J:$J,$C41)*U$9</f>
        <v>0</v>
      </c>
      <c r="V41" s="116">
        <f>SUMIFS('RMI - percents'!AC:AC,'RMI - percents'!$H:$H,$A41,'RMI - percents'!$J:$J,$C41)*V$9</f>
        <v>0</v>
      </c>
      <c r="W41" s="116">
        <f>SUMIFS('RMI - percents'!AD:AD,'RMI - percents'!$H:$H,$A41,'RMI - percents'!$J:$J,$C41)*W$9</f>
        <v>0</v>
      </c>
      <c r="X41" s="116">
        <f>SUMIFS('RMI - percents'!AE:AE,'RMI - percents'!$H:$H,$A41,'RMI - percents'!$J:$J,$C41)*X$9</f>
        <v>0</v>
      </c>
      <c r="Y41" s="116">
        <f>SUMIFS('RMI - percents'!AF:AF,'RMI - percents'!$H:$H,$A41,'RMI - percents'!$J:$J,$C41)*Y$9</f>
        <v>0</v>
      </c>
      <c r="Z41" s="116">
        <f>SUMIFS('RMI - percents'!AG:AG,'RMI - percents'!$H:$H,$A41,'RMI - percents'!$J:$J,$C41)*Z$9</f>
        <v>0</v>
      </c>
      <c r="AA41" s="116">
        <f>SUMIFS('RMI - percents'!AH:AH,'RMI - percents'!$H:$H,$A41,'RMI - percents'!$J:$J,$C41)*AA$9</f>
        <v>0</v>
      </c>
      <c r="AB41" s="116">
        <f>SUMIFS('RMI - percents'!AI:AI,'RMI - percents'!$H:$H,$A41,'RMI - percents'!$J:$J,$C41)*AB$9</f>
        <v>0</v>
      </c>
      <c r="AC41" s="116">
        <f>SUMIFS('RMI - percents'!AJ:AJ,'RMI - percents'!$H:$H,$A41,'RMI - percents'!$J:$J,$C41)*AC$9</f>
        <v>0</v>
      </c>
      <c r="AD41" s="116">
        <f>SUMIFS('RMI - percents'!AK:AK,'RMI - percents'!$H:$H,$A41,'RMI - percents'!$J:$J,$C41)*AD$9</f>
        <v>0</v>
      </c>
      <c r="AE41" s="116">
        <f>SUMIFS('RMI - percents'!AL:AL,'RMI - percents'!$H:$H,$A41,'RMI - percents'!$J:$J,$C41)*AE$9</f>
        <v>0</v>
      </c>
      <c r="AF41" s="116">
        <f>SUMIFS('RMI - percents'!AM:AM,'RMI - percents'!$H:$H,$A41,'RMI - percents'!$J:$J,$C41)*AF$9</f>
        <v>0</v>
      </c>
      <c r="AG41" s="116">
        <f>SUMIFS('RMI - percents'!AN:AN,'RMI - percents'!$H:$H,$A41,'RMI - percents'!$J:$J,$C41)*AG$9</f>
        <v>0</v>
      </c>
      <c r="AH41" s="116">
        <f>SUMIFS('RMI - percents'!AO:AO,'RMI - percents'!$H:$H,$A41,'RMI - percents'!$J:$J,$C41)*AH$9</f>
        <v>0</v>
      </c>
      <c r="AI41" s="116">
        <f>SUMIFS('RMI - percents'!AP:AP,'RMI - percents'!$H:$H,$A41,'RMI - percents'!$J:$J,$C41)*AI$9</f>
        <v>0</v>
      </c>
    </row>
    <row r="42" spans="1:35" x14ac:dyDescent="0.35">
      <c r="A42" s="52" t="str">
        <f t="shared" si="6"/>
        <v>BCEU-urban-residential-cooling</v>
      </c>
      <c r="B42" s="63" t="s">
        <v>539</v>
      </c>
      <c r="C42" s="18" t="s">
        <v>7</v>
      </c>
      <c r="D42" s="116">
        <v>0</v>
      </c>
      <c r="E42" s="116">
        <v>0</v>
      </c>
      <c r="F42" s="116">
        <v>0</v>
      </c>
      <c r="G42" s="116">
        <v>0</v>
      </c>
      <c r="H42" s="116">
        <v>0</v>
      </c>
      <c r="I42" s="116">
        <v>0</v>
      </c>
      <c r="J42" s="116">
        <v>0</v>
      </c>
      <c r="K42" s="116">
        <v>0</v>
      </c>
      <c r="L42" s="116">
        <v>0</v>
      </c>
      <c r="M42" s="116">
        <v>0</v>
      </c>
      <c r="N42" s="116">
        <v>0</v>
      </c>
      <c r="O42" s="116">
        <v>0</v>
      </c>
      <c r="P42" s="116">
        <v>0</v>
      </c>
      <c r="Q42" s="116">
        <v>0</v>
      </c>
      <c r="R42" s="116">
        <v>0</v>
      </c>
      <c r="S42" s="116">
        <v>0</v>
      </c>
      <c r="T42" s="116">
        <v>0</v>
      </c>
      <c r="U42" s="116">
        <v>0</v>
      </c>
      <c r="V42" s="116">
        <v>0</v>
      </c>
      <c r="W42" s="116">
        <v>0</v>
      </c>
      <c r="X42" s="116">
        <v>0</v>
      </c>
      <c r="Y42" s="116">
        <v>0</v>
      </c>
      <c r="Z42" s="116">
        <v>0</v>
      </c>
      <c r="AA42" s="116">
        <v>0</v>
      </c>
      <c r="AB42" s="116">
        <v>0</v>
      </c>
      <c r="AC42" s="116">
        <v>0</v>
      </c>
      <c r="AD42" s="116">
        <v>0</v>
      </c>
      <c r="AE42" s="116">
        <v>0</v>
      </c>
      <c r="AF42" s="116">
        <v>0</v>
      </c>
      <c r="AG42" s="116">
        <v>0</v>
      </c>
      <c r="AH42" s="116">
        <v>0</v>
      </c>
      <c r="AI42" s="116">
        <v>0</v>
      </c>
    </row>
    <row r="43" spans="1:35" x14ac:dyDescent="0.35">
      <c r="A43" s="52" t="str">
        <f t="shared" si="6"/>
        <v>BCEU-urban-residential-cooling</v>
      </c>
      <c r="B43" s="63" t="s">
        <v>539</v>
      </c>
      <c r="C43" s="18" t="s">
        <v>8</v>
      </c>
      <c r="D43" s="116">
        <f>SUMIFS('RMI - percents'!K:K,'RMI - percents'!$H:$H,$A43,'RMI - percents'!$J:$J,$C43)*D$11</f>
        <v>0</v>
      </c>
      <c r="E43" s="116">
        <f>SUMIFS('RMI - percents'!L:L,'RMI - percents'!$H:$H,$A43,'RMI - percents'!$J:$J,$C43)*E$11</f>
        <v>0</v>
      </c>
      <c r="F43" s="116">
        <f>SUMIFS('RMI - percents'!M:M,'RMI - percents'!$H:$H,$A43,'RMI - percents'!$J:$J,$C43)*F$11</f>
        <v>0</v>
      </c>
      <c r="G43" s="116">
        <f>SUMIFS('RMI - percents'!N:N,'RMI - percents'!$H:$H,$A43,'RMI - percents'!$J:$J,$C43)*G$11</f>
        <v>0</v>
      </c>
      <c r="H43" s="116">
        <f>SUMIFS('RMI - percents'!O:O,'RMI - percents'!$H:$H,$A43,'RMI - percents'!$J:$J,$C43)*H$11</f>
        <v>0</v>
      </c>
      <c r="I43" s="116">
        <f>SUMIFS('RMI - percents'!P:P,'RMI - percents'!$H:$H,$A43,'RMI - percents'!$J:$J,$C43)*I$11</f>
        <v>0</v>
      </c>
      <c r="J43" s="116">
        <f>SUMIFS('RMI - percents'!Q:Q,'RMI - percents'!$H:$H,$A43,'RMI - percents'!$J:$J,$C43)*J$11</f>
        <v>0</v>
      </c>
      <c r="K43" s="116">
        <f>SUMIFS('RMI - percents'!R:R,'RMI - percents'!$H:$H,$A43,'RMI - percents'!$J:$J,$C43)*K$11</f>
        <v>0</v>
      </c>
      <c r="L43" s="116">
        <f>SUMIFS('RMI - percents'!S:S,'RMI - percents'!$H:$H,$A43,'RMI - percents'!$J:$J,$C43)*L$11</f>
        <v>0</v>
      </c>
      <c r="M43" s="116">
        <f>SUMIFS('RMI - percents'!T:T,'RMI - percents'!$H:$H,$A43,'RMI - percents'!$J:$J,$C43)*M$11</f>
        <v>0</v>
      </c>
      <c r="N43" s="116">
        <f>SUMIFS('RMI - percents'!U:U,'RMI - percents'!$H:$H,$A43,'RMI - percents'!$J:$J,$C43)*N$11</f>
        <v>0</v>
      </c>
      <c r="O43" s="116">
        <f>SUMIFS('RMI - percents'!V:V,'RMI - percents'!$H:$H,$A43,'RMI - percents'!$J:$J,$C43)*O$11</f>
        <v>0</v>
      </c>
      <c r="P43" s="116">
        <f>SUMIFS('RMI - percents'!W:W,'RMI - percents'!$H:$H,$A43,'RMI - percents'!$J:$J,$C43)*P$11</f>
        <v>0</v>
      </c>
      <c r="Q43" s="116">
        <f>SUMIFS('RMI - percents'!X:X,'RMI - percents'!$H:$H,$A43,'RMI - percents'!$J:$J,$C43)*Q$11</f>
        <v>0</v>
      </c>
      <c r="R43" s="116">
        <f>SUMIFS('RMI - percents'!Y:Y,'RMI - percents'!$H:$H,$A43,'RMI - percents'!$J:$J,$C43)*R$11</f>
        <v>0</v>
      </c>
      <c r="S43" s="116">
        <f>SUMIFS('RMI - percents'!Z:Z,'RMI - percents'!$H:$H,$A43,'RMI - percents'!$J:$J,$C43)*S$11</f>
        <v>0</v>
      </c>
      <c r="T43" s="116">
        <f>SUMIFS('RMI - percents'!AA:AA,'RMI - percents'!$H:$H,$A43,'RMI - percents'!$J:$J,$C43)*T$11</f>
        <v>0</v>
      </c>
      <c r="U43" s="116">
        <f>SUMIFS('RMI - percents'!AB:AB,'RMI - percents'!$H:$H,$A43,'RMI - percents'!$J:$J,$C43)*U$11</f>
        <v>0</v>
      </c>
      <c r="V43" s="116">
        <f>SUMIFS('RMI - percents'!AC:AC,'RMI - percents'!$H:$H,$A43,'RMI - percents'!$J:$J,$C43)*V$11</f>
        <v>0</v>
      </c>
      <c r="W43" s="116">
        <f>SUMIFS('RMI - percents'!AD:AD,'RMI - percents'!$H:$H,$A43,'RMI - percents'!$J:$J,$C43)*W$11</f>
        <v>0</v>
      </c>
      <c r="X43" s="116">
        <f>SUMIFS('RMI - percents'!AE:AE,'RMI - percents'!$H:$H,$A43,'RMI - percents'!$J:$J,$C43)*X$11</f>
        <v>0</v>
      </c>
      <c r="Y43" s="116">
        <f>SUMIFS('RMI - percents'!AF:AF,'RMI - percents'!$H:$H,$A43,'RMI - percents'!$J:$J,$C43)*Y$11</f>
        <v>0</v>
      </c>
      <c r="Z43" s="116">
        <f>SUMIFS('RMI - percents'!AG:AG,'RMI - percents'!$H:$H,$A43,'RMI - percents'!$J:$J,$C43)*Z$11</f>
        <v>0</v>
      </c>
      <c r="AA43" s="116">
        <f>SUMIFS('RMI - percents'!AH:AH,'RMI - percents'!$H:$H,$A43,'RMI - percents'!$J:$J,$C43)*AA$11</f>
        <v>0</v>
      </c>
      <c r="AB43" s="116">
        <f>SUMIFS('RMI - percents'!AI:AI,'RMI - percents'!$H:$H,$A43,'RMI - percents'!$J:$J,$C43)*AB$11</f>
        <v>0</v>
      </c>
      <c r="AC43" s="116">
        <f>SUMIFS('RMI - percents'!AJ:AJ,'RMI - percents'!$H:$H,$A43,'RMI - percents'!$J:$J,$C43)*AC$11</f>
        <v>0</v>
      </c>
      <c r="AD43" s="116">
        <f>SUMIFS('RMI - percents'!AK:AK,'RMI - percents'!$H:$H,$A43,'RMI - percents'!$J:$J,$C43)*AD$11</f>
        <v>0</v>
      </c>
      <c r="AE43" s="116">
        <f>SUMIFS('RMI - percents'!AL:AL,'RMI - percents'!$H:$H,$A43,'RMI - percents'!$J:$J,$C43)*AE$11</f>
        <v>0</v>
      </c>
      <c r="AF43" s="116">
        <f>SUMIFS('RMI - percents'!AM:AM,'RMI - percents'!$H:$H,$A43,'RMI - percents'!$J:$J,$C43)*AF$11</f>
        <v>0</v>
      </c>
      <c r="AG43" s="116">
        <f>SUMIFS('RMI - percents'!AN:AN,'RMI - percents'!$H:$H,$A43,'RMI - percents'!$J:$J,$C43)*AG$11</f>
        <v>0</v>
      </c>
      <c r="AH43" s="116">
        <f>SUMIFS('RMI - percents'!AO:AO,'RMI - percents'!$H:$H,$A43,'RMI - percents'!$J:$J,$C43)*AH$11</f>
        <v>0</v>
      </c>
      <c r="AI43" s="116">
        <f>SUMIFS('RMI - percents'!AP:AP,'RMI - percents'!$H:$H,$A43,'RMI - percents'!$J:$J,$C43)*AI$11</f>
        <v>0</v>
      </c>
    </row>
    <row r="44" spans="1:35" x14ac:dyDescent="0.35">
      <c r="A44" s="52" t="str">
        <f t="shared" si="6"/>
        <v>BCEU-urban-residential-cooling</v>
      </c>
      <c r="B44" s="63" t="s">
        <v>539</v>
      </c>
      <c r="C44" s="18" t="s">
        <v>93</v>
      </c>
      <c r="D44" s="116">
        <v>0</v>
      </c>
      <c r="E44" s="116">
        <v>0</v>
      </c>
      <c r="F44" s="116">
        <v>0</v>
      </c>
      <c r="G44" s="116">
        <v>0</v>
      </c>
      <c r="H44" s="116">
        <v>0</v>
      </c>
      <c r="I44" s="116">
        <v>0</v>
      </c>
      <c r="J44" s="116">
        <v>0</v>
      </c>
      <c r="K44" s="116">
        <v>0</v>
      </c>
      <c r="L44" s="116">
        <v>0</v>
      </c>
      <c r="M44" s="116">
        <v>0</v>
      </c>
      <c r="N44" s="116">
        <v>0</v>
      </c>
      <c r="O44" s="116">
        <v>0</v>
      </c>
      <c r="P44" s="116">
        <v>0</v>
      </c>
      <c r="Q44" s="116">
        <v>0</v>
      </c>
      <c r="R44" s="116">
        <v>0</v>
      </c>
      <c r="S44" s="116">
        <v>0</v>
      </c>
      <c r="T44" s="116">
        <v>0</v>
      </c>
      <c r="U44" s="116">
        <v>0</v>
      </c>
      <c r="V44" s="116">
        <v>0</v>
      </c>
      <c r="W44" s="116">
        <v>0</v>
      </c>
      <c r="X44" s="116">
        <v>0</v>
      </c>
      <c r="Y44" s="116">
        <v>0</v>
      </c>
      <c r="Z44" s="116">
        <v>0</v>
      </c>
      <c r="AA44" s="116">
        <v>0</v>
      </c>
      <c r="AB44" s="116">
        <v>0</v>
      </c>
      <c r="AC44" s="116">
        <v>0</v>
      </c>
      <c r="AD44" s="116">
        <v>0</v>
      </c>
      <c r="AE44" s="116">
        <v>0</v>
      </c>
      <c r="AF44" s="116">
        <v>0</v>
      </c>
      <c r="AG44" s="116">
        <v>0</v>
      </c>
      <c r="AH44" s="116">
        <v>0</v>
      </c>
      <c r="AI44" s="116">
        <v>0</v>
      </c>
    </row>
    <row r="45" spans="1:35" x14ac:dyDescent="0.35">
      <c r="A45" s="52" t="str">
        <f t="shared" si="6"/>
        <v>BCEU-urban-residential-cooling</v>
      </c>
      <c r="B45" s="63" t="s">
        <v>539</v>
      </c>
      <c r="C45" s="18" t="s">
        <v>94</v>
      </c>
      <c r="D45" s="116">
        <v>0</v>
      </c>
      <c r="E45" s="116">
        <v>0</v>
      </c>
      <c r="F45" s="116">
        <v>0</v>
      </c>
      <c r="G45" s="116">
        <v>0</v>
      </c>
      <c r="H45" s="116">
        <v>0</v>
      </c>
      <c r="I45" s="116">
        <v>0</v>
      </c>
      <c r="J45" s="116">
        <v>0</v>
      </c>
      <c r="K45" s="116">
        <v>0</v>
      </c>
      <c r="L45" s="116">
        <v>0</v>
      </c>
      <c r="M45" s="116">
        <v>0</v>
      </c>
      <c r="N45" s="116">
        <v>0</v>
      </c>
      <c r="O45" s="116">
        <v>0</v>
      </c>
      <c r="P45" s="116">
        <v>0</v>
      </c>
      <c r="Q45" s="116">
        <v>0</v>
      </c>
      <c r="R45" s="116">
        <v>0</v>
      </c>
      <c r="S45" s="116">
        <v>0</v>
      </c>
      <c r="T45" s="116">
        <v>0</v>
      </c>
      <c r="U45" s="116">
        <v>0</v>
      </c>
      <c r="V45" s="116">
        <v>0</v>
      </c>
      <c r="W45" s="116">
        <v>0</v>
      </c>
      <c r="X45" s="116">
        <v>0</v>
      </c>
      <c r="Y45" s="116">
        <v>0</v>
      </c>
      <c r="Z45" s="116">
        <v>0</v>
      </c>
      <c r="AA45" s="116">
        <v>0</v>
      </c>
      <c r="AB45" s="116">
        <v>0</v>
      </c>
      <c r="AC45" s="116">
        <v>0</v>
      </c>
      <c r="AD45" s="116">
        <v>0</v>
      </c>
      <c r="AE45" s="116">
        <v>0</v>
      </c>
      <c r="AF45" s="116">
        <v>0</v>
      </c>
      <c r="AG45" s="116">
        <v>0</v>
      </c>
      <c r="AH45" s="116">
        <v>0</v>
      </c>
      <c r="AI45" s="116">
        <v>0</v>
      </c>
    </row>
    <row r="46" spans="1:35" x14ac:dyDescent="0.35">
      <c r="A46" s="52" t="str">
        <f t="shared" si="6"/>
        <v>BCEU-urban-residential-cooling</v>
      </c>
      <c r="B46" s="63" t="s">
        <v>539</v>
      </c>
      <c r="C46" s="18" t="s">
        <v>95</v>
      </c>
      <c r="D46" s="116">
        <f>SUMIFS('RMI - percents'!K:K,'RMI - percents'!$H:$H,$A46,'RMI - percents'!$J:$J,$C46)*D$15</f>
        <v>0</v>
      </c>
      <c r="E46" s="116">
        <f>SUMIFS('RMI - percents'!L:L,'RMI - percents'!$H:$H,$A46,'RMI - percents'!$J:$J,$C46)*E$15</f>
        <v>0</v>
      </c>
      <c r="F46" s="116">
        <f>SUMIFS('RMI - percents'!M:M,'RMI - percents'!$H:$H,$A46,'RMI - percents'!$J:$J,$C46)*F$15</f>
        <v>0</v>
      </c>
      <c r="G46" s="116">
        <f>SUMIFS('RMI - percents'!N:N,'RMI - percents'!$H:$H,$A46,'RMI - percents'!$J:$J,$C46)*G$15</f>
        <v>0</v>
      </c>
      <c r="H46" s="116">
        <f>SUMIFS('RMI - percents'!O:O,'RMI - percents'!$H:$H,$A46,'RMI - percents'!$J:$J,$C46)*H$15</f>
        <v>0</v>
      </c>
      <c r="I46" s="116">
        <f>SUMIFS('RMI - percents'!P:P,'RMI - percents'!$H:$H,$A46,'RMI - percents'!$J:$J,$C46)*I$15</f>
        <v>0</v>
      </c>
      <c r="J46" s="116">
        <f>SUMIFS('RMI - percents'!Q:Q,'RMI - percents'!$H:$H,$A46,'RMI - percents'!$J:$J,$C46)*J$15</f>
        <v>0</v>
      </c>
      <c r="K46" s="116">
        <f>SUMIFS('RMI - percents'!R:R,'RMI - percents'!$H:$H,$A46,'RMI - percents'!$J:$J,$C46)*K$15</f>
        <v>0</v>
      </c>
      <c r="L46" s="116">
        <f>SUMIFS('RMI - percents'!S:S,'RMI - percents'!$H:$H,$A46,'RMI - percents'!$J:$J,$C46)*L$15</f>
        <v>0</v>
      </c>
      <c r="M46" s="116">
        <f>SUMIFS('RMI - percents'!T:T,'RMI - percents'!$H:$H,$A46,'RMI - percents'!$J:$J,$C46)*M$15</f>
        <v>0</v>
      </c>
      <c r="N46" s="116">
        <f>SUMIFS('RMI - percents'!U:U,'RMI - percents'!$H:$H,$A46,'RMI - percents'!$J:$J,$C46)*N$15</f>
        <v>0</v>
      </c>
      <c r="O46" s="116">
        <f>SUMIFS('RMI - percents'!V:V,'RMI - percents'!$H:$H,$A46,'RMI - percents'!$J:$J,$C46)*O$15</f>
        <v>0</v>
      </c>
      <c r="P46" s="116">
        <f>SUMIFS('RMI - percents'!W:W,'RMI - percents'!$H:$H,$A46,'RMI - percents'!$J:$J,$C46)*P$15</f>
        <v>0</v>
      </c>
      <c r="Q46" s="116">
        <f>SUMIFS('RMI - percents'!X:X,'RMI - percents'!$H:$H,$A46,'RMI - percents'!$J:$J,$C46)*Q$15</f>
        <v>0</v>
      </c>
      <c r="R46" s="116">
        <f>SUMIFS('RMI - percents'!Y:Y,'RMI - percents'!$H:$H,$A46,'RMI - percents'!$J:$J,$C46)*R$15</f>
        <v>0</v>
      </c>
      <c r="S46" s="116">
        <f>SUMIFS('RMI - percents'!Z:Z,'RMI - percents'!$H:$H,$A46,'RMI - percents'!$J:$J,$C46)*S$15</f>
        <v>0</v>
      </c>
      <c r="T46" s="116">
        <f>SUMIFS('RMI - percents'!AA:AA,'RMI - percents'!$H:$H,$A46,'RMI - percents'!$J:$J,$C46)*T$15</f>
        <v>0</v>
      </c>
      <c r="U46" s="116">
        <f>SUMIFS('RMI - percents'!AB:AB,'RMI - percents'!$H:$H,$A46,'RMI - percents'!$J:$J,$C46)*U$15</f>
        <v>0</v>
      </c>
      <c r="V46" s="116">
        <f>SUMIFS('RMI - percents'!AC:AC,'RMI - percents'!$H:$H,$A46,'RMI - percents'!$J:$J,$C46)*V$15</f>
        <v>0</v>
      </c>
      <c r="W46" s="116">
        <f>SUMIFS('RMI - percents'!AD:AD,'RMI - percents'!$H:$H,$A46,'RMI - percents'!$J:$J,$C46)*W$15</f>
        <v>0</v>
      </c>
      <c r="X46" s="116">
        <f>SUMIFS('RMI - percents'!AE:AE,'RMI - percents'!$H:$H,$A46,'RMI - percents'!$J:$J,$C46)*X$15</f>
        <v>0</v>
      </c>
      <c r="Y46" s="116">
        <f>SUMIFS('RMI - percents'!AF:AF,'RMI - percents'!$H:$H,$A46,'RMI - percents'!$J:$J,$C46)*Y$15</f>
        <v>0</v>
      </c>
      <c r="Z46" s="116">
        <f>SUMIFS('RMI - percents'!AG:AG,'RMI - percents'!$H:$H,$A46,'RMI - percents'!$J:$J,$C46)*Z$15</f>
        <v>0</v>
      </c>
      <c r="AA46" s="116">
        <f>SUMIFS('RMI - percents'!AH:AH,'RMI - percents'!$H:$H,$A46,'RMI - percents'!$J:$J,$C46)*AA$15</f>
        <v>0</v>
      </c>
      <c r="AB46" s="116">
        <f>SUMIFS('RMI - percents'!AI:AI,'RMI - percents'!$H:$H,$A46,'RMI - percents'!$J:$J,$C46)*AB$15</f>
        <v>0</v>
      </c>
      <c r="AC46" s="116">
        <f>SUMIFS('RMI - percents'!AJ:AJ,'RMI - percents'!$H:$H,$A46,'RMI - percents'!$J:$J,$C46)*AC$15</f>
        <v>0</v>
      </c>
      <c r="AD46" s="116">
        <f>SUMIFS('RMI - percents'!AK:AK,'RMI - percents'!$H:$H,$A46,'RMI - percents'!$J:$J,$C46)*AD$15</f>
        <v>0</v>
      </c>
      <c r="AE46" s="116">
        <f>SUMIFS('RMI - percents'!AL:AL,'RMI - percents'!$H:$H,$A46,'RMI - percents'!$J:$J,$C46)*AE$15</f>
        <v>0</v>
      </c>
      <c r="AF46" s="116">
        <f>SUMIFS('RMI - percents'!AM:AM,'RMI - percents'!$H:$H,$A46,'RMI - percents'!$J:$J,$C46)*AF$15</f>
        <v>0</v>
      </c>
      <c r="AG46" s="116">
        <f>SUMIFS('RMI - percents'!AN:AN,'RMI - percents'!$H:$H,$A46,'RMI - percents'!$J:$J,$C46)*AG$15</f>
        <v>0</v>
      </c>
      <c r="AH46" s="116">
        <f>SUMIFS('RMI - percents'!AO:AO,'RMI - percents'!$H:$H,$A46,'RMI - percents'!$J:$J,$C46)*AH$15</f>
        <v>0</v>
      </c>
      <c r="AI46" s="116">
        <f>SUMIFS('RMI - percents'!AP:AP,'RMI - percents'!$H:$H,$A46,'RMI - percents'!$J:$J,$C46)*AI$15</f>
        <v>0</v>
      </c>
    </row>
    <row r="47" spans="1:35" x14ac:dyDescent="0.35">
      <c r="A47" s="52" t="str">
        <f t="shared" si="6"/>
        <v>BCEU-urban-residential-cooling</v>
      </c>
      <c r="B47" s="63" t="s">
        <v>539</v>
      </c>
      <c r="C47" s="18" t="s">
        <v>96</v>
      </c>
      <c r="D47" s="116">
        <v>0</v>
      </c>
      <c r="E47" s="116">
        <v>0</v>
      </c>
      <c r="F47" s="116">
        <v>0</v>
      </c>
      <c r="G47" s="116">
        <v>0</v>
      </c>
      <c r="H47" s="116">
        <v>0</v>
      </c>
      <c r="I47" s="116">
        <v>0</v>
      </c>
      <c r="J47" s="116">
        <v>0</v>
      </c>
      <c r="K47" s="116">
        <v>0</v>
      </c>
      <c r="L47" s="116">
        <v>0</v>
      </c>
      <c r="M47" s="116">
        <v>0</v>
      </c>
      <c r="N47" s="116">
        <v>0</v>
      </c>
      <c r="O47" s="116">
        <v>0</v>
      </c>
      <c r="P47" s="116">
        <v>0</v>
      </c>
      <c r="Q47" s="116">
        <v>0</v>
      </c>
      <c r="R47" s="116">
        <v>0</v>
      </c>
      <c r="S47" s="116">
        <v>0</v>
      </c>
      <c r="T47" s="116">
        <v>0</v>
      </c>
      <c r="U47" s="116">
        <v>0</v>
      </c>
      <c r="V47" s="116">
        <v>0</v>
      </c>
      <c r="W47" s="116">
        <v>0</v>
      </c>
      <c r="X47" s="116">
        <v>0</v>
      </c>
      <c r="Y47" s="116">
        <v>0</v>
      </c>
      <c r="Z47" s="116">
        <v>0</v>
      </c>
      <c r="AA47" s="116">
        <v>0</v>
      </c>
      <c r="AB47" s="116">
        <v>0</v>
      </c>
      <c r="AC47" s="116">
        <v>0</v>
      </c>
      <c r="AD47" s="116">
        <v>0</v>
      </c>
      <c r="AE47" s="116">
        <v>0</v>
      </c>
      <c r="AF47" s="116">
        <v>0</v>
      </c>
      <c r="AG47" s="116">
        <v>0</v>
      </c>
      <c r="AH47" s="116">
        <v>0</v>
      </c>
      <c r="AI47" s="116">
        <v>0</v>
      </c>
    </row>
    <row r="48" spans="1:35" x14ac:dyDescent="0.35">
      <c r="A48" s="51"/>
      <c r="B48" s="63" t="s">
        <v>539</v>
      </c>
      <c r="C48" s="51"/>
      <c r="D48" s="51"/>
      <c r="E48" s="51"/>
      <c r="F48" s="51"/>
      <c r="G48" s="51"/>
      <c r="H48"/>
      <c r="I48"/>
      <c r="J48"/>
      <c r="K48"/>
      <c r="L48"/>
      <c r="M48"/>
      <c r="N48"/>
      <c r="O48"/>
      <c r="P48"/>
      <c r="Q48"/>
      <c r="R48"/>
      <c r="S48"/>
      <c r="T48"/>
      <c r="U48"/>
      <c r="V48"/>
      <c r="W48"/>
      <c r="X48"/>
      <c r="Y48"/>
      <c r="Z48"/>
      <c r="AA48"/>
      <c r="AB48"/>
      <c r="AC48"/>
      <c r="AD48"/>
      <c r="AE48"/>
      <c r="AF48"/>
      <c r="AG48"/>
      <c r="AH48" s="51"/>
      <c r="AI48" s="51"/>
    </row>
    <row r="49" spans="1:35" x14ac:dyDescent="0.35">
      <c r="A49" s="18" t="s">
        <v>483</v>
      </c>
      <c r="B49" s="63" t="s">
        <v>539</v>
      </c>
      <c r="C49" s="51"/>
      <c r="D49" s="51"/>
      <c r="E49" s="51"/>
      <c r="F49" s="51"/>
      <c r="G49" s="51"/>
      <c r="H49"/>
      <c r="I49"/>
      <c r="J49"/>
      <c r="K49"/>
      <c r="L49"/>
      <c r="M49"/>
      <c r="N49"/>
      <c r="O49"/>
      <c r="P49"/>
      <c r="Q49"/>
      <c r="R49"/>
      <c r="S49"/>
      <c r="T49"/>
      <c r="U49"/>
      <c r="V49"/>
      <c r="W49"/>
      <c r="X49"/>
      <c r="Y49"/>
      <c r="Z49"/>
      <c r="AA49"/>
      <c r="AB49"/>
      <c r="AC49"/>
      <c r="AD49"/>
      <c r="AE49"/>
      <c r="AF49"/>
      <c r="AG49"/>
      <c r="AH49" s="51"/>
      <c r="AI49" s="51"/>
    </row>
    <row r="50" spans="1:35" x14ac:dyDescent="0.35">
      <c r="A50" s="52" t="str">
        <f>A49</f>
        <v>BCEU-urban-residential-lighting</v>
      </c>
      <c r="B50" s="63" t="s">
        <v>539</v>
      </c>
      <c r="C50" s="18" t="s">
        <v>1</v>
      </c>
      <c r="D50" s="18">
        <v>2019</v>
      </c>
      <c r="E50" s="18">
        <v>2020</v>
      </c>
      <c r="F50" s="18">
        <v>2021</v>
      </c>
      <c r="G50" s="18">
        <v>2022</v>
      </c>
      <c r="H50" s="18">
        <v>2023</v>
      </c>
      <c r="I50" s="18">
        <v>2024</v>
      </c>
      <c r="J50" s="18">
        <v>2025</v>
      </c>
      <c r="K50" s="18">
        <v>2026</v>
      </c>
      <c r="L50" s="18">
        <v>2027</v>
      </c>
      <c r="M50" s="18">
        <v>2028</v>
      </c>
      <c r="N50" s="18">
        <v>2029</v>
      </c>
      <c r="O50" s="18">
        <v>2030</v>
      </c>
      <c r="P50" s="18">
        <v>2031</v>
      </c>
      <c r="Q50" s="18">
        <v>2032</v>
      </c>
      <c r="R50" s="18">
        <v>2033</v>
      </c>
      <c r="S50" s="18">
        <v>2034</v>
      </c>
      <c r="T50" s="18">
        <v>2035</v>
      </c>
      <c r="U50" s="18">
        <v>2036</v>
      </c>
      <c r="V50" s="18">
        <v>2037</v>
      </c>
      <c r="W50" s="18">
        <v>2038</v>
      </c>
      <c r="X50" s="18">
        <v>2039</v>
      </c>
      <c r="Y50" s="18">
        <v>2040</v>
      </c>
      <c r="Z50" s="18">
        <v>2041</v>
      </c>
      <c r="AA50" s="18">
        <v>2042</v>
      </c>
      <c r="AB50" s="18">
        <v>2043</v>
      </c>
      <c r="AC50" s="18">
        <v>2044</v>
      </c>
      <c r="AD50" s="18">
        <v>2045</v>
      </c>
      <c r="AE50" s="18">
        <v>2046</v>
      </c>
      <c r="AF50" s="18">
        <v>2047</v>
      </c>
      <c r="AG50" s="18">
        <v>2048</v>
      </c>
      <c r="AH50" s="18">
        <v>2049</v>
      </c>
      <c r="AI50" s="18">
        <v>2050</v>
      </c>
    </row>
    <row r="51" spans="1:35" x14ac:dyDescent="0.35">
      <c r="A51" s="52" t="str">
        <f t="shared" ref="A51:A60" si="7">A50</f>
        <v>BCEU-urban-residential-lighting</v>
      </c>
      <c r="B51" s="63" t="s">
        <v>539</v>
      </c>
      <c r="C51" s="18" t="s">
        <v>2</v>
      </c>
      <c r="D51" s="114">
        <f>SUMIFS('RMI - percents'!K:K,'RMI - percents'!$H:$H,$A51,'RMI - percents'!$J:$J,$C51)*D$5</f>
        <v>21080934760136.359</v>
      </c>
      <c r="E51" s="114">
        <f>SUMIFS('RMI - percents'!L:L,'RMI - percents'!$H:$H,$A51,'RMI - percents'!$J:$J,$C51)*E$5</f>
        <v>22622576416387.746</v>
      </c>
      <c r="F51" s="114">
        <f>SUMIFS('RMI - percents'!M:M,'RMI - percents'!$H:$H,$A51,'RMI - percents'!$J:$J,$C51)*F$5</f>
        <v>21629015523659.395</v>
      </c>
      <c r="G51" s="114">
        <f>SUMIFS('RMI - percents'!N:N,'RMI - percents'!$H:$H,$A51,'RMI - percents'!$J:$J,$C51)*G$5</f>
        <v>21333572499883.035</v>
      </c>
      <c r="H51" s="114">
        <f>SUMIFS('RMI - percents'!O:O,'RMI - percents'!$H:$H,$A51,'RMI - percents'!$J:$J,$C51)*H$5</f>
        <v>21461210608463.457</v>
      </c>
      <c r="I51" s="114">
        <f>SUMIFS('RMI - percents'!P:P,'RMI - percents'!$H:$H,$A51,'RMI - percents'!$J:$J,$C51)*I$5</f>
        <v>21642354368758.52</v>
      </c>
      <c r="J51" s="114">
        <f>SUMIFS('RMI - percents'!Q:Q,'RMI - percents'!$H:$H,$A51,'RMI - percents'!$J:$J,$C51)*J$5</f>
        <v>21920180802143.055</v>
      </c>
      <c r="K51" s="114">
        <f>SUMIFS('RMI - percents'!R:R,'RMI - percents'!$H:$H,$A51,'RMI - percents'!$J:$J,$C51)*K$5</f>
        <v>22370312749708.652</v>
      </c>
      <c r="L51" s="114">
        <f>SUMIFS('RMI - percents'!S:S,'RMI - percents'!$H:$H,$A51,'RMI - percents'!$J:$J,$C51)*L$5</f>
        <v>22882975829639.406</v>
      </c>
      <c r="M51" s="114">
        <f>SUMIFS('RMI - percents'!T:T,'RMI - percents'!$H:$H,$A51,'RMI - percents'!$J:$J,$C51)*M$5</f>
        <v>23299162271351.355</v>
      </c>
      <c r="N51" s="114">
        <f>SUMIFS('RMI - percents'!U:U,'RMI - percents'!$H:$H,$A51,'RMI - percents'!$J:$J,$C51)*N$5</f>
        <v>23676771385464.934</v>
      </c>
      <c r="O51" s="114">
        <f>SUMIFS('RMI - percents'!V:V,'RMI - percents'!$H:$H,$A51,'RMI - percents'!$J:$J,$C51)*O$5</f>
        <v>24060299038082.859</v>
      </c>
      <c r="P51" s="114">
        <f>SUMIFS('RMI - percents'!W:W,'RMI - percents'!$H:$H,$A51,'RMI - percents'!$J:$J,$C51)*P$5</f>
        <v>24476183046994.398</v>
      </c>
      <c r="Q51" s="114">
        <f>SUMIFS('RMI - percents'!X:X,'RMI - percents'!$H:$H,$A51,'RMI - percents'!$J:$J,$C51)*Q$5</f>
        <v>24911633936786.699</v>
      </c>
      <c r="R51" s="114">
        <f>SUMIFS('RMI - percents'!Y:Y,'RMI - percents'!$H:$H,$A51,'RMI - percents'!$J:$J,$C51)*R$5</f>
        <v>25336934752748.547</v>
      </c>
      <c r="S51" s="114">
        <f>SUMIFS('RMI - percents'!Z:Z,'RMI - percents'!$H:$H,$A51,'RMI - percents'!$J:$J,$C51)*S$5</f>
        <v>25717525777692.148</v>
      </c>
      <c r="T51" s="114">
        <f>SUMIFS('RMI - percents'!AA:AA,'RMI - percents'!$H:$H,$A51,'RMI - percents'!$J:$J,$C51)*T$5</f>
        <v>26063577859513.684</v>
      </c>
      <c r="U51" s="114">
        <f>SUMIFS('RMI - percents'!AB:AB,'RMI - percents'!$H:$H,$A51,'RMI - percents'!$J:$J,$C51)*U$5</f>
        <v>26387381723779.695</v>
      </c>
      <c r="V51" s="114">
        <f>SUMIFS('RMI - percents'!AC:AC,'RMI - percents'!$H:$H,$A51,'RMI - percents'!$J:$J,$C51)*V$5</f>
        <v>26639248539863.633</v>
      </c>
      <c r="W51" s="114">
        <f>SUMIFS('RMI - percents'!AD:AD,'RMI - percents'!$H:$H,$A51,'RMI - percents'!$J:$J,$C51)*W$5</f>
        <v>26857461431871.117</v>
      </c>
      <c r="X51" s="114">
        <f>SUMIFS('RMI - percents'!AE:AE,'RMI - percents'!$H:$H,$A51,'RMI - percents'!$J:$J,$C51)*X$5</f>
        <v>27075339238793.461</v>
      </c>
      <c r="Y51" s="114">
        <f>SUMIFS('RMI - percents'!AF:AF,'RMI - percents'!$H:$H,$A51,'RMI - percents'!$J:$J,$C51)*Y$5</f>
        <v>27307313339235.93</v>
      </c>
      <c r="Z51" s="114">
        <f>SUMIFS('RMI - percents'!AG:AG,'RMI - percents'!$H:$H,$A51,'RMI - percents'!$J:$J,$C51)*Z$5</f>
        <v>27604958866169.012</v>
      </c>
      <c r="AA51" s="114">
        <f>SUMIFS('RMI - percents'!AH:AH,'RMI - percents'!$H:$H,$A51,'RMI - percents'!$J:$J,$C51)*AA$5</f>
        <v>27923987489675.105</v>
      </c>
      <c r="AB51" s="114">
        <f>SUMIFS('RMI - percents'!AI:AI,'RMI - percents'!$H:$H,$A51,'RMI - percents'!$J:$J,$C51)*AB$5</f>
        <v>28262342969415.652</v>
      </c>
      <c r="AC51" s="114">
        <f>SUMIFS('RMI - percents'!AJ:AJ,'RMI - percents'!$H:$H,$A51,'RMI - percents'!$J:$J,$C51)*AC$5</f>
        <v>28619312722358.563</v>
      </c>
      <c r="AD51" s="114">
        <f>SUMIFS('RMI - percents'!AK:AK,'RMI - percents'!$H:$H,$A51,'RMI - percents'!$J:$J,$C51)*AD$5</f>
        <v>28997366599565.266</v>
      </c>
      <c r="AE51" s="114">
        <f>SUMIFS('RMI - percents'!AL:AL,'RMI - percents'!$H:$H,$A51,'RMI - percents'!$J:$J,$C51)*AE$5</f>
        <v>29403961488771.996</v>
      </c>
      <c r="AF51" s="114">
        <f>SUMIFS('RMI - percents'!AM:AM,'RMI - percents'!$H:$H,$A51,'RMI - percents'!$J:$J,$C51)*AF$5</f>
        <v>29835378103263.672</v>
      </c>
      <c r="AG51" s="114">
        <f>SUMIFS('RMI - percents'!AN:AN,'RMI - percents'!$H:$H,$A51,'RMI - percents'!$J:$J,$C51)*AG$5</f>
        <v>29925658369032.367</v>
      </c>
      <c r="AH51" s="114">
        <f>SUMIFS('RMI - percents'!AO:AO,'RMI - percents'!$H:$H,$A51,'RMI - percents'!$J:$J,$C51)*AH$5</f>
        <v>29969491010382.281</v>
      </c>
      <c r="AI51" s="114">
        <f>SUMIFS('RMI - percents'!AP:AP,'RMI - percents'!$H:$H,$A51,'RMI - percents'!$J:$J,$C51)*AI$5</f>
        <v>30024409252291.18</v>
      </c>
    </row>
    <row r="52" spans="1:35" x14ac:dyDescent="0.35">
      <c r="A52" s="52" t="str">
        <f t="shared" si="7"/>
        <v>BCEU-urban-residential-lighting</v>
      </c>
      <c r="B52" s="63" t="s">
        <v>539</v>
      </c>
      <c r="C52" s="18" t="s">
        <v>3</v>
      </c>
      <c r="D52" s="116">
        <v>0</v>
      </c>
      <c r="E52" s="116">
        <v>0</v>
      </c>
      <c r="F52" s="116">
        <v>0</v>
      </c>
      <c r="G52" s="116">
        <v>0</v>
      </c>
      <c r="H52" s="116">
        <v>0</v>
      </c>
      <c r="I52" s="116">
        <v>0</v>
      </c>
      <c r="J52" s="116">
        <v>0</v>
      </c>
      <c r="K52" s="116">
        <v>0</v>
      </c>
      <c r="L52" s="116">
        <v>0</v>
      </c>
      <c r="M52" s="116">
        <v>0</v>
      </c>
      <c r="N52" s="116">
        <v>0</v>
      </c>
      <c r="O52" s="116">
        <v>0</v>
      </c>
      <c r="P52" s="116">
        <v>0</v>
      </c>
      <c r="Q52" s="116">
        <v>0</v>
      </c>
      <c r="R52" s="116">
        <v>0</v>
      </c>
      <c r="S52" s="116">
        <v>0</v>
      </c>
      <c r="T52" s="116">
        <v>0</v>
      </c>
      <c r="U52" s="116">
        <v>0</v>
      </c>
      <c r="V52" s="116">
        <v>0</v>
      </c>
      <c r="W52" s="116">
        <v>0</v>
      </c>
      <c r="X52" s="116">
        <v>0</v>
      </c>
      <c r="Y52" s="116">
        <v>0</v>
      </c>
      <c r="Z52" s="116">
        <v>0</v>
      </c>
      <c r="AA52" s="116">
        <v>0</v>
      </c>
      <c r="AB52" s="116">
        <v>0</v>
      </c>
      <c r="AC52" s="116">
        <v>0</v>
      </c>
      <c r="AD52" s="116">
        <v>0</v>
      </c>
      <c r="AE52" s="116">
        <v>0</v>
      </c>
      <c r="AF52" s="116">
        <v>0</v>
      </c>
      <c r="AG52" s="116">
        <v>0</v>
      </c>
      <c r="AH52" s="116">
        <v>0</v>
      </c>
      <c r="AI52" s="116">
        <v>0</v>
      </c>
    </row>
    <row r="53" spans="1:35" x14ac:dyDescent="0.35">
      <c r="A53" s="52" t="str">
        <f t="shared" si="7"/>
        <v>BCEU-urban-residential-lighting</v>
      </c>
      <c r="B53" s="63" t="s">
        <v>539</v>
      </c>
      <c r="C53" s="18" t="s">
        <v>4</v>
      </c>
      <c r="D53" s="116">
        <f>SUMIFS('RMI - percents'!K:K,'RMI - percents'!$H:$H,$A53,'RMI - percents'!$J:$J,$C53)*D$7</f>
        <v>0</v>
      </c>
      <c r="E53" s="116">
        <f>SUMIFS('RMI - percents'!L:L,'RMI - percents'!$H:$H,$A53,'RMI - percents'!$J:$J,$C53)*E$7</f>
        <v>0</v>
      </c>
      <c r="F53" s="116">
        <f>SUMIFS('RMI - percents'!M:M,'RMI - percents'!$H:$H,$A53,'RMI - percents'!$J:$J,$C53)*F$7</f>
        <v>0</v>
      </c>
      <c r="G53" s="116">
        <f>SUMIFS('RMI - percents'!N:N,'RMI - percents'!$H:$H,$A53,'RMI - percents'!$J:$J,$C53)*G$7</f>
        <v>0</v>
      </c>
      <c r="H53" s="116">
        <f>SUMIFS('RMI - percents'!O:O,'RMI - percents'!$H:$H,$A53,'RMI - percents'!$J:$J,$C53)*H$7</f>
        <v>0</v>
      </c>
      <c r="I53" s="116">
        <f>SUMIFS('RMI - percents'!P:P,'RMI - percents'!$H:$H,$A53,'RMI - percents'!$J:$J,$C53)*I$7</f>
        <v>0</v>
      </c>
      <c r="J53" s="116">
        <f>SUMIFS('RMI - percents'!Q:Q,'RMI - percents'!$H:$H,$A53,'RMI - percents'!$J:$J,$C53)*J$7</f>
        <v>0</v>
      </c>
      <c r="K53" s="116">
        <f>SUMIFS('RMI - percents'!R:R,'RMI - percents'!$H:$H,$A53,'RMI - percents'!$J:$J,$C53)*K$7</f>
        <v>0</v>
      </c>
      <c r="L53" s="116">
        <f>SUMIFS('RMI - percents'!S:S,'RMI - percents'!$H:$H,$A53,'RMI - percents'!$J:$J,$C53)*L$7</f>
        <v>0</v>
      </c>
      <c r="M53" s="116">
        <f>SUMIFS('RMI - percents'!T:T,'RMI - percents'!$H:$H,$A53,'RMI - percents'!$J:$J,$C53)*M$7</f>
        <v>0</v>
      </c>
      <c r="N53" s="116">
        <f>SUMIFS('RMI - percents'!U:U,'RMI - percents'!$H:$H,$A53,'RMI - percents'!$J:$J,$C53)*N$7</f>
        <v>0</v>
      </c>
      <c r="O53" s="116">
        <f>SUMIFS('RMI - percents'!V:V,'RMI - percents'!$H:$H,$A53,'RMI - percents'!$J:$J,$C53)*O$7</f>
        <v>0</v>
      </c>
      <c r="P53" s="116">
        <f>SUMIFS('RMI - percents'!W:W,'RMI - percents'!$H:$H,$A53,'RMI - percents'!$J:$J,$C53)*P$7</f>
        <v>0</v>
      </c>
      <c r="Q53" s="116">
        <f>SUMIFS('RMI - percents'!X:X,'RMI - percents'!$H:$H,$A53,'RMI - percents'!$J:$J,$C53)*Q$7</f>
        <v>0</v>
      </c>
      <c r="R53" s="116">
        <f>SUMIFS('RMI - percents'!Y:Y,'RMI - percents'!$H:$H,$A53,'RMI - percents'!$J:$J,$C53)*R$7</f>
        <v>0</v>
      </c>
      <c r="S53" s="116">
        <f>SUMIFS('RMI - percents'!Z:Z,'RMI - percents'!$H:$H,$A53,'RMI - percents'!$J:$J,$C53)*S$7</f>
        <v>0</v>
      </c>
      <c r="T53" s="116">
        <f>SUMIFS('RMI - percents'!AA:AA,'RMI - percents'!$H:$H,$A53,'RMI - percents'!$J:$J,$C53)*T$7</f>
        <v>0</v>
      </c>
      <c r="U53" s="116">
        <f>SUMIFS('RMI - percents'!AB:AB,'RMI - percents'!$H:$H,$A53,'RMI - percents'!$J:$J,$C53)*U$7</f>
        <v>0</v>
      </c>
      <c r="V53" s="116">
        <f>SUMIFS('RMI - percents'!AC:AC,'RMI - percents'!$H:$H,$A53,'RMI - percents'!$J:$J,$C53)*V$7</f>
        <v>0</v>
      </c>
      <c r="W53" s="116">
        <f>SUMIFS('RMI - percents'!AD:AD,'RMI - percents'!$H:$H,$A53,'RMI - percents'!$J:$J,$C53)*W$7</f>
        <v>0</v>
      </c>
      <c r="X53" s="116">
        <f>SUMIFS('RMI - percents'!AE:AE,'RMI - percents'!$H:$H,$A53,'RMI - percents'!$J:$J,$C53)*X$7</f>
        <v>0</v>
      </c>
      <c r="Y53" s="116">
        <f>SUMIFS('RMI - percents'!AF:AF,'RMI - percents'!$H:$H,$A53,'RMI - percents'!$J:$J,$C53)*Y$7</f>
        <v>0</v>
      </c>
      <c r="Z53" s="116">
        <f>SUMIFS('RMI - percents'!AG:AG,'RMI - percents'!$H:$H,$A53,'RMI - percents'!$J:$J,$C53)*Z$7</f>
        <v>0</v>
      </c>
      <c r="AA53" s="116">
        <f>SUMIFS('RMI - percents'!AH:AH,'RMI - percents'!$H:$H,$A53,'RMI - percents'!$J:$J,$C53)*AA$7</f>
        <v>0</v>
      </c>
      <c r="AB53" s="116">
        <f>SUMIFS('RMI - percents'!AI:AI,'RMI - percents'!$H:$H,$A53,'RMI - percents'!$J:$J,$C53)*AB$7</f>
        <v>0</v>
      </c>
      <c r="AC53" s="116">
        <f>SUMIFS('RMI - percents'!AJ:AJ,'RMI - percents'!$H:$H,$A53,'RMI - percents'!$J:$J,$C53)*AC$7</f>
        <v>0</v>
      </c>
      <c r="AD53" s="116">
        <f>SUMIFS('RMI - percents'!AK:AK,'RMI - percents'!$H:$H,$A53,'RMI - percents'!$J:$J,$C53)*AD$7</f>
        <v>0</v>
      </c>
      <c r="AE53" s="116">
        <f>SUMIFS('RMI - percents'!AL:AL,'RMI - percents'!$H:$H,$A53,'RMI - percents'!$J:$J,$C53)*AE$7</f>
        <v>0</v>
      </c>
      <c r="AF53" s="116">
        <f>SUMIFS('RMI - percents'!AM:AM,'RMI - percents'!$H:$H,$A53,'RMI - percents'!$J:$J,$C53)*AF$7</f>
        <v>0</v>
      </c>
      <c r="AG53" s="116">
        <f>SUMIFS('RMI - percents'!AN:AN,'RMI - percents'!$H:$H,$A53,'RMI - percents'!$J:$J,$C53)*AG$7</f>
        <v>0</v>
      </c>
      <c r="AH53" s="116">
        <f>SUMIFS('RMI - percents'!AO:AO,'RMI - percents'!$H:$H,$A53,'RMI - percents'!$J:$J,$C53)*AH$7</f>
        <v>0</v>
      </c>
      <c r="AI53" s="116">
        <f>SUMIFS('RMI - percents'!AP:AP,'RMI - percents'!$H:$H,$A53,'RMI - percents'!$J:$J,$C53)*AI$7</f>
        <v>0</v>
      </c>
    </row>
    <row r="54" spans="1:35" x14ac:dyDescent="0.35">
      <c r="A54" s="52" t="str">
        <f t="shared" si="7"/>
        <v>BCEU-urban-residential-lighting</v>
      </c>
      <c r="B54" s="63" t="s">
        <v>539</v>
      </c>
      <c r="C54" s="18" t="s">
        <v>5</v>
      </c>
      <c r="D54" s="116">
        <f>SUMIFS('RMI - percents'!K:K,'RMI - percents'!$H:$H,$A54,'RMI - percents'!$J:$J,$C54)*D$9</f>
        <v>0</v>
      </c>
      <c r="E54" s="116">
        <f>SUMIFS('RMI - percents'!L:L,'RMI - percents'!$H:$H,$A54,'RMI - percents'!$J:$J,$C54)*E$9</f>
        <v>0</v>
      </c>
      <c r="F54" s="116">
        <f>SUMIFS('RMI - percents'!M:M,'RMI - percents'!$H:$H,$A54,'RMI - percents'!$J:$J,$C54)*F$9</f>
        <v>0</v>
      </c>
      <c r="G54" s="116">
        <f>SUMIFS('RMI - percents'!N:N,'RMI - percents'!$H:$H,$A54,'RMI - percents'!$J:$J,$C54)*G$9</f>
        <v>0</v>
      </c>
      <c r="H54" s="116">
        <f>SUMIFS('RMI - percents'!O:O,'RMI - percents'!$H:$H,$A54,'RMI - percents'!$J:$J,$C54)*H$9</f>
        <v>0</v>
      </c>
      <c r="I54" s="116">
        <f>SUMIFS('RMI - percents'!P:P,'RMI - percents'!$H:$H,$A54,'RMI - percents'!$J:$J,$C54)*I$9</f>
        <v>0</v>
      </c>
      <c r="J54" s="116">
        <f>SUMIFS('RMI - percents'!Q:Q,'RMI - percents'!$H:$H,$A54,'RMI - percents'!$J:$J,$C54)*J$9</f>
        <v>0</v>
      </c>
      <c r="K54" s="116">
        <f>SUMIFS('RMI - percents'!R:R,'RMI - percents'!$H:$H,$A54,'RMI - percents'!$J:$J,$C54)*K$9</f>
        <v>0</v>
      </c>
      <c r="L54" s="116">
        <f>SUMIFS('RMI - percents'!S:S,'RMI - percents'!$H:$H,$A54,'RMI - percents'!$J:$J,$C54)*L$9</f>
        <v>0</v>
      </c>
      <c r="M54" s="116">
        <f>SUMIFS('RMI - percents'!T:T,'RMI - percents'!$H:$H,$A54,'RMI - percents'!$J:$J,$C54)*M$9</f>
        <v>0</v>
      </c>
      <c r="N54" s="116">
        <f>SUMIFS('RMI - percents'!U:U,'RMI - percents'!$H:$H,$A54,'RMI - percents'!$J:$J,$C54)*N$9</f>
        <v>0</v>
      </c>
      <c r="O54" s="116">
        <f>SUMIFS('RMI - percents'!V:V,'RMI - percents'!$H:$H,$A54,'RMI - percents'!$J:$J,$C54)*O$9</f>
        <v>0</v>
      </c>
      <c r="P54" s="116">
        <f>SUMIFS('RMI - percents'!W:W,'RMI - percents'!$H:$H,$A54,'RMI - percents'!$J:$J,$C54)*P$9</f>
        <v>0</v>
      </c>
      <c r="Q54" s="116">
        <f>SUMIFS('RMI - percents'!X:X,'RMI - percents'!$H:$H,$A54,'RMI - percents'!$J:$J,$C54)*Q$9</f>
        <v>0</v>
      </c>
      <c r="R54" s="116">
        <f>SUMIFS('RMI - percents'!Y:Y,'RMI - percents'!$H:$H,$A54,'RMI - percents'!$J:$J,$C54)*R$9</f>
        <v>0</v>
      </c>
      <c r="S54" s="116">
        <f>SUMIFS('RMI - percents'!Z:Z,'RMI - percents'!$H:$H,$A54,'RMI - percents'!$J:$J,$C54)*S$9</f>
        <v>0</v>
      </c>
      <c r="T54" s="116">
        <f>SUMIFS('RMI - percents'!AA:AA,'RMI - percents'!$H:$H,$A54,'RMI - percents'!$J:$J,$C54)*T$9</f>
        <v>0</v>
      </c>
      <c r="U54" s="116">
        <f>SUMIFS('RMI - percents'!AB:AB,'RMI - percents'!$H:$H,$A54,'RMI - percents'!$J:$J,$C54)*U$9</f>
        <v>0</v>
      </c>
      <c r="V54" s="116">
        <f>SUMIFS('RMI - percents'!AC:AC,'RMI - percents'!$H:$H,$A54,'RMI - percents'!$J:$J,$C54)*V$9</f>
        <v>0</v>
      </c>
      <c r="W54" s="116">
        <f>SUMIFS('RMI - percents'!AD:AD,'RMI - percents'!$H:$H,$A54,'RMI - percents'!$J:$J,$C54)*W$9</f>
        <v>0</v>
      </c>
      <c r="X54" s="116">
        <f>SUMIFS('RMI - percents'!AE:AE,'RMI - percents'!$H:$H,$A54,'RMI - percents'!$J:$J,$C54)*X$9</f>
        <v>0</v>
      </c>
      <c r="Y54" s="116">
        <f>SUMIFS('RMI - percents'!AF:AF,'RMI - percents'!$H:$H,$A54,'RMI - percents'!$J:$J,$C54)*Y$9</f>
        <v>0</v>
      </c>
      <c r="Z54" s="116">
        <f>SUMIFS('RMI - percents'!AG:AG,'RMI - percents'!$H:$H,$A54,'RMI - percents'!$J:$J,$C54)*Z$9</f>
        <v>0</v>
      </c>
      <c r="AA54" s="116">
        <f>SUMIFS('RMI - percents'!AH:AH,'RMI - percents'!$H:$H,$A54,'RMI - percents'!$J:$J,$C54)*AA$9</f>
        <v>0</v>
      </c>
      <c r="AB54" s="116">
        <f>SUMIFS('RMI - percents'!AI:AI,'RMI - percents'!$H:$H,$A54,'RMI - percents'!$J:$J,$C54)*AB$9</f>
        <v>0</v>
      </c>
      <c r="AC54" s="116">
        <f>SUMIFS('RMI - percents'!AJ:AJ,'RMI - percents'!$H:$H,$A54,'RMI - percents'!$J:$J,$C54)*AC$9</f>
        <v>0</v>
      </c>
      <c r="AD54" s="116">
        <f>SUMIFS('RMI - percents'!AK:AK,'RMI - percents'!$H:$H,$A54,'RMI - percents'!$J:$J,$C54)*AD$9</f>
        <v>0</v>
      </c>
      <c r="AE54" s="116">
        <f>SUMIFS('RMI - percents'!AL:AL,'RMI - percents'!$H:$H,$A54,'RMI - percents'!$J:$J,$C54)*AE$9</f>
        <v>0</v>
      </c>
      <c r="AF54" s="116">
        <f>SUMIFS('RMI - percents'!AM:AM,'RMI - percents'!$H:$H,$A54,'RMI - percents'!$J:$J,$C54)*AF$9</f>
        <v>0</v>
      </c>
      <c r="AG54" s="116">
        <f>SUMIFS('RMI - percents'!AN:AN,'RMI - percents'!$H:$H,$A54,'RMI - percents'!$J:$J,$C54)*AG$9</f>
        <v>0</v>
      </c>
      <c r="AH54" s="116">
        <f>SUMIFS('RMI - percents'!AO:AO,'RMI - percents'!$H:$H,$A54,'RMI - percents'!$J:$J,$C54)*AH$9</f>
        <v>0</v>
      </c>
      <c r="AI54" s="116">
        <f>SUMIFS('RMI - percents'!AP:AP,'RMI - percents'!$H:$H,$A54,'RMI - percents'!$J:$J,$C54)*AI$9</f>
        <v>0</v>
      </c>
    </row>
    <row r="55" spans="1:35" x14ac:dyDescent="0.35">
      <c r="A55" s="52" t="str">
        <f t="shared" si="7"/>
        <v>BCEU-urban-residential-lighting</v>
      </c>
      <c r="B55" s="63" t="s">
        <v>539</v>
      </c>
      <c r="C55" s="18" t="s">
        <v>7</v>
      </c>
      <c r="D55" s="116">
        <v>0</v>
      </c>
      <c r="E55" s="116">
        <v>0</v>
      </c>
      <c r="F55" s="116">
        <v>0</v>
      </c>
      <c r="G55" s="116">
        <v>0</v>
      </c>
      <c r="H55" s="116">
        <v>0</v>
      </c>
      <c r="I55" s="116">
        <v>0</v>
      </c>
      <c r="J55" s="116">
        <v>0</v>
      </c>
      <c r="K55" s="116">
        <v>0</v>
      </c>
      <c r="L55" s="116">
        <v>0</v>
      </c>
      <c r="M55" s="116">
        <v>0</v>
      </c>
      <c r="N55" s="116">
        <v>0</v>
      </c>
      <c r="O55" s="116">
        <v>0</v>
      </c>
      <c r="P55" s="116">
        <v>0</v>
      </c>
      <c r="Q55" s="116">
        <v>0</v>
      </c>
      <c r="R55" s="116">
        <v>0</v>
      </c>
      <c r="S55" s="116">
        <v>0</v>
      </c>
      <c r="T55" s="116">
        <v>0</v>
      </c>
      <c r="U55" s="116">
        <v>0</v>
      </c>
      <c r="V55" s="116">
        <v>0</v>
      </c>
      <c r="W55" s="116">
        <v>0</v>
      </c>
      <c r="X55" s="116">
        <v>0</v>
      </c>
      <c r="Y55" s="116">
        <v>0</v>
      </c>
      <c r="Z55" s="116">
        <v>0</v>
      </c>
      <c r="AA55" s="116">
        <v>0</v>
      </c>
      <c r="AB55" s="116">
        <v>0</v>
      </c>
      <c r="AC55" s="116">
        <v>0</v>
      </c>
      <c r="AD55" s="116">
        <v>0</v>
      </c>
      <c r="AE55" s="116">
        <v>0</v>
      </c>
      <c r="AF55" s="116">
        <v>0</v>
      </c>
      <c r="AG55" s="116">
        <v>0</v>
      </c>
      <c r="AH55" s="116">
        <v>0</v>
      </c>
      <c r="AI55" s="116">
        <v>0</v>
      </c>
    </row>
    <row r="56" spans="1:35" x14ac:dyDescent="0.35">
      <c r="A56" s="52" t="str">
        <f t="shared" si="7"/>
        <v>BCEU-urban-residential-lighting</v>
      </c>
      <c r="B56" s="63" t="s">
        <v>539</v>
      </c>
      <c r="C56" s="18" t="s">
        <v>8</v>
      </c>
      <c r="D56" s="116">
        <f>SUMIFS('RMI - percents'!K:K,'RMI - percents'!$H:$H,$A56,'RMI - percents'!$J:$J,$C56)*D$11</f>
        <v>0</v>
      </c>
      <c r="E56" s="116">
        <f>SUMIFS('RMI - percents'!L:L,'RMI - percents'!$H:$H,$A56,'RMI - percents'!$J:$J,$C56)*E$11</f>
        <v>0</v>
      </c>
      <c r="F56" s="116">
        <f>SUMIFS('RMI - percents'!M:M,'RMI - percents'!$H:$H,$A56,'RMI - percents'!$J:$J,$C56)*F$11</f>
        <v>0</v>
      </c>
      <c r="G56" s="116">
        <f>SUMIFS('RMI - percents'!N:N,'RMI - percents'!$H:$H,$A56,'RMI - percents'!$J:$J,$C56)*G$11</f>
        <v>0</v>
      </c>
      <c r="H56" s="116">
        <f>SUMIFS('RMI - percents'!O:O,'RMI - percents'!$H:$H,$A56,'RMI - percents'!$J:$J,$C56)*H$11</f>
        <v>0</v>
      </c>
      <c r="I56" s="116">
        <f>SUMIFS('RMI - percents'!P:P,'RMI - percents'!$H:$H,$A56,'RMI - percents'!$J:$J,$C56)*I$11</f>
        <v>0</v>
      </c>
      <c r="J56" s="116">
        <f>SUMIFS('RMI - percents'!Q:Q,'RMI - percents'!$H:$H,$A56,'RMI - percents'!$J:$J,$C56)*J$11</f>
        <v>0</v>
      </c>
      <c r="K56" s="116">
        <f>SUMIFS('RMI - percents'!R:R,'RMI - percents'!$H:$H,$A56,'RMI - percents'!$J:$J,$C56)*K$11</f>
        <v>0</v>
      </c>
      <c r="L56" s="116">
        <f>SUMIFS('RMI - percents'!S:S,'RMI - percents'!$H:$H,$A56,'RMI - percents'!$J:$J,$C56)*L$11</f>
        <v>0</v>
      </c>
      <c r="M56" s="116">
        <f>SUMIFS('RMI - percents'!T:T,'RMI - percents'!$H:$H,$A56,'RMI - percents'!$J:$J,$C56)*M$11</f>
        <v>0</v>
      </c>
      <c r="N56" s="116">
        <f>SUMIFS('RMI - percents'!U:U,'RMI - percents'!$H:$H,$A56,'RMI - percents'!$J:$J,$C56)*N$11</f>
        <v>0</v>
      </c>
      <c r="O56" s="116">
        <f>SUMIFS('RMI - percents'!V:V,'RMI - percents'!$H:$H,$A56,'RMI - percents'!$J:$J,$C56)*O$11</f>
        <v>0</v>
      </c>
      <c r="P56" s="116">
        <f>SUMIFS('RMI - percents'!W:W,'RMI - percents'!$H:$H,$A56,'RMI - percents'!$J:$J,$C56)*P$11</f>
        <v>0</v>
      </c>
      <c r="Q56" s="116">
        <f>SUMIFS('RMI - percents'!X:X,'RMI - percents'!$H:$H,$A56,'RMI - percents'!$J:$J,$C56)*Q$11</f>
        <v>0</v>
      </c>
      <c r="R56" s="116">
        <f>SUMIFS('RMI - percents'!Y:Y,'RMI - percents'!$H:$H,$A56,'RMI - percents'!$J:$J,$C56)*R$11</f>
        <v>0</v>
      </c>
      <c r="S56" s="116">
        <f>SUMIFS('RMI - percents'!Z:Z,'RMI - percents'!$H:$H,$A56,'RMI - percents'!$J:$J,$C56)*S$11</f>
        <v>0</v>
      </c>
      <c r="T56" s="116">
        <f>SUMIFS('RMI - percents'!AA:AA,'RMI - percents'!$H:$H,$A56,'RMI - percents'!$J:$J,$C56)*T$11</f>
        <v>0</v>
      </c>
      <c r="U56" s="116">
        <f>SUMIFS('RMI - percents'!AB:AB,'RMI - percents'!$H:$H,$A56,'RMI - percents'!$J:$J,$C56)*U$11</f>
        <v>0</v>
      </c>
      <c r="V56" s="116">
        <f>SUMIFS('RMI - percents'!AC:AC,'RMI - percents'!$H:$H,$A56,'RMI - percents'!$J:$J,$C56)*V$11</f>
        <v>0</v>
      </c>
      <c r="W56" s="116">
        <f>SUMIFS('RMI - percents'!AD:AD,'RMI - percents'!$H:$H,$A56,'RMI - percents'!$J:$J,$C56)*W$11</f>
        <v>0</v>
      </c>
      <c r="X56" s="116">
        <f>SUMIFS('RMI - percents'!AE:AE,'RMI - percents'!$H:$H,$A56,'RMI - percents'!$J:$J,$C56)*X$11</f>
        <v>0</v>
      </c>
      <c r="Y56" s="116">
        <f>SUMIFS('RMI - percents'!AF:AF,'RMI - percents'!$H:$H,$A56,'RMI - percents'!$J:$J,$C56)*Y$11</f>
        <v>0</v>
      </c>
      <c r="Z56" s="116">
        <f>SUMIFS('RMI - percents'!AG:AG,'RMI - percents'!$H:$H,$A56,'RMI - percents'!$J:$J,$C56)*Z$11</f>
        <v>0</v>
      </c>
      <c r="AA56" s="116">
        <f>SUMIFS('RMI - percents'!AH:AH,'RMI - percents'!$H:$H,$A56,'RMI - percents'!$J:$J,$C56)*AA$11</f>
        <v>0</v>
      </c>
      <c r="AB56" s="116">
        <f>SUMIFS('RMI - percents'!AI:AI,'RMI - percents'!$H:$H,$A56,'RMI - percents'!$J:$J,$C56)*AB$11</f>
        <v>0</v>
      </c>
      <c r="AC56" s="116">
        <f>SUMIFS('RMI - percents'!AJ:AJ,'RMI - percents'!$H:$H,$A56,'RMI - percents'!$J:$J,$C56)*AC$11</f>
        <v>0</v>
      </c>
      <c r="AD56" s="116">
        <f>SUMIFS('RMI - percents'!AK:AK,'RMI - percents'!$H:$H,$A56,'RMI - percents'!$J:$J,$C56)*AD$11</f>
        <v>0</v>
      </c>
      <c r="AE56" s="116">
        <f>SUMIFS('RMI - percents'!AL:AL,'RMI - percents'!$H:$H,$A56,'RMI - percents'!$J:$J,$C56)*AE$11</f>
        <v>0</v>
      </c>
      <c r="AF56" s="116">
        <f>SUMIFS('RMI - percents'!AM:AM,'RMI - percents'!$H:$H,$A56,'RMI - percents'!$J:$J,$C56)*AF$11</f>
        <v>0</v>
      </c>
      <c r="AG56" s="116">
        <f>SUMIFS('RMI - percents'!AN:AN,'RMI - percents'!$H:$H,$A56,'RMI - percents'!$J:$J,$C56)*AG$11</f>
        <v>0</v>
      </c>
      <c r="AH56" s="116">
        <f>SUMIFS('RMI - percents'!AO:AO,'RMI - percents'!$H:$H,$A56,'RMI - percents'!$J:$J,$C56)*AH$11</f>
        <v>0</v>
      </c>
      <c r="AI56" s="116">
        <f>SUMIFS('RMI - percents'!AP:AP,'RMI - percents'!$H:$H,$A56,'RMI - percents'!$J:$J,$C56)*AI$11</f>
        <v>0</v>
      </c>
    </row>
    <row r="57" spans="1:35" x14ac:dyDescent="0.35">
      <c r="A57" s="52" t="str">
        <f t="shared" si="7"/>
        <v>BCEU-urban-residential-lighting</v>
      </c>
      <c r="B57" s="63" t="s">
        <v>539</v>
      </c>
      <c r="C57" s="18" t="s">
        <v>93</v>
      </c>
      <c r="D57" s="116">
        <v>0</v>
      </c>
      <c r="E57" s="116">
        <v>0</v>
      </c>
      <c r="F57" s="116">
        <v>0</v>
      </c>
      <c r="G57" s="116">
        <v>0</v>
      </c>
      <c r="H57" s="116">
        <v>0</v>
      </c>
      <c r="I57" s="116">
        <v>0</v>
      </c>
      <c r="J57" s="116">
        <v>0</v>
      </c>
      <c r="K57" s="116">
        <v>0</v>
      </c>
      <c r="L57" s="116">
        <v>0</v>
      </c>
      <c r="M57" s="116">
        <v>0</v>
      </c>
      <c r="N57" s="116">
        <v>0</v>
      </c>
      <c r="O57" s="116">
        <v>0</v>
      </c>
      <c r="P57" s="116">
        <v>0</v>
      </c>
      <c r="Q57" s="116">
        <v>0</v>
      </c>
      <c r="R57" s="116">
        <v>0</v>
      </c>
      <c r="S57" s="116">
        <v>0</v>
      </c>
      <c r="T57" s="116">
        <v>0</v>
      </c>
      <c r="U57" s="116">
        <v>0</v>
      </c>
      <c r="V57" s="116">
        <v>0</v>
      </c>
      <c r="W57" s="116">
        <v>0</v>
      </c>
      <c r="X57" s="116">
        <v>0</v>
      </c>
      <c r="Y57" s="116">
        <v>0</v>
      </c>
      <c r="Z57" s="116">
        <v>0</v>
      </c>
      <c r="AA57" s="116">
        <v>0</v>
      </c>
      <c r="AB57" s="116">
        <v>0</v>
      </c>
      <c r="AC57" s="116">
        <v>0</v>
      </c>
      <c r="AD57" s="116">
        <v>0</v>
      </c>
      <c r="AE57" s="116">
        <v>0</v>
      </c>
      <c r="AF57" s="116">
        <v>0</v>
      </c>
      <c r="AG57" s="116">
        <v>0</v>
      </c>
      <c r="AH57" s="116">
        <v>0</v>
      </c>
      <c r="AI57" s="116">
        <v>0</v>
      </c>
    </row>
    <row r="58" spans="1:35" x14ac:dyDescent="0.35">
      <c r="A58" s="52" t="str">
        <f t="shared" si="7"/>
        <v>BCEU-urban-residential-lighting</v>
      </c>
      <c r="B58" s="63" t="s">
        <v>539</v>
      </c>
      <c r="C58" s="18" t="s">
        <v>94</v>
      </c>
      <c r="D58" s="116">
        <v>0</v>
      </c>
      <c r="E58" s="116">
        <v>0</v>
      </c>
      <c r="F58" s="116">
        <v>0</v>
      </c>
      <c r="G58" s="116">
        <v>0</v>
      </c>
      <c r="H58" s="116">
        <v>0</v>
      </c>
      <c r="I58" s="116">
        <v>0</v>
      </c>
      <c r="J58" s="116">
        <v>0</v>
      </c>
      <c r="K58" s="116">
        <v>0</v>
      </c>
      <c r="L58" s="116">
        <v>0</v>
      </c>
      <c r="M58" s="116">
        <v>0</v>
      </c>
      <c r="N58" s="116">
        <v>0</v>
      </c>
      <c r="O58" s="116">
        <v>0</v>
      </c>
      <c r="P58" s="116">
        <v>0</v>
      </c>
      <c r="Q58" s="116">
        <v>0</v>
      </c>
      <c r="R58" s="116">
        <v>0</v>
      </c>
      <c r="S58" s="116">
        <v>0</v>
      </c>
      <c r="T58" s="116">
        <v>0</v>
      </c>
      <c r="U58" s="116">
        <v>0</v>
      </c>
      <c r="V58" s="116">
        <v>0</v>
      </c>
      <c r="W58" s="116">
        <v>0</v>
      </c>
      <c r="X58" s="116">
        <v>0</v>
      </c>
      <c r="Y58" s="116">
        <v>0</v>
      </c>
      <c r="Z58" s="116">
        <v>0</v>
      </c>
      <c r="AA58" s="116">
        <v>0</v>
      </c>
      <c r="AB58" s="116">
        <v>0</v>
      </c>
      <c r="AC58" s="116">
        <v>0</v>
      </c>
      <c r="AD58" s="116">
        <v>0</v>
      </c>
      <c r="AE58" s="116">
        <v>0</v>
      </c>
      <c r="AF58" s="116">
        <v>0</v>
      </c>
      <c r="AG58" s="116">
        <v>0</v>
      </c>
      <c r="AH58" s="116">
        <v>0</v>
      </c>
      <c r="AI58" s="116">
        <v>0</v>
      </c>
    </row>
    <row r="59" spans="1:35" x14ac:dyDescent="0.35">
      <c r="A59" s="52" t="str">
        <f t="shared" si="7"/>
        <v>BCEU-urban-residential-lighting</v>
      </c>
      <c r="B59" s="63" t="s">
        <v>539</v>
      </c>
      <c r="C59" s="18" t="s">
        <v>95</v>
      </c>
      <c r="D59" s="116">
        <f>SUMIFS('RMI - percents'!K:K,'RMI - percents'!$H:$H,$A59,'RMI - percents'!$J:$J,$C59)*D$15</f>
        <v>0</v>
      </c>
      <c r="E59" s="116">
        <f>SUMIFS('RMI - percents'!L:L,'RMI - percents'!$H:$H,$A59,'RMI - percents'!$J:$J,$C59)*E$15</f>
        <v>0</v>
      </c>
      <c r="F59" s="116">
        <f>SUMIFS('RMI - percents'!M:M,'RMI - percents'!$H:$H,$A59,'RMI - percents'!$J:$J,$C59)*F$15</f>
        <v>0</v>
      </c>
      <c r="G59" s="116">
        <f>SUMIFS('RMI - percents'!N:N,'RMI - percents'!$H:$H,$A59,'RMI - percents'!$J:$J,$C59)*G$15</f>
        <v>0</v>
      </c>
      <c r="H59" s="116">
        <f>SUMIFS('RMI - percents'!O:O,'RMI - percents'!$H:$H,$A59,'RMI - percents'!$J:$J,$C59)*H$15</f>
        <v>0</v>
      </c>
      <c r="I59" s="116">
        <f>SUMIFS('RMI - percents'!P:P,'RMI - percents'!$H:$H,$A59,'RMI - percents'!$J:$J,$C59)*I$15</f>
        <v>0</v>
      </c>
      <c r="J59" s="116">
        <f>SUMIFS('RMI - percents'!Q:Q,'RMI - percents'!$H:$H,$A59,'RMI - percents'!$J:$J,$C59)*J$15</f>
        <v>0</v>
      </c>
      <c r="K59" s="116">
        <f>SUMIFS('RMI - percents'!R:R,'RMI - percents'!$H:$H,$A59,'RMI - percents'!$J:$J,$C59)*K$15</f>
        <v>0</v>
      </c>
      <c r="L59" s="116">
        <f>SUMIFS('RMI - percents'!S:S,'RMI - percents'!$H:$H,$A59,'RMI - percents'!$J:$J,$C59)*L$15</f>
        <v>0</v>
      </c>
      <c r="M59" s="116">
        <f>SUMIFS('RMI - percents'!T:T,'RMI - percents'!$H:$H,$A59,'RMI - percents'!$J:$J,$C59)*M$15</f>
        <v>0</v>
      </c>
      <c r="N59" s="116">
        <f>SUMIFS('RMI - percents'!U:U,'RMI - percents'!$H:$H,$A59,'RMI - percents'!$J:$J,$C59)*N$15</f>
        <v>0</v>
      </c>
      <c r="O59" s="116">
        <f>SUMIFS('RMI - percents'!V:V,'RMI - percents'!$H:$H,$A59,'RMI - percents'!$J:$J,$C59)*O$15</f>
        <v>0</v>
      </c>
      <c r="P59" s="116">
        <f>SUMIFS('RMI - percents'!W:W,'RMI - percents'!$H:$H,$A59,'RMI - percents'!$J:$J,$C59)*P$15</f>
        <v>0</v>
      </c>
      <c r="Q59" s="116">
        <f>SUMIFS('RMI - percents'!X:X,'RMI - percents'!$H:$H,$A59,'RMI - percents'!$J:$J,$C59)*Q$15</f>
        <v>0</v>
      </c>
      <c r="R59" s="116">
        <f>SUMIFS('RMI - percents'!Y:Y,'RMI - percents'!$H:$H,$A59,'RMI - percents'!$J:$J,$C59)*R$15</f>
        <v>0</v>
      </c>
      <c r="S59" s="116">
        <f>SUMIFS('RMI - percents'!Z:Z,'RMI - percents'!$H:$H,$A59,'RMI - percents'!$J:$J,$C59)*S$15</f>
        <v>0</v>
      </c>
      <c r="T59" s="116">
        <f>SUMIFS('RMI - percents'!AA:AA,'RMI - percents'!$H:$H,$A59,'RMI - percents'!$J:$J,$C59)*T$15</f>
        <v>0</v>
      </c>
      <c r="U59" s="116">
        <f>SUMIFS('RMI - percents'!AB:AB,'RMI - percents'!$H:$H,$A59,'RMI - percents'!$J:$J,$C59)*U$15</f>
        <v>0</v>
      </c>
      <c r="V59" s="116">
        <f>SUMIFS('RMI - percents'!AC:AC,'RMI - percents'!$H:$H,$A59,'RMI - percents'!$J:$J,$C59)*V$15</f>
        <v>0</v>
      </c>
      <c r="W59" s="116">
        <f>SUMIFS('RMI - percents'!AD:AD,'RMI - percents'!$H:$H,$A59,'RMI - percents'!$J:$J,$C59)*W$15</f>
        <v>0</v>
      </c>
      <c r="X59" s="116">
        <f>SUMIFS('RMI - percents'!AE:AE,'RMI - percents'!$H:$H,$A59,'RMI - percents'!$J:$J,$C59)*X$15</f>
        <v>0</v>
      </c>
      <c r="Y59" s="116">
        <f>SUMIFS('RMI - percents'!AF:AF,'RMI - percents'!$H:$H,$A59,'RMI - percents'!$J:$J,$C59)*Y$15</f>
        <v>0</v>
      </c>
      <c r="Z59" s="116">
        <f>SUMIFS('RMI - percents'!AG:AG,'RMI - percents'!$H:$H,$A59,'RMI - percents'!$J:$J,$C59)*Z$15</f>
        <v>0</v>
      </c>
      <c r="AA59" s="116">
        <f>SUMIFS('RMI - percents'!AH:AH,'RMI - percents'!$H:$H,$A59,'RMI - percents'!$J:$J,$C59)*AA$15</f>
        <v>0</v>
      </c>
      <c r="AB59" s="116">
        <f>SUMIFS('RMI - percents'!AI:AI,'RMI - percents'!$H:$H,$A59,'RMI - percents'!$J:$J,$C59)*AB$15</f>
        <v>0</v>
      </c>
      <c r="AC59" s="116">
        <f>SUMIFS('RMI - percents'!AJ:AJ,'RMI - percents'!$H:$H,$A59,'RMI - percents'!$J:$J,$C59)*AC$15</f>
        <v>0</v>
      </c>
      <c r="AD59" s="116">
        <f>SUMIFS('RMI - percents'!AK:AK,'RMI - percents'!$H:$H,$A59,'RMI - percents'!$J:$J,$C59)*AD$15</f>
        <v>0</v>
      </c>
      <c r="AE59" s="116">
        <f>SUMIFS('RMI - percents'!AL:AL,'RMI - percents'!$H:$H,$A59,'RMI - percents'!$J:$J,$C59)*AE$15</f>
        <v>0</v>
      </c>
      <c r="AF59" s="116">
        <f>SUMIFS('RMI - percents'!AM:AM,'RMI - percents'!$H:$H,$A59,'RMI - percents'!$J:$J,$C59)*AF$15</f>
        <v>0</v>
      </c>
      <c r="AG59" s="116">
        <f>SUMIFS('RMI - percents'!AN:AN,'RMI - percents'!$H:$H,$A59,'RMI - percents'!$J:$J,$C59)*AG$15</f>
        <v>0</v>
      </c>
      <c r="AH59" s="116">
        <f>SUMIFS('RMI - percents'!AO:AO,'RMI - percents'!$H:$H,$A59,'RMI - percents'!$J:$J,$C59)*AH$15</f>
        <v>0</v>
      </c>
      <c r="AI59" s="116">
        <f>SUMIFS('RMI - percents'!AP:AP,'RMI - percents'!$H:$H,$A59,'RMI - percents'!$J:$J,$C59)*AI$15</f>
        <v>0</v>
      </c>
    </row>
    <row r="60" spans="1:35" x14ac:dyDescent="0.35">
      <c r="A60" s="52" t="str">
        <f t="shared" si="7"/>
        <v>BCEU-urban-residential-lighting</v>
      </c>
      <c r="B60" s="63" t="s">
        <v>539</v>
      </c>
      <c r="C60" s="18" t="s">
        <v>96</v>
      </c>
      <c r="D60" s="116">
        <v>0</v>
      </c>
      <c r="E60" s="116">
        <v>0</v>
      </c>
      <c r="F60" s="116">
        <v>0</v>
      </c>
      <c r="G60" s="116">
        <v>0</v>
      </c>
      <c r="H60" s="116">
        <v>0</v>
      </c>
      <c r="I60" s="116">
        <v>0</v>
      </c>
      <c r="J60" s="116">
        <v>0</v>
      </c>
      <c r="K60" s="116">
        <v>0</v>
      </c>
      <c r="L60" s="116">
        <v>0</v>
      </c>
      <c r="M60" s="116">
        <v>0</v>
      </c>
      <c r="N60" s="116">
        <v>0</v>
      </c>
      <c r="O60" s="116">
        <v>0</v>
      </c>
      <c r="P60" s="116">
        <v>0</v>
      </c>
      <c r="Q60" s="116">
        <v>0</v>
      </c>
      <c r="R60" s="116">
        <v>0</v>
      </c>
      <c r="S60" s="116">
        <v>0</v>
      </c>
      <c r="T60" s="116">
        <v>0</v>
      </c>
      <c r="U60" s="116">
        <v>0</v>
      </c>
      <c r="V60" s="116">
        <v>0</v>
      </c>
      <c r="W60" s="116">
        <v>0</v>
      </c>
      <c r="X60" s="116">
        <v>0</v>
      </c>
      <c r="Y60" s="116">
        <v>0</v>
      </c>
      <c r="Z60" s="116">
        <v>0</v>
      </c>
      <c r="AA60" s="116">
        <v>0</v>
      </c>
      <c r="AB60" s="116">
        <v>0</v>
      </c>
      <c r="AC60" s="116">
        <v>0</v>
      </c>
      <c r="AD60" s="116">
        <v>0</v>
      </c>
      <c r="AE60" s="116">
        <v>0</v>
      </c>
      <c r="AF60" s="116">
        <v>0</v>
      </c>
      <c r="AG60" s="116">
        <v>0</v>
      </c>
      <c r="AH60" s="116">
        <v>0</v>
      </c>
      <c r="AI60" s="116">
        <v>0</v>
      </c>
    </row>
    <row r="61" spans="1:35" x14ac:dyDescent="0.35">
      <c r="A61" s="51"/>
      <c r="B61" s="63" t="s">
        <v>539</v>
      </c>
      <c r="C61" s="51"/>
      <c r="D61" s="51"/>
      <c r="E61" s="51"/>
      <c r="F61" s="51"/>
      <c r="G61" s="51"/>
      <c r="H61"/>
      <c r="I61"/>
      <c r="J61"/>
      <c r="K61"/>
      <c r="L61"/>
      <c r="M61"/>
      <c r="N61"/>
      <c r="O61"/>
      <c r="P61"/>
      <c r="Q61"/>
      <c r="R61"/>
      <c r="S61"/>
      <c r="T61"/>
      <c r="U61"/>
      <c r="V61"/>
      <c r="W61"/>
      <c r="X61"/>
      <c r="Y61"/>
      <c r="Z61"/>
      <c r="AA61"/>
      <c r="AB61"/>
      <c r="AC61"/>
      <c r="AD61"/>
      <c r="AE61"/>
      <c r="AF61"/>
      <c r="AG61"/>
      <c r="AH61" s="51"/>
      <c r="AI61" s="51"/>
    </row>
    <row r="62" spans="1:35" x14ac:dyDescent="0.35">
      <c r="A62" s="18" t="s">
        <v>485</v>
      </c>
      <c r="B62" s="63" t="s">
        <v>539</v>
      </c>
      <c r="C62" s="51"/>
      <c r="D62" s="51"/>
      <c r="E62" s="51"/>
      <c r="F62" s="51"/>
      <c r="G62" s="51"/>
      <c r="H62"/>
      <c r="I62"/>
      <c r="J62"/>
      <c r="K62"/>
      <c r="L62"/>
      <c r="M62"/>
      <c r="N62"/>
      <c r="O62"/>
      <c r="P62"/>
      <c r="Q62"/>
      <c r="R62"/>
      <c r="S62"/>
      <c r="T62"/>
      <c r="U62"/>
      <c r="V62"/>
      <c r="W62"/>
      <c r="X62"/>
      <c r="Y62"/>
      <c r="Z62"/>
      <c r="AA62"/>
      <c r="AB62"/>
      <c r="AC62"/>
      <c r="AD62"/>
      <c r="AE62"/>
      <c r="AF62"/>
      <c r="AG62"/>
      <c r="AH62" s="51"/>
      <c r="AI62" s="51"/>
    </row>
    <row r="63" spans="1:35" x14ac:dyDescent="0.35">
      <c r="A63" s="52" t="str">
        <f>A62</f>
        <v>BCEU-urban-residential-appl</v>
      </c>
      <c r="B63" s="63" t="s">
        <v>539</v>
      </c>
      <c r="C63" s="18" t="s">
        <v>1</v>
      </c>
      <c r="D63" s="18">
        <v>2019</v>
      </c>
      <c r="E63" s="18">
        <v>2020</v>
      </c>
      <c r="F63" s="18">
        <v>2021</v>
      </c>
      <c r="G63" s="18">
        <v>2022</v>
      </c>
      <c r="H63" s="18">
        <v>2023</v>
      </c>
      <c r="I63" s="18">
        <v>2024</v>
      </c>
      <c r="J63" s="18">
        <v>2025</v>
      </c>
      <c r="K63" s="18">
        <v>2026</v>
      </c>
      <c r="L63" s="18">
        <v>2027</v>
      </c>
      <c r="M63" s="18">
        <v>2028</v>
      </c>
      <c r="N63" s="18">
        <v>2029</v>
      </c>
      <c r="O63" s="18">
        <v>2030</v>
      </c>
      <c r="P63" s="18">
        <v>2031</v>
      </c>
      <c r="Q63" s="18">
        <v>2032</v>
      </c>
      <c r="R63" s="18">
        <v>2033</v>
      </c>
      <c r="S63" s="18">
        <v>2034</v>
      </c>
      <c r="T63" s="18">
        <v>2035</v>
      </c>
      <c r="U63" s="18">
        <v>2036</v>
      </c>
      <c r="V63" s="18">
        <v>2037</v>
      </c>
      <c r="W63" s="18">
        <v>2038</v>
      </c>
      <c r="X63" s="18">
        <v>2039</v>
      </c>
      <c r="Y63" s="18">
        <v>2040</v>
      </c>
      <c r="Z63" s="18">
        <v>2041</v>
      </c>
      <c r="AA63" s="18">
        <v>2042</v>
      </c>
      <c r="AB63" s="18">
        <v>2043</v>
      </c>
      <c r="AC63" s="18">
        <v>2044</v>
      </c>
      <c r="AD63" s="18">
        <v>2045</v>
      </c>
      <c r="AE63" s="18">
        <v>2046</v>
      </c>
      <c r="AF63" s="18">
        <v>2047</v>
      </c>
      <c r="AG63" s="18">
        <v>2048</v>
      </c>
      <c r="AH63" s="18">
        <v>2049</v>
      </c>
      <c r="AI63" s="18">
        <v>2050</v>
      </c>
    </row>
    <row r="64" spans="1:35" x14ac:dyDescent="0.35">
      <c r="A64" s="52" t="str">
        <f t="shared" ref="A64:A73" si="8">A63</f>
        <v>BCEU-urban-residential-appl</v>
      </c>
      <c r="B64" s="63" t="s">
        <v>539</v>
      </c>
      <c r="C64" s="18" t="s">
        <v>2</v>
      </c>
      <c r="D64" s="114">
        <f>SUMIFS('RMI - percents'!K:K,'RMI - percents'!$H:$H,$A64,'RMI - percents'!$J:$J,$C64)*D$5</f>
        <v>81512067170706.063</v>
      </c>
      <c r="E64" s="114">
        <f>SUMIFS('RMI - percents'!L:L,'RMI - percents'!$H:$H,$A64,'RMI - percents'!$J:$J,$C64)*E$5</f>
        <v>91077951162021.938</v>
      </c>
      <c r="F64" s="114">
        <f>SUMIFS('RMI - percents'!M:M,'RMI - percents'!$H:$H,$A64,'RMI - percents'!$J:$J,$C64)*F$5</f>
        <v>87788800669897.906</v>
      </c>
      <c r="G64" s="114">
        <f>SUMIFS('RMI - percents'!N:N,'RMI - percents'!$H:$H,$A64,'RMI - percents'!$J:$J,$C64)*G$5</f>
        <v>86492729131937</v>
      </c>
      <c r="H64" s="114">
        <f>SUMIFS('RMI - percents'!O:O,'RMI - percents'!$H:$H,$A64,'RMI - percents'!$J:$J,$C64)*H$5</f>
        <v>86892022598587.219</v>
      </c>
      <c r="I64" s="114">
        <f>SUMIFS('RMI - percents'!P:P,'RMI - percents'!$H:$H,$A64,'RMI - percents'!$J:$J,$C64)*I$5</f>
        <v>87443912623930.266</v>
      </c>
      <c r="J64" s="114">
        <f>SUMIFS('RMI - percents'!Q:Q,'RMI - percents'!$H:$H,$A64,'RMI - percents'!$J:$J,$C64)*J$5</f>
        <v>87954844037167.109</v>
      </c>
      <c r="K64" s="114">
        <f>SUMIFS('RMI - percents'!R:R,'RMI - percents'!$H:$H,$A64,'RMI - percents'!$J:$J,$C64)*K$5</f>
        <v>88772659500695.5</v>
      </c>
      <c r="L64" s="114">
        <f>SUMIFS('RMI - percents'!S:S,'RMI - percents'!$H:$H,$A64,'RMI - percents'!$J:$J,$C64)*L$5</f>
        <v>89828451285404.234</v>
      </c>
      <c r="M64" s="114">
        <f>SUMIFS('RMI - percents'!T:T,'RMI - percents'!$H:$H,$A64,'RMI - percents'!$J:$J,$C64)*M$5</f>
        <v>90697985441009.813</v>
      </c>
      <c r="N64" s="114">
        <f>SUMIFS('RMI - percents'!U:U,'RMI - percents'!$H:$H,$A64,'RMI - percents'!$J:$J,$C64)*N$5</f>
        <v>91553268198374.844</v>
      </c>
      <c r="O64" s="114">
        <f>SUMIFS('RMI - percents'!V:V,'RMI - percents'!$H:$H,$A64,'RMI - percents'!$J:$J,$C64)*O$5</f>
        <v>92506841194192.391</v>
      </c>
      <c r="P64" s="114">
        <f>SUMIFS('RMI - percents'!W:W,'RMI - percents'!$H:$H,$A64,'RMI - percents'!$J:$J,$C64)*P$5</f>
        <v>93537699798402.031</v>
      </c>
      <c r="Q64" s="114">
        <f>SUMIFS('RMI - percents'!X:X,'RMI - percents'!$H:$H,$A64,'RMI - percents'!$J:$J,$C64)*Q$5</f>
        <v>94570883250172.031</v>
      </c>
      <c r="R64" s="114">
        <f>SUMIFS('RMI - percents'!Y:Y,'RMI - percents'!$H:$H,$A64,'RMI - percents'!$J:$J,$C64)*R$5</f>
        <v>95532545796118.969</v>
      </c>
      <c r="S64" s="114">
        <f>SUMIFS('RMI - percents'!Z:Z,'RMI - percents'!$H:$H,$A64,'RMI - percents'!$J:$J,$C64)*S$5</f>
        <v>96476306647087.891</v>
      </c>
      <c r="T64" s="114">
        <f>SUMIFS('RMI - percents'!AA:AA,'RMI - percents'!$H:$H,$A64,'RMI - percents'!$J:$J,$C64)*T$5</f>
        <v>97414488141469.859</v>
      </c>
      <c r="U64" s="114">
        <f>SUMIFS('RMI - percents'!AB:AB,'RMI - percents'!$H:$H,$A64,'RMI - percents'!$J:$J,$C64)*U$5</f>
        <v>98664705728655.094</v>
      </c>
      <c r="V64" s="114">
        <f>SUMIFS('RMI - percents'!AC:AC,'RMI - percents'!$H:$H,$A64,'RMI - percents'!$J:$J,$C64)*V$5</f>
        <v>99810233508716.813</v>
      </c>
      <c r="W64" s="114">
        <f>SUMIFS('RMI - percents'!AD:AD,'RMI - percents'!$H:$H,$A64,'RMI - percents'!$J:$J,$C64)*W$5</f>
        <v>100935798290098.28</v>
      </c>
      <c r="X64" s="114">
        <f>SUMIFS('RMI - percents'!AE:AE,'RMI - percents'!$H:$H,$A64,'RMI - percents'!$J:$J,$C64)*X$5</f>
        <v>102131155659046.25</v>
      </c>
      <c r="Y64" s="114">
        <f>SUMIFS('RMI - percents'!AF:AF,'RMI - percents'!$H:$H,$A64,'RMI - percents'!$J:$J,$C64)*Y$5</f>
        <v>103430255170847.02</v>
      </c>
      <c r="Z64" s="114">
        <f>SUMIFS('RMI - percents'!AG:AG,'RMI - percents'!$H:$H,$A64,'RMI - percents'!$J:$J,$C64)*Z$5</f>
        <v>104907991083886.36</v>
      </c>
      <c r="AA64" s="114">
        <f>SUMIFS('RMI - percents'!AH:AH,'RMI - percents'!$H:$H,$A64,'RMI - percents'!$J:$J,$C64)*AA$5</f>
        <v>106434421235336.28</v>
      </c>
      <c r="AB64" s="114">
        <f>SUMIFS('RMI - percents'!AI:AI,'RMI - percents'!$H:$H,$A64,'RMI - percents'!$J:$J,$C64)*AB$5</f>
        <v>107978951048242.98</v>
      </c>
      <c r="AC64" s="114">
        <f>SUMIFS('RMI - percents'!AJ:AJ,'RMI - percents'!$H:$H,$A64,'RMI - percents'!$J:$J,$C64)*AC$5</f>
        <v>109521492983209.56</v>
      </c>
      <c r="AD64" s="114">
        <f>SUMIFS('RMI - percents'!AK:AK,'RMI - percents'!$H:$H,$A64,'RMI - percents'!$J:$J,$C64)*AD$5</f>
        <v>111071668979107.61</v>
      </c>
      <c r="AE64" s="114">
        <f>SUMIFS('RMI - percents'!AL:AL,'RMI - percents'!$H:$H,$A64,'RMI - percents'!$J:$J,$C64)*AE$5</f>
        <v>112664798923237.23</v>
      </c>
      <c r="AF64" s="114">
        <f>SUMIFS('RMI - percents'!AM:AM,'RMI - percents'!$H:$H,$A64,'RMI - percents'!$J:$J,$C64)*AF$5</f>
        <v>114297492259942.52</v>
      </c>
      <c r="AG64" s="114">
        <f>SUMIFS('RMI - percents'!AN:AN,'RMI - percents'!$H:$H,$A64,'RMI - percents'!$J:$J,$C64)*AG$5</f>
        <v>114582586498310.48</v>
      </c>
      <c r="AH64" s="114">
        <f>SUMIFS('RMI - percents'!AO:AO,'RMI - percents'!$H:$H,$A64,'RMI - percents'!$J:$J,$C64)*AH$5</f>
        <v>114656950845451.59</v>
      </c>
      <c r="AI64" s="114">
        <f>SUMIFS('RMI - percents'!AP:AP,'RMI - percents'!$H:$H,$A64,'RMI - percents'!$J:$J,$C64)*AI$5</f>
        <v>114744474232845.11</v>
      </c>
    </row>
    <row r="65" spans="1:35" x14ac:dyDescent="0.35">
      <c r="A65" s="52" t="str">
        <f t="shared" si="8"/>
        <v>BCEU-urban-residential-appl</v>
      </c>
      <c r="B65" s="63" t="s">
        <v>539</v>
      </c>
      <c r="C65" s="18" t="s">
        <v>3</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0</v>
      </c>
      <c r="AA65" s="115">
        <v>0</v>
      </c>
      <c r="AB65" s="115">
        <v>0</v>
      </c>
      <c r="AC65" s="115">
        <v>0</v>
      </c>
      <c r="AD65" s="115">
        <v>0</v>
      </c>
      <c r="AE65" s="115">
        <v>0</v>
      </c>
      <c r="AF65" s="115">
        <v>0</v>
      </c>
      <c r="AG65" s="115">
        <v>0</v>
      </c>
      <c r="AH65" s="115">
        <v>0</v>
      </c>
      <c r="AI65" s="115">
        <v>0</v>
      </c>
    </row>
    <row r="66" spans="1:35" x14ac:dyDescent="0.35">
      <c r="A66" s="52" t="str">
        <f t="shared" si="8"/>
        <v>BCEU-urban-residential-appl</v>
      </c>
      <c r="B66" s="63" t="s">
        <v>539</v>
      </c>
      <c r="C66" s="18" t="s">
        <v>4</v>
      </c>
      <c r="D66" s="114">
        <f>SUMIFS('RMI - percents'!K:K,'RMI - percents'!$H:$H,$A66,'RMI - percents'!$J:$J,$C66)*D$7</f>
        <v>239465296501385.16</v>
      </c>
      <c r="E66" s="114">
        <f>SUMIFS('RMI - percents'!L:L,'RMI - percents'!$H:$H,$A66,'RMI - percents'!$J:$J,$C66)*E$7</f>
        <v>238329857503052</v>
      </c>
      <c r="F66" s="114">
        <f>SUMIFS('RMI - percents'!M:M,'RMI - percents'!$H:$H,$A66,'RMI - percents'!$J:$J,$C66)*F$7</f>
        <v>245901116100463.78</v>
      </c>
      <c r="G66" s="114">
        <f>SUMIFS('RMI - percents'!N:N,'RMI - percents'!$H:$H,$A66,'RMI - percents'!$J:$J,$C66)*G$7</f>
        <v>246131071131489.13</v>
      </c>
      <c r="H66" s="114">
        <f>SUMIFS('RMI - percents'!O:O,'RMI - percents'!$H:$H,$A66,'RMI - percents'!$J:$J,$C66)*H$7</f>
        <v>246660825029827.72</v>
      </c>
      <c r="I66" s="114">
        <f>SUMIFS('RMI - percents'!P:P,'RMI - percents'!$H:$H,$A66,'RMI - percents'!$J:$J,$C66)*I$7</f>
        <v>247350250932239.88</v>
      </c>
      <c r="J66" s="114">
        <f>SUMIFS('RMI - percents'!Q:Q,'RMI - percents'!$H:$H,$A66,'RMI - percents'!$J:$J,$C66)*J$7</f>
        <v>248412181606940.94</v>
      </c>
      <c r="K66" s="114">
        <f>SUMIFS('RMI - percents'!R:R,'RMI - percents'!$H:$H,$A66,'RMI - percents'!$J:$J,$C66)*K$7</f>
        <v>249660649166862.97</v>
      </c>
      <c r="L66" s="114">
        <f>SUMIFS('RMI - percents'!S:S,'RMI - percents'!$H:$H,$A66,'RMI - percents'!$J:$J,$C66)*L$7</f>
        <v>250962382734939.94</v>
      </c>
      <c r="M66" s="114">
        <f>SUMIFS('RMI - percents'!T:T,'RMI - percents'!$H:$H,$A66,'RMI - percents'!$J:$J,$C66)*M$7</f>
        <v>252367836027901.44</v>
      </c>
      <c r="N66" s="114">
        <f>SUMIFS('RMI - percents'!U:U,'RMI - percents'!$H:$H,$A66,'RMI - percents'!$J:$J,$C66)*N$7</f>
        <v>253959227254877.97</v>
      </c>
      <c r="O66" s="114">
        <f>SUMIFS('RMI - percents'!V:V,'RMI - percents'!$H:$H,$A66,'RMI - percents'!$J:$J,$C66)*O$7</f>
        <v>255457815735269.41</v>
      </c>
      <c r="P66" s="114">
        <f>SUMIFS('RMI - percents'!W:W,'RMI - percents'!$H:$H,$A66,'RMI - percents'!$J:$J,$C66)*P$7</f>
        <v>257080606699359.53</v>
      </c>
      <c r="Q66" s="114">
        <f>SUMIFS('RMI - percents'!X:X,'RMI - percents'!$H:$H,$A66,'RMI - percents'!$J:$J,$C66)*Q$7</f>
        <v>258499794329801.03</v>
      </c>
      <c r="R66" s="114">
        <f>SUMIFS('RMI - percents'!Y:Y,'RMI - percents'!$H:$H,$A66,'RMI - percents'!$J:$J,$C66)*R$7</f>
        <v>259772471922951.88</v>
      </c>
      <c r="S66" s="114">
        <f>SUMIFS('RMI - percents'!Z:Z,'RMI - percents'!$H:$H,$A66,'RMI - percents'!$J:$J,$C66)*S$7</f>
        <v>260653060711634.84</v>
      </c>
      <c r="T66" s="114">
        <f>SUMIFS('RMI - percents'!AA:AA,'RMI - percents'!$H:$H,$A66,'RMI - percents'!$J:$J,$C66)*T$7</f>
        <v>261335117895395.97</v>
      </c>
      <c r="U66" s="114">
        <f>SUMIFS('RMI - percents'!AB:AB,'RMI - percents'!$H:$H,$A66,'RMI - percents'!$J:$J,$C66)*U$7</f>
        <v>262868182860584.81</v>
      </c>
      <c r="V66" s="114">
        <f>SUMIFS('RMI - percents'!AC:AC,'RMI - percents'!$H:$H,$A66,'RMI - percents'!$J:$J,$C66)*V$7</f>
        <v>263658134280380.69</v>
      </c>
      <c r="W66" s="114">
        <f>SUMIFS('RMI - percents'!AD:AD,'RMI - percents'!$H:$H,$A66,'RMI - percents'!$J:$J,$C66)*W$7</f>
        <v>264346762674258.09</v>
      </c>
      <c r="X66" s="114">
        <f>SUMIFS('RMI - percents'!AE:AE,'RMI - percents'!$H:$H,$A66,'RMI - percents'!$J:$J,$C66)*X$7</f>
        <v>264971349769977.63</v>
      </c>
      <c r="Y66" s="114">
        <f>SUMIFS('RMI - percents'!AF:AF,'RMI - percents'!$H:$H,$A66,'RMI - percents'!$J:$J,$C66)*Y$7</f>
        <v>265447035531952.13</v>
      </c>
      <c r="Z66" s="114">
        <f>SUMIFS('RMI - percents'!AG:AG,'RMI - percents'!$H:$H,$A66,'RMI - percents'!$J:$J,$C66)*Z$7</f>
        <v>266714100607720.06</v>
      </c>
      <c r="AA66" s="114">
        <f>SUMIFS('RMI - percents'!AH:AH,'RMI - percents'!$H:$H,$A66,'RMI - percents'!$J:$J,$C66)*AA$7</f>
        <v>267892242616073.31</v>
      </c>
      <c r="AB66" s="114">
        <f>SUMIFS('RMI - percents'!AI:AI,'RMI - percents'!$H:$H,$A66,'RMI - percents'!$J:$J,$C66)*AB$7</f>
        <v>268926737735324.56</v>
      </c>
      <c r="AC66" s="114">
        <f>SUMIFS('RMI - percents'!AJ:AJ,'RMI - percents'!$H:$H,$A66,'RMI - percents'!$J:$J,$C66)*AC$7</f>
        <v>269987431728007.75</v>
      </c>
      <c r="AD66" s="114">
        <f>SUMIFS('RMI - percents'!AK:AK,'RMI - percents'!$H:$H,$A66,'RMI - percents'!$J:$J,$C66)*AD$7</f>
        <v>271019892355823.88</v>
      </c>
      <c r="AE66" s="114">
        <f>SUMIFS('RMI - percents'!AL:AL,'RMI - percents'!$H:$H,$A66,'RMI - percents'!$J:$J,$C66)*AE$7</f>
        <v>272045181451415.97</v>
      </c>
      <c r="AF66" s="114">
        <f>SUMIFS('RMI - percents'!AM:AM,'RMI - percents'!$H:$H,$A66,'RMI - percents'!$J:$J,$C66)*AF$7</f>
        <v>273087140820236.94</v>
      </c>
      <c r="AG66" s="114">
        <f>SUMIFS('RMI - percents'!AN:AN,'RMI - percents'!$H:$H,$A66,'RMI - percents'!$J:$J,$C66)*AG$7</f>
        <v>274159019219551.22</v>
      </c>
      <c r="AH66" s="114">
        <f>SUMIFS('RMI - percents'!AO:AO,'RMI - percents'!$H:$H,$A66,'RMI - percents'!$J:$J,$C66)*AH$7</f>
        <v>275270819630045.69</v>
      </c>
      <c r="AI66" s="114">
        <f>SUMIFS('RMI - percents'!AP:AP,'RMI - percents'!$H:$H,$A66,'RMI - percents'!$J:$J,$C66)*AI$7</f>
        <v>276428149646286.34</v>
      </c>
    </row>
    <row r="67" spans="1:35" x14ac:dyDescent="0.35">
      <c r="A67" s="52" t="str">
        <f t="shared" si="8"/>
        <v>BCEU-urban-residential-appl</v>
      </c>
      <c r="B67" s="63" t="s">
        <v>539</v>
      </c>
      <c r="C67" s="18" t="s">
        <v>5</v>
      </c>
      <c r="D67" s="114">
        <f>SUMIFS('RMI - percents'!K:K,'RMI - percents'!$H:$H,$A67,'RMI - percents'!$J:$J,$C67)*D$9</f>
        <v>10379007068.445782</v>
      </c>
      <c r="E67" s="114">
        <f>SUMIFS('RMI - percents'!L:L,'RMI - percents'!$H:$H,$A67,'RMI - percents'!$J:$J,$C67)*E$9</f>
        <v>9525785253.8838463</v>
      </c>
      <c r="F67" s="114">
        <f>SUMIFS('RMI - percents'!M:M,'RMI - percents'!$H:$H,$A67,'RMI - percents'!$J:$J,$C67)*F$9</f>
        <v>8738970704.771225</v>
      </c>
      <c r="G67" s="114">
        <f>SUMIFS('RMI - percents'!N:N,'RMI - percents'!$H:$H,$A67,'RMI - percents'!$J:$J,$C67)*G$9</f>
        <v>8027066347.5986423</v>
      </c>
      <c r="H67" s="114">
        <f>SUMIFS('RMI - percents'!O:O,'RMI - percents'!$H:$H,$A67,'RMI - percents'!$J:$J,$C67)*H$9</f>
        <v>7402416379.2855444</v>
      </c>
      <c r="I67" s="114">
        <f>SUMIFS('RMI - percents'!P:P,'RMI - percents'!$H:$H,$A67,'RMI - percents'!$J:$J,$C67)*I$9</f>
        <v>6859686754.6244659</v>
      </c>
      <c r="J67" s="114">
        <f>SUMIFS('RMI - percents'!Q:Q,'RMI - percents'!$H:$H,$A67,'RMI - percents'!$J:$J,$C67)*J$9</f>
        <v>6420545844.9725275</v>
      </c>
      <c r="K67" s="114">
        <f>SUMIFS('RMI - percents'!R:R,'RMI - percents'!$H:$H,$A67,'RMI - percents'!$J:$J,$C67)*K$9</f>
        <v>6099653068.0458393</v>
      </c>
      <c r="L67" s="114">
        <f>SUMIFS('RMI - percents'!S:S,'RMI - percents'!$H:$H,$A67,'RMI - percents'!$J:$J,$C67)*L$9</f>
        <v>5896310633.8605175</v>
      </c>
      <c r="M67" s="114">
        <f>SUMIFS('RMI - percents'!T:T,'RMI - percents'!$H:$H,$A67,'RMI - percents'!$J:$J,$C67)*M$9</f>
        <v>5824454506.3162994</v>
      </c>
      <c r="N67" s="114">
        <f>SUMIFS('RMI - percents'!U:U,'RMI - percents'!$H:$H,$A67,'RMI - percents'!$J:$J,$C67)*N$9</f>
        <v>5895660974.3370743</v>
      </c>
      <c r="O67" s="114">
        <f>SUMIFS('RMI - percents'!V:V,'RMI - percents'!$H:$H,$A67,'RMI - percents'!$J:$J,$C67)*O$9</f>
        <v>6100926779.3395271</v>
      </c>
      <c r="P67" s="114">
        <f>SUMIFS('RMI - percents'!W:W,'RMI - percents'!$H:$H,$A67,'RMI - percents'!$J:$J,$C67)*P$9</f>
        <v>6457337552.0571136</v>
      </c>
      <c r="Q67" s="114">
        <f>SUMIFS('RMI - percents'!X:X,'RMI - percents'!$H:$H,$A67,'RMI - percents'!$J:$J,$C67)*Q$9</f>
        <v>6968337634.6256714</v>
      </c>
      <c r="R67" s="114">
        <f>SUMIFS('RMI - percents'!Y:Y,'RMI - percents'!$H:$H,$A67,'RMI - percents'!$J:$J,$C67)*R$9</f>
        <v>7662501898.52386</v>
      </c>
      <c r="S67" s="114">
        <f>SUMIFS('RMI - percents'!Z:Z,'RMI - percents'!$H:$H,$A67,'RMI - percents'!$J:$J,$C67)*S$9</f>
        <v>8555642791.5519829</v>
      </c>
      <c r="T67" s="114">
        <f>SUMIFS('RMI - percents'!AA:AA,'RMI - percents'!$H:$H,$A67,'RMI - percents'!$J:$J,$C67)*T$9</f>
        <v>9709906005.7309284</v>
      </c>
      <c r="U67" s="114">
        <f>SUMIFS('RMI - percents'!AB:AB,'RMI - percents'!$H:$H,$A67,'RMI - percents'!$J:$J,$C67)*U$9</f>
        <v>11190141865.474403</v>
      </c>
      <c r="V67" s="114">
        <f>SUMIFS('RMI - percents'!AC:AC,'RMI - percents'!$H:$H,$A67,'RMI - percents'!$J:$J,$C67)*V$9</f>
        <v>13052982228.409611</v>
      </c>
      <c r="W67" s="114">
        <f>SUMIFS('RMI - percents'!AD:AD,'RMI - percents'!$H:$H,$A67,'RMI - percents'!$J:$J,$C67)*W$9</f>
        <v>15441021625.494024</v>
      </c>
      <c r="X67" s="114">
        <f>SUMIFS('RMI - percents'!AE:AE,'RMI - percents'!$H:$H,$A67,'RMI - percents'!$J:$J,$C67)*X$9</f>
        <v>18511779825.369141</v>
      </c>
      <c r="Y67" s="114">
        <f>SUMIFS('RMI - percents'!AF:AF,'RMI - percents'!$H:$H,$A67,'RMI - percents'!$J:$J,$C67)*Y$9</f>
        <v>22480738355.645756</v>
      </c>
      <c r="Z67" s="114">
        <f>SUMIFS('RMI - percents'!AG:AG,'RMI - percents'!$H:$H,$A67,'RMI - percents'!$J:$J,$C67)*Z$9</f>
        <v>27875199244.348976</v>
      </c>
      <c r="AA67" s="114">
        <f>SUMIFS('RMI - percents'!AH:AH,'RMI - percents'!$H:$H,$A67,'RMI - percents'!$J:$J,$C67)*AA$9</f>
        <v>34955157633.379738</v>
      </c>
      <c r="AB67" s="114">
        <f>SUMIFS('RMI - percents'!AI:AI,'RMI - percents'!$H:$H,$A67,'RMI - percents'!$J:$J,$C67)*AB$9</f>
        <v>44250432478.36689</v>
      </c>
      <c r="AC67" s="114">
        <f>SUMIFS('RMI - percents'!AJ:AJ,'RMI - percents'!$H:$H,$A67,'RMI - percents'!$J:$J,$C67)*AC$9</f>
        <v>56478729078.153145</v>
      </c>
      <c r="AD67" s="114">
        <f>SUMIFS('RMI - percents'!AK:AK,'RMI - percents'!$H:$H,$A67,'RMI - percents'!$J:$J,$C67)*AD$9</f>
        <v>72344821178.285614</v>
      </c>
      <c r="AE67" s="114">
        <f>SUMIFS('RMI - percents'!AL:AL,'RMI - percents'!$H:$H,$A67,'RMI - percents'!$J:$J,$C67)*AE$9</f>
        <v>92485113700.860153</v>
      </c>
      <c r="AF67" s="114">
        <f>SUMIFS('RMI - percents'!AM:AM,'RMI - percents'!$H:$H,$A67,'RMI - percents'!$J:$J,$C67)*AF$9</f>
        <v>117220044021.16386</v>
      </c>
      <c r="AG67" s="114">
        <f>SUMIFS('RMI - percents'!AN:AN,'RMI - percents'!$H:$H,$A67,'RMI - percents'!$J:$J,$C67)*AG$9</f>
        <v>146256210249.7356</v>
      </c>
      <c r="AH67" s="114">
        <f>SUMIFS('RMI - percents'!AO:AO,'RMI - percents'!$H:$H,$A67,'RMI - percents'!$J:$J,$C67)*AH$9</f>
        <v>178505866101.86398</v>
      </c>
      <c r="AI67" s="114">
        <f>SUMIFS('RMI - percents'!AP:AP,'RMI - percents'!$H:$H,$A67,'RMI - percents'!$J:$J,$C67)*AI$9</f>
        <v>212123573386.9173</v>
      </c>
    </row>
    <row r="68" spans="1:35" x14ac:dyDescent="0.35">
      <c r="A68" s="52" t="str">
        <f t="shared" si="8"/>
        <v>BCEU-urban-residential-appl</v>
      </c>
      <c r="B68" s="63" t="s">
        <v>539</v>
      </c>
      <c r="C68" s="18" t="s">
        <v>7</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0</v>
      </c>
      <c r="Z68" s="115">
        <v>0</v>
      </c>
      <c r="AA68" s="115">
        <v>0</v>
      </c>
      <c r="AB68" s="115">
        <v>0</v>
      </c>
      <c r="AC68" s="115">
        <v>0</v>
      </c>
      <c r="AD68" s="115">
        <v>0</v>
      </c>
      <c r="AE68" s="115">
        <v>0</v>
      </c>
      <c r="AF68" s="115">
        <v>0</v>
      </c>
      <c r="AG68" s="115">
        <v>0</v>
      </c>
      <c r="AH68" s="115">
        <v>0</v>
      </c>
      <c r="AI68" s="115">
        <v>0</v>
      </c>
    </row>
    <row r="69" spans="1:35" x14ac:dyDescent="0.35">
      <c r="A69" s="52" t="str">
        <f t="shared" si="8"/>
        <v>BCEU-urban-residential-appl</v>
      </c>
      <c r="B69" s="63" t="s">
        <v>539</v>
      </c>
      <c r="C69" s="18" t="s">
        <v>8</v>
      </c>
      <c r="D69" s="114">
        <f>SUMIFS('RMI - percents'!K:K,'RMI - percents'!$H:$H,$A69,'RMI - percents'!$J:$J,$C69)*D$11</f>
        <v>0</v>
      </c>
      <c r="E69" s="114">
        <f>SUMIFS('RMI - percents'!L:L,'RMI - percents'!$H:$H,$A69,'RMI - percents'!$J:$J,$C69)*E$11</f>
        <v>0</v>
      </c>
      <c r="F69" s="114">
        <f>SUMIFS('RMI - percents'!M:M,'RMI - percents'!$H:$H,$A69,'RMI - percents'!$J:$J,$C69)*F$11</f>
        <v>0</v>
      </c>
      <c r="G69" s="114">
        <f>SUMIFS('RMI - percents'!N:N,'RMI - percents'!$H:$H,$A69,'RMI - percents'!$J:$J,$C69)*G$11</f>
        <v>0</v>
      </c>
      <c r="H69" s="114">
        <f>SUMIFS('RMI - percents'!O:O,'RMI - percents'!$H:$H,$A69,'RMI - percents'!$J:$J,$C69)*H$11</f>
        <v>0</v>
      </c>
      <c r="I69" s="114">
        <f>SUMIFS('RMI - percents'!P:P,'RMI - percents'!$H:$H,$A69,'RMI - percents'!$J:$J,$C69)*I$11</f>
        <v>0</v>
      </c>
      <c r="J69" s="114">
        <f>SUMIFS('RMI - percents'!Q:Q,'RMI - percents'!$H:$H,$A69,'RMI - percents'!$J:$J,$C69)*J$11</f>
        <v>0</v>
      </c>
      <c r="K69" s="114">
        <f>SUMIFS('RMI - percents'!R:R,'RMI - percents'!$H:$H,$A69,'RMI - percents'!$J:$J,$C69)*K$11</f>
        <v>0</v>
      </c>
      <c r="L69" s="114">
        <f>SUMIFS('RMI - percents'!S:S,'RMI - percents'!$H:$H,$A69,'RMI - percents'!$J:$J,$C69)*L$11</f>
        <v>0</v>
      </c>
      <c r="M69" s="114">
        <f>SUMIFS('RMI - percents'!T:T,'RMI - percents'!$H:$H,$A69,'RMI - percents'!$J:$J,$C69)*M$11</f>
        <v>0</v>
      </c>
      <c r="N69" s="114">
        <f>SUMIFS('RMI - percents'!U:U,'RMI - percents'!$H:$H,$A69,'RMI - percents'!$J:$J,$C69)*N$11</f>
        <v>0</v>
      </c>
      <c r="O69" s="114">
        <f>SUMIFS('RMI - percents'!V:V,'RMI - percents'!$H:$H,$A69,'RMI - percents'!$J:$J,$C69)*O$11</f>
        <v>0</v>
      </c>
      <c r="P69" s="114">
        <f>SUMIFS('RMI - percents'!W:W,'RMI - percents'!$H:$H,$A69,'RMI - percents'!$J:$J,$C69)*P$11</f>
        <v>0</v>
      </c>
      <c r="Q69" s="114">
        <f>SUMIFS('RMI - percents'!X:X,'RMI - percents'!$H:$H,$A69,'RMI - percents'!$J:$J,$C69)*Q$11</f>
        <v>0</v>
      </c>
      <c r="R69" s="114">
        <f>SUMIFS('RMI - percents'!Y:Y,'RMI - percents'!$H:$H,$A69,'RMI - percents'!$J:$J,$C69)*R$11</f>
        <v>0</v>
      </c>
      <c r="S69" s="114">
        <f>SUMIFS('RMI - percents'!Z:Z,'RMI - percents'!$H:$H,$A69,'RMI - percents'!$J:$J,$C69)*S$11</f>
        <v>0</v>
      </c>
      <c r="T69" s="114">
        <f>SUMIFS('RMI - percents'!AA:AA,'RMI - percents'!$H:$H,$A69,'RMI - percents'!$J:$J,$C69)*T$11</f>
        <v>0</v>
      </c>
      <c r="U69" s="114">
        <f>SUMIFS('RMI - percents'!AB:AB,'RMI - percents'!$H:$H,$A69,'RMI - percents'!$J:$J,$C69)*U$11</f>
        <v>0</v>
      </c>
      <c r="V69" s="114">
        <f>SUMIFS('RMI - percents'!AC:AC,'RMI - percents'!$H:$H,$A69,'RMI - percents'!$J:$J,$C69)*V$11</f>
        <v>0</v>
      </c>
      <c r="W69" s="114">
        <f>SUMIFS('RMI - percents'!AD:AD,'RMI - percents'!$H:$H,$A69,'RMI - percents'!$J:$J,$C69)*W$11</f>
        <v>0</v>
      </c>
      <c r="X69" s="114">
        <f>SUMIFS('RMI - percents'!AE:AE,'RMI - percents'!$H:$H,$A69,'RMI - percents'!$J:$J,$C69)*X$11</f>
        <v>0</v>
      </c>
      <c r="Y69" s="114">
        <f>SUMIFS('RMI - percents'!AF:AF,'RMI - percents'!$H:$H,$A69,'RMI - percents'!$J:$J,$C69)*Y$11</f>
        <v>0</v>
      </c>
      <c r="Z69" s="114">
        <f>SUMIFS('RMI - percents'!AG:AG,'RMI - percents'!$H:$H,$A69,'RMI - percents'!$J:$J,$C69)*Z$11</f>
        <v>0</v>
      </c>
      <c r="AA69" s="114">
        <f>SUMIFS('RMI - percents'!AH:AH,'RMI - percents'!$H:$H,$A69,'RMI - percents'!$J:$J,$C69)*AA$11</f>
        <v>0</v>
      </c>
      <c r="AB69" s="114">
        <f>SUMIFS('RMI - percents'!AI:AI,'RMI - percents'!$H:$H,$A69,'RMI - percents'!$J:$J,$C69)*AB$11</f>
        <v>0</v>
      </c>
      <c r="AC69" s="114">
        <f>SUMIFS('RMI - percents'!AJ:AJ,'RMI - percents'!$H:$H,$A69,'RMI - percents'!$J:$J,$C69)*AC$11</f>
        <v>0</v>
      </c>
      <c r="AD69" s="114">
        <f>SUMIFS('RMI - percents'!AK:AK,'RMI - percents'!$H:$H,$A69,'RMI - percents'!$J:$J,$C69)*AD$11</f>
        <v>0</v>
      </c>
      <c r="AE69" s="114">
        <f>SUMIFS('RMI - percents'!AL:AL,'RMI - percents'!$H:$H,$A69,'RMI - percents'!$J:$J,$C69)*AE$11</f>
        <v>0</v>
      </c>
      <c r="AF69" s="114">
        <f>SUMIFS('RMI - percents'!AM:AM,'RMI - percents'!$H:$H,$A69,'RMI - percents'!$J:$J,$C69)*AF$11</f>
        <v>0</v>
      </c>
      <c r="AG69" s="114">
        <f>SUMIFS('RMI - percents'!AN:AN,'RMI - percents'!$H:$H,$A69,'RMI - percents'!$J:$J,$C69)*AG$11</f>
        <v>0</v>
      </c>
      <c r="AH69" s="114">
        <f>SUMIFS('RMI - percents'!AO:AO,'RMI - percents'!$H:$H,$A69,'RMI - percents'!$J:$J,$C69)*AH$11</f>
        <v>0</v>
      </c>
      <c r="AI69" s="114">
        <f>SUMIFS('RMI - percents'!AP:AP,'RMI - percents'!$H:$H,$A69,'RMI - percents'!$J:$J,$C69)*AI$11</f>
        <v>0</v>
      </c>
    </row>
    <row r="70" spans="1:35" x14ac:dyDescent="0.35">
      <c r="A70" s="52" t="str">
        <f t="shared" si="8"/>
        <v>BCEU-urban-residential-appl</v>
      </c>
      <c r="B70" s="63" t="s">
        <v>539</v>
      </c>
      <c r="C70" s="18" t="s">
        <v>93</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row>
    <row r="71" spans="1:35" x14ac:dyDescent="0.35">
      <c r="A71" s="52" t="str">
        <f t="shared" si="8"/>
        <v>BCEU-urban-residential-appl</v>
      </c>
      <c r="B71" s="63" t="s">
        <v>539</v>
      </c>
      <c r="C71" s="18" t="s">
        <v>94</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0</v>
      </c>
      <c r="AG71" s="115">
        <v>0</v>
      </c>
      <c r="AH71" s="115">
        <v>0</v>
      </c>
      <c r="AI71" s="115">
        <v>0</v>
      </c>
    </row>
    <row r="72" spans="1:35" x14ac:dyDescent="0.35">
      <c r="A72" s="52" t="str">
        <f t="shared" si="8"/>
        <v>BCEU-urban-residential-appl</v>
      </c>
      <c r="B72" s="63" t="s">
        <v>539</v>
      </c>
      <c r="C72" s="18" t="s">
        <v>95</v>
      </c>
      <c r="D72" s="114">
        <f>SUMIFS('RMI - percents'!K:K,'RMI - percents'!$H:$H,$A72,'RMI - percents'!$J:$J,$C72)*D$15</f>
        <v>8226450101734.9717</v>
      </c>
      <c r="E72" s="114">
        <f>SUMIFS('RMI - percents'!L:L,'RMI - percents'!$H:$H,$A72,'RMI - percents'!$J:$J,$C72)*E$15</f>
        <v>7811695765865.3496</v>
      </c>
      <c r="F72" s="114">
        <f>SUMIFS('RMI - percents'!M:M,'RMI - percents'!$H:$H,$A72,'RMI - percents'!$J:$J,$C72)*F$15</f>
        <v>7452452168020.2725</v>
      </c>
      <c r="G72" s="114">
        <f>SUMIFS('RMI - percents'!N:N,'RMI - percents'!$H:$H,$A72,'RMI - percents'!$J:$J,$C72)*G$15</f>
        <v>7149121899886.2109</v>
      </c>
      <c r="H72" s="114">
        <f>SUMIFS('RMI - percents'!O:O,'RMI - percents'!$H:$H,$A72,'RMI - percents'!$J:$J,$C72)*H$15</f>
        <v>6901201962108.8984</v>
      </c>
      <c r="I72" s="114">
        <f>SUMIFS('RMI - percents'!P:P,'RMI - percents'!$H:$H,$A72,'RMI - percents'!$J:$J,$C72)*I$15</f>
        <v>6695715303644.4189</v>
      </c>
      <c r="J72" s="114">
        <f>SUMIFS('RMI - percents'!Q:Q,'RMI - percents'!$H:$H,$A72,'RMI - percents'!$J:$J,$C72)*J$15</f>
        <v>6531421574121.9541</v>
      </c>
      <c r="K72" s="114">
        <f>SUMIFS('RMI - percents'!R:R,'RMI - percents'!$H:$H,$A72,'RMI - percents'!$J:$J,$C72)*K$15</f>
        <v>6400175039912.334</v>
      </c>
      <c r="L72" s="114">
        <f>SUMIFS('RMI - percents'!S:S,'RMI - percents'!$H:$H,$A72,'RMI - percents'!$J:$J,$C72)*L$15</f>
        <v>6290049087517.6768</v>
      </c>
      <c r="M72" s="114">
        <f>SUMIFS('RMI - percents'!T:T,'RMI - percents'!$H:$H,$A72,'RMI - percents'!$J:$J,$C72)*M$15</f>
        <v>6200205697233.0146</v>
      </c>
      <c r="N72" s="114">
        <f>SUMIFS('RMI - percents'!U:U,'RMI - percents'!$H:$H,$A72,'RMI - percents'!$J:$J,$C72)*N$15</f>
        <v>6130028655978.582</v>
      </c>
      <c r="O72" s="114">
        <f>SUMIFS('RMI - percents'!V:V,'RMI - percents'!$H:$H,$A72,'RMI - percents'!$J:$J,$C72)*O$15</f>
        <v>6065390826468.6045</v>
      </c>
      <c r="P72" s="114">
        <f>SUMIFS('RMI - percents'!W:W,'RMI - percents'!$H:$H,$A72,'RMI - percents'!$J:$J,$C72)*P$15</f>
        <v>6011203143681.3896</v>
      </c>
      <c r="Q72" s="114">
        <f>SUMIFS('RMI - percents'!X:X,'RMI - percents'!$H:$H,$A72,'RMI - percents'!$J:$J,$C72)*Q$15</f>
        <v>5963710925039.543</v>
      </c>
      <c r="R72" s="114">
        <f>SUMIFS('RMI - percents'!Y:Y,'RMI - percents'!$H:$H,$A72,'RMI - percents'!$J:$J,$C72)*R$15</f>
        <v>5925608401956.4053</v>
      </c>
      <c r="S72" s="114">
        <f>SUMIFS('RMI - percents'!Z:Z,'RMI - percents'!$H:$H,$A72,'RMI - percents'!$J:$J,$C72)*S$15</f>
        <v>5887067250530.8418</v>
      </c>
      <c r="T72" s="114">
        <f>SUMIFS('RMI - percents'!AA:AA,'RMI - percents'!$H:$H,$A72,'RMI - percents'!$J:$J,$C72)*T$15</f>
        <v>5856016106913.9756</v>
      </c>
      <c r="U72" s="114">
        <f>SUMIFS('RMI - percents'!AB:AB,'RMI - percents'!$H:$H,$A72,'RMI - percents'!$J:$J,$C72)*U$15</f>
        <v>5832466671537.2012</v>
      </c>
      <c r="V72" s="114">
        <f>SUMIFS('RMI - percents'!AC:AC,'RMI - percents'!$H:$H,$A72,'RMI - percents'!$J:$J,$C72)*V$15</f>
        <v>5806684106096.5039</v>
      </c>
      <c r="W72" s="114">
        <f>SUMIFS('RMI - percents'!AD:AD,'RMI - percents'!$H:$H,$A72,'RMI - percents'!$J:$J,$C72)*W$15</f>
        <v>5785648701260.1201</v>
      </c>
      <c r="X72" s="114">
        <f>SUMIFS('RMI - percents'!AE:AE,'RMI - percents'!$H:$H,$A72,'RMI - percents'!$J:$J,$C72)*X$15</f>
        <v>5767181683345.1084</v>
      </c>
      <c r="Y72" s="114">
        <f>SUMIFS('RMI - percents'!AF:AF,'RMI - percents'!$H:$H,$A72,'RMI - percents'!$J:$J,$C72)*Y$15</f>
        <v>5748502599598.8594</v>
      </c>
      <c r="Z72" s="114">
        <f>SUMIFS('RMI - percents'!AG:AG,'RMI - percents'!$H:$H,$A72,'RMI - percents'!$J:$J,$C72)*Z$15</f>
        <v>5766010860879.6914</v>
      </c>
      <c r="AA72" s="114">
        <f>SUMIFS('RMI - percents'!AH:AH,'RMI - percents'!$H:$H,$A72,'RMI - percents'!$J:$J,$C72)*AA$15</f>
        <v>5782170656027.4346</v>
      </c>
      <c r="AB72" s="114">
        <f>SUMIFS('RMI - percents'!AI:AI,'RMI - percents'!$H:$H,$A72,'RMI - percents'!$J:$J,$C72)*AB$15</f>
        <v>5794120165393.3809</v>
      </c>
      <c r="AC72" s="114">
        <f>SUMIFS('RMI - percents'!AJ:AJ,'RMI - percents'!$H:$H,$A72,'RMI - percents'!$J:$J,$C72)*AC$15</f>
        <v>5807502484820.4932</v>
      </c>
      <c r="AD72" s="114">
        <f>SUMIFS('RMI - percents'!AK:AK,'RMI - percents'!$H:$H,$A72,'RMI - percents'!$J:$J,$C72)*AD$15</f>
        <v>5819940885993.5967</v>
      </c>
      <c r="AE72" s="114">
        <f>SUMIFS('RMI - percents'!AL:AL,'RMI - percents'!$H:$H,$A72,'RMI - percents'!$J:$J,$C72)*AE$15</f>
        <v>5832149349503.2334</v>
      </c>
      <c r="AF72" s="114">
        <f>SUMIFS('RMI - percents'!AM:AM,'RMI - percents'!$H:$H,$A72,'RMI - percents'!$J:$J,$C72)*AF$15</f>
        <v>5844984802631.1045</v>
      </c>
      <c r="AG72" s="114">
        <f>SUMIFS('RMI - percents'!AN:AN,'RMI - percents'!$H:$H,$A72,'RMI - percents'!$J:$J,$C72)*AG$15</f>
        <v>5858924235094.0371</v>
      </c>
      <c r="AH72" s="114">
        <f>SUMIFS('RMI - percents'!AO:AO,'RMI - percents'!$H:$H,$A72,'RMI - percents'!$J:$J,$C72)*AH$15</f>
        <v>5874428607433.3848</v>
      </c>
      <c r="AI72" s="114">
        <f>SUMIFS('RMI - percents'!AP:AP,'RMI - percents'!$H:$H,$A72,'RMI - percents'!$J:$J,$C72)*AI$15</f>
        <v>5891656311068.6123</v>
      </c>
    </row>
    <row r="73" spans="1:35" x14ac:dyDescent="0.35">
      <c r="A73" s="52" t="str">
        <f t="shared" si="8"/>
        <v>BCEU-urban-residential-appl</v>
      </c>
      <c r="B73" s="63" t="s">
        <v>539</v>
      </c>
      <c r="C73" s="18" t="s">
        <v>96</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0</v>
      </c>
      <c r="AD73" s="115">
        <v>0</v>
      </c>
      <c r="AE73" s="115">
        <v>0</v>
      </c>
      <c r="AF73" s="115">
        <v>0</v>
      </c>
      <c r="AG73" s="115">
        <v>0</v>
      </c>
      <c r="AH73" s="115">
        <v>0</v>
      </c>
      <c r="AI73" s="115">
        <v>0</v>
      </c>
    </row>
    <row r="74" spans="1:35" x14ac:dyDescent="0.35">
      <c r="A74" s="51"/>
      <c r="B74" s="63" t="s">
        <v>539</v>
      </c>
      <c r="C74" s="51"/>
      <c r="D74" s="51"/>
      <c r="E74" s="51"/>
      <c r="F74" s="51"/>
      <c r="G74" s="51"/>
      <c r="H74"/>
      <c r="I74"/>
      <c r="J74"/>
      <c r="K74"/>
      <c r="L74"/>
      <c r="M74"/>
      <c r="N74"/>
      <c r="O74"/>
      <c r="P74"/>
      <c r="Q74"/>
      <c r="R74"/>
      <c r="S74"/>
      <c r="T74"/>
      <c r="U74"/>
      <c r="V74"/>
      <c r="W74"/>
      <c r="X74"/>
      <c r="Y74"/>
      <c r="Z74"/>
      <c r="AA74"/>
      <c r="AB74"/>
      <c r="AC74"/>
      <c r="AD74"/>
      <c r="AE74"/>
      <c r="AF74"/>
      <c r="AG74"/>
      <c r="AH74" s="51"/>
      <c r="AI74" s="51"/>
    </row>
    <row r="75" spans="1:35" x14ac:dyDescent="0.35">
      <c r="A75" s="18" t="s">
        <v>499</v>
      </c>
      <c r="B75" s="63" t="s">
        <v>539</v>
      </c>
      <c r="C75" s="51"/>
      <c r="D75" s="51"/>
      <c r="E75" s="51"/>
      <c r="F75" s="51"/>
      <c r="G75" s="51"/>
      <c r="H75"/>
      <c r="I75"/>
      <c r="J75"/>
      <c r="K75"/>
      <c r="L75"/>
      <c r="M75"/>
      <c r="N75"/>
      <c r="O75"/>
      <c r="P75"/>
      <c r="Q75"/>
      <c r="R75"/>
      <c r="S75"/>
      <c r="T75"/>
      <c r="U75"/>
      <c r="V75"/>
      <c r="W75"/>
      <c r="X75"/>
      <c r="Y75"/>
      <c r="Z75"/>
      <c r="AA75"/>
      <c r="AB75"/>
      <c r="AC75"/>
      <c r="AD75"/>
      <c r="AE75"/>
      <c r="AF75"/>
      <c r="AG75"/>
      <c r="AH75" s="51"/>
      <c r="AI75" s="51"/>
    </row>
    <row r="76" spans="1:35" x14ac:dyDescent="0.35">
      <c r="A76" s="52" t="str">
        <f>A75</f>
        <v>BCEU-urban-residential-other</v>
      </c>
      <c r="B76" s="63" t="s">
        <v>539</v>
      </c>
      <c r="C76" s="18" t="s">
        <v>1</v>
      </c>
      <c r="D76" s="18">
        <v>2019</v>
      </c>
      <c r="E76" s="18">
        <v>2020</v>
      </c>
      <c r="F76" s="18">
        <v>2021</v>
      </c>
      <c r="G76" s="18">
        <v>2022</v>
      </c>
      <c r="H76" s="18">
        <v>2023</v>
      </c>
      <c r="I76" s="18">
        <v>2024</v>
      </c>
      <c r="J76" s="18">
        <v>2025</v>
      </c>
      <c r="K76" s="18">
        <v>2026</v>
      </c>
      <c r="L76" s="18">
        <v>2027</v>
      </c>
      <c r="M76" s="18">
        <v>2028</v>
      </c>
      <c r="N76" s="18">
        <v>2029</v>
      </c>
      <c r="O76" s="18">
        <v>2030</v>
      </c>
      <c r="P76" s="18">
        <v>2031</v>
      </c>
      <c r="Q76" s="18">
        <v>2032</v>
      </c>
      <c r="R76" s="18">
        <v>2033</v>
      </c>
      <c r="S76" s="18">
        <v>2034</v>
      </c>
      <c r="T76" s="18">
        <v>2035</v>
      </c>
      <c r="U76" s="18">
        <v>2036</v>
      </c>
      <c r="V76" s="18">
        <v>2037</v>
      </c>
      <c r="W76" s="18">
        <v>2038</v>
      </c>
      <c r="X76" s="18">
        <v>2039</v>
      </c>
      <c r="Y76" s="18">
        <v>2040</v>
      </c>
      <c r="Z76" s="18">
        <v>2041</v>
      </c>
      <c r="AA76" s="18">
        <v>2042</v>
      </c>
      <c r="AB76" s="18">
        <v>2043</v>
      </c>
      <c r="AC76" s="18">
        <v>2044</v>
      </c>
      <c r="AD76" s="18">
        <v>2045</v>
      </c>
      <c r="AE76" s="18">
        <v>2046</v>
      </c>
      <c r="AF76" s="18">
        <v>2047</v>
      </c>
      <c r="AG76" s="18">
        <v>2048</v>
      </c>
      <c r="AH76" s="18">
        <v>2049</v>
      </c>
      <c r="AI76" s="18">
        <v>2050</v>
      </c>
    </row>
    <row r="77" spans="1:35" x14ac:dyDescent="0.35">
      <c r="A77" s="52" t="str">
        <f t="shared" ref="A77:A86" si="9">A76</f>
        <v>BCEU-urban-residential-other</v>
      </c>
      <c r="B77" s="63" t="s">
        <v>539</v>
      </c>
      <c r="C77" s="18" t="s">
        <v>2</v>
      </c>
      <c r="D77" s="114">
        <f>SUMIFS('RMI - percents'!K:K,'RMI - percents'!$H:$H,$A77,'RMI - percents'!$J:$J,$C77)*D$5</f>
        <v>115765221387670.5</v>
      </c>
      <c r="E77" s="114">
        <f>SUMIFS('RMI - percents'!L:L,'RMI - percents'!$H:$H,$A77,'RMI - percents'!$J:$J,$C77)*E$5</f>
        <v>126542660139679.78</v>
      </c>
      <c r="F77" s="114">
        <f>SUMIFS('RMI - percents'!M:M,'RMI - percents'!$H:$H,$A77,'RMI - percents'!$J:$J,$C77)*F$5</f>
        <v>119390375839929.16</v>
      </c>
      <c r="G77" s="114">
        <f>SUMIFS('RMI - percents'!N:N,'RMI - percents'!$H:$H,$A77,'RMI - percents'!$J:$J,$C77)*G$5</f>
        <v>115015785416348.06</v>
      </c>
      <c r="H77" s="114">
        <f>SUMIFS('RMI - percents'!O:O,'RMI - percents'!$H:$H,$A77,'RMI - percents'!$J:$J,$C77)*H$5</f>
        <v>111819924539546.81</v>
      </c>
      <c r="I77" s="114">
        <f>SUMIFS('RMI - percents'!P:P,'RMI - percents'!$H:$H,$A77,'RMI - percents'!$J:$J,$C77)*I$5</f>
        <v>109561907596572.17</v>
      </c>
      <c r="J77" s="114">
        <f>SUMIFS('RMI - percents'!Q:Q,'RMI - percents'!$H:$H,$A77,'RMI - percents'!$J:$J,$C77)*J$5</f>
        <v>107375646616479.34</v>
      </c>
      <c r="K77" s="114">
        <f>SUMIFS('RMI - percents'!R:R,'RMI - percents'!$H:$H,$A77,'RMI - percents'!$J:$J,$C77)*K$5</f>
        <v>104922873898585.08</v>
      </c>
      <c r="L77" s="114">
        <f>SUMIFS('RMI - percents'!S:S,'RMI - percents'!$H:$H,$A77,'RMI - percents'!$J:$J,$C77)*L$5</f>
        <v>102796053442091.38</v>
      </c>
      <c r="M77" s="114">
        <f>SUMIFS('RMI - percents'!T:T,'RMI - percents'!$H:$H,$A77,'RMI - percents'!$J:$J,$C77)*M$5</f>
        <v>100669607761950.91</v>
      </c>
      <c r="N77" s="114">
        <f>SUMIFS('RMI - percents'!U:U,'RMI - percents'!$H:$H,$A77,'RMI - percents'!$J:$J,$C77)*N$5</f>
        <v>98542066319866.516</v>
      </c>
      <c r="O77" s="114">
        <f>SUMIFS('RMI - percents'!V:V,'RMI - percents'!$H:$H,$A77,'RMI - percents'!$J:$J,$C77)*O$5</f>
        <v>96176319465898.156</v>
      </c>
      <c r="P77" s="114">
        <f>SUMIFS('RMI - percents'!W:W,'RMI - percents'!$H:$H,$A77,'RMI - percents'!$J:$J,$C77)*P$5</f>
        <v>93501212951638.234</v>
      </c>
      <c r="Q77" s="114">
        <f>SUMIFS('RMI - percents'!X:X,'RMI - percents'!$H:$H,$A77,'RMI - percents'!$J:$J,$C77)*Q$5</f>
        <v>90650270608345.594</v>
      </c>
      <c r="R77" s="114">
        <f>SUMIFS('RMI - percents'!Y:Y,'RMI - percents'!$H:$H,$A77,'RMI - percents'!$J:$J,$C77)*R$5</f>
        <v>87845032395987</v>
      </c>
      <c r="S77" s="114">
        <f>SUMIFS('RMI - percents'!Z:Z,'RMI - percents'!$H:$H,$A77,'RMI - percents'!$J:$J,$C77)*S$5</f>
        <v>85119446153412.328</v>
      </c>
      <c r="T77" s="114">
        <f>SUMIFS('RMI - percents'!AA:AA,'RMI - percents'!$H:$H,$A77,'RMI - percents'!$J:$J,$C77)*T$5</f>
        <v>82420327129737.672</v>
      </c>
      <c r="U77" s="114">
        <f>SUMIFS('RMI - percents'!AB:AB,'RMI - percents'!$H:$H,$A77,'RMI - percents'!$J:$J,$C77)*U$5</f>
        <v>79935933769431</v>
      </c>
      <c r="V77" s="114">
        <f>SUMIFS('RMI - percents'!AC:AC,'RMI - percents'!$H:$H,$A77,'RMI - percents'!$J:$J,$C77)*V$5</f>
        <v>77297144950451.563</v>
      </c>
      <c r="W77" s="114">
        <f>SUMIFS('RMI - percents'!AD:AD,'RMI - percents'!$H:$H,$A77,'RMI - percents'!$J:$J,$C77)*W$5</f>
        <v>74660831247850.469</v>
      </c>
      <c r="X77" s="114">
        <f>SUMIFS('RMI - percents'!AE:AE,'RMI - percents'!$H:$H,$A77,'RMI - percents'!$J:$J,$C77)*X$5</f>
        <v>71940024938233.188</v>
      </c>
      <c r="Y77" s="114">
        <f>SUMIFS('RMI - percents'!AF:AF,'RMI - percents'!$H:$H,$A77,'RMI - percents'!$J:$J,$C77)*Y$5</f>
        <v>69075203630890.836</v>
      </c>
      <c r="Z77" s="114">
        <f>SUMIFS('RMI - percents'!AG:AG,'RMI - percents'!$H:$H,$A77,'RMI - percents'!$J:$J,$C77)*Z$5</f>
        <v>65922659849986.258</v>
      </c>
      <c r="AA77" s="114">
        <f>SUMIFS('RMI - percents'!AH:AH,'RMI - percents'!$H:$H,$A77,'RMI - percents'!$J:$J,$C77)*AA$5</f>
        <v>62684055354233.586</v>
      </c>
      <c r="AB77" s="114">
        <f>SUMIFS('RMI - percents'!AI:AI,'RMI - percents'!$H:$H,$A77,'RMI - percents'!$J:$J,$C77)*AB$5</f>
        <v>59427287189254.594</v>
      </c>
      <c r="AC77" s="114">
        <f>SUMIFS('RMI - percents'!AJ:AJ,'RMI - percents'!$H:$H,$A77,'RMI - percents'!$J:$J,$C77)*AC$5</f>
        <v>56158593310298.828</v>
      </c>
      <c r="AD77" s="114">
        <f>SUMIFS('RMI - percents'!AK:AK,'RMI - percents'!$H:$H,$A77,'RMI - percents'!$J:$J,$C77)*AD$5</f>
        <v>52876819885830.203</v>
      </c>
      <c r="AE77" s="114">
        <f>SUMIFS('RMI - percents'!AL:AL,'RMI - percents'!$H:$H,$A77,'RMI - percents'!$J:$J,$C77)*AE$5</f>
        <v>49551356544065.078</v>
      </c>
      <c r="AF77" s="114">
        <f>SUMIFS('RMI - percents'!AM:AM,'RMI - percents'!$H:$H,$A77,'RMI - percents'!$J:$J,$C77)*AF$5</f>
        <v>46121769290176.727</v>
      </c>
      <c r="AG77" s="114">
        <f>SUMIFS('RMI - percents'!AN:AN,'RMI - percents'!$H:$H,$A77,'RMI - percents'!$J:$J,$C77)*AG$5</f>
        <v>45286051211724.031</v>
      </c>
      <c r="AH77" s="114">
        <f>SUMIFS('RMI - percents'!AO:AO,'RMI - percents'!$H:$H,$A77,'RMI - percents'!$J:$J,$C77)*AH$5</f>
        <v>44820423819510.859</v>
      </c>
      <c r="AI77" s="114">
        <f>SUMIFS('RMI - percents'!AP:AP,'RMI - percents'!$H:$H,$A77,'RMI - percents'!$J:$J,$C77)*AI$5</f>
        <v>44337912792617.141</v>
      </c>
    </row>
    <row r="78" spans="1:35" x14ac:dyDescent="0.35">
      <c r="A78" s="52" t="str">
        <f t="shared" si="9"/>
        <v>BCEU-urban-residential-other</v>
      </c>
      <c r="B78" s="63" t="s">
        <v>539</v>
      </c>
      <c r="C78" s="18" t="s">
        <v>3</v>
      </c>
      <c r="D78" s="116">
        <v>0</v>
      </c>
      <c r="E78" s="116">
        <v>0</v>
      </c>
      <c r="F78" s="116">
        <v>0</v>
      </c>
      <c r="G78" s="116">
        <v>0</v>
      </c>
      <c r="H78" s="116">
        <v>0</v>
      </c>
      <c r="I78" s="116">
        <v>0</v>
      </c>
      <c r="J78" s="116">
        <v>0</v>
      </c>
      <c r="K78" s="116">
        <v>0</v>
      </c>
      <c r="L78" s="116">
        <v>0</v>
      </c>
      <c r="M78" s="116">
        <v>0</v>
      </c>
      <c r="N78" s="116">
        <v>0</v>
      </c>
      <c r="O78" s="116">
        <v>0</v>
      </c>
      <c r="P78" s="116">
        <v>0</v>
      </c>
      <c r="Q78" s="116">
        <v>0</v>
      </c>
      <c r="R78" s="116">
        <v>0</v>
      </c>
      <c r="S78" s="116">
        <v>0</v>
      </c>
      <c r="T78" s="116">
        <v>0</v>
      </c>
      <c r="U78" s="116">
        <v>0</v>
      </c>
      <c r="V78" s="116">
        <v>0</v>
      </c>
      <c r="W78" s="116">
        <v>0</v>
      </c>
      <c r="X78" s="116">
        <v>0</v>
      </c>
      <c r="Y78" s="116">
        <v>0</v>
      </c>
      <c r="Z78" s="116">
        <v>0</v>
      </c>
      <c r="AA78" s="116">
        <v>0</v>
      </c>
      <c r="AB78" s="116">
        <v>0</v>
      </c>
      <c r="AC78" s="116">
        <v>0</v>
      </c>
      <c r="AD78" s="116">
        <v>0</v>
      </c>
      <c r="AE78" s="116">
        <v>0</v>
      </c>
      <c r="AF78" s="116">
        <v>0</v>
      </c>
      <c r="AG78" s="116">
        <v>0</v>
      </c>
      <c r="AH78" s="116">
        <v>0</v>
      </c>
      <c r="AI78" s="116">
        <v>0</v>
      </c>
    </row>
    <row r="79" spans="1:35" x14ac:dyDescent="0.35">
      <c r="A79" s="52" t="str">
        <f t="shared" si="9"/>
        <v>BCEU-urban-residential-other</v>
      </c>
      <c r="B79" s="63" t="s">
        <v>539</v>
      </c>
      <c r="C79" s="18" t="s">
        <v>4</v>
      </c>
      <c r="D79" s="116">
        <f>SUMIFS('RMI - percents'!K:K,'RMI - percents'!$H:$H,$A79,'RMI - percents'!$J:$J,$C79)*D$7</f>
        <v>0</v>
      </c>
      <c r="E79" s="116">
        <f>SUMIFS('RMI - percents'!L:L,'RMI - percents'!$H:$H,$A79,'RMI - percents'!$J:$J,$C79)*E$7</f>
        <v>0</v>
      </c>
      <c r="F79" s="116">
        <f>SUMIFS('RMI - percents'!M:M,'RMI - percents'!$H:$H,$A79,'RMI - percents'!$J:$J,$C79)*F$7</f>
        <v>0</v>
      </c>
      <c r="G79" s="116">
        <f>SUMIFS('RMI - percents'!N:N,'RMI - percents'!$H:$H,$A79,'RMI - percents'!$J:$J,$C79)*G$7</f>
        <v>0</v>
      </c>
      <c r="H79" s="116">
        <f>SUMIFS('RMI - percents'!O:O,'RMI - percents'!$H:$H,$A79,'RMI - percents'!$J:$J,$C79)*H$7</f>
        <v>0</v>
      </c>
      <c r="I79" s="116">
        <f>SUMIFS('RMI - percents'!P:P,'RMI - percents'!$H:$H,$A79,'RMI - percents'!$J:$J,$C79)*I$7</f>
        <v>0</v>
      </c>
      <c r="J79" s="116">
        <f>SUMIFS('RMI - percents'!Q:Q,'RMI - percents'!$H:$H,$A79,'RMI - percents'!$J:$J,$C79)*J$7</f>
        <v>0</v>
      </c>
      <c r="K79" s="116">
        <f>SUMIFS('RMI - percents'!R:R,'RMI - percents'!$H:$H,$A79,'RMI - percents'!$J:$J,$C79)*K$7</f>
        <v>0</v>
      </c>
      <c r="L79" s="116">
        <f>SUMIFS('RMI - percents'!S:S,'RMI - percents'!$H:$H,$A79,'RMI - percents'!$J:$J,$C79)*L$7</f>
        <v>0</v>
      </c>
      <c r="M79" s="116">
        <f>SUMIFS('RMI - percents'!T:T,'RMI - percents'!$H:$H,$A79,'RMI - percents'!$J:$J,$C79)*M$7</f>
        <v>0</v>
      </c>
      <c r="N79" s="116">
        <f>SUMIFS('RMI - percents'!U:U,'RMI - percents'!$H:$H,$A79,'RMI - percents'!$J:$J,$C79)*N$7</f>
        <v>0</v>
      </c>
      <c r="O79" s="116">
        <f>SUMIFS('RMI - percents'!V:V,'RMI - percents'!$H:$H,$A79,'RMI - percents'!$J:$J,$C79)*O$7</f>
        <v>0</v>
      </c>
      <c r="P79" s="116">
        <f>SUMIFS('RMI - percents'!W:W,'RMI - percents'!$H:$H,$A79,'RMI - percents'!$J:$J,$C79)*P$7</f>
        <v>0</v>
      </c>
      <c r="Q79" s="116">
        <f>SUMIFS('RMI - percents'!X:X,'RMI - percents'!$H:$H,$A79,'RMI - percents'!$J:$J,$C79)*Q$7</f>
        <v>0</v>
      </c>
      <c r="R79" s="116">
        <f>SUMIFS('RMI - percents'!Y:Y,'RMI - percents'!$H:$H,$A79,'RMI - percents'!$J:$J,$C79)*R$7</f>
        <v>0</v>
      </c>
      <c r="S79" s="116">
        <f>SUMIFS('RMI - percents'!Z:Z,'RMI - percents'!$H:$H,$A79,'RMI - percents'!$J:$J,$C79)*S$7</f>
        <v>0</v>
      </c>
      <c r="T79" s="116">
        <f>SUMIFS('RMI - percents'!AA:AA,'RMI - percents'!$H:$H,$A79,'RMI - percents'!$J:$J,$C79)*T$7</f>
        <v>0</v>
      </c>
      <c r="U79" s="116">
        <f>SUMIFS('RMI - percents'!AB:AB,'RMI - percents'!$H:$H,$A79,'RMI - percents'!$J:$J,$C79)*U$7</f>
        <v>0</v>
      </c>
      <c r="V79" s="116">
        <f>SUMIFS('RMI - percents'!AC:AC,'RMI - percents'!$H:$H,$A79,'RMI - percents'!$J:$J,$C79)*V$7</f>
        <v>0</v>
      </c>
      <c r="W79" s="116">
        <f>SUMIFS('RMI - percents'!AD:AD,'RMI - percents'!$H:$H,$A79,'RMI - percents'!$J:$J,$C79)*W$7</f>
        <v>0</v>
      </c>
      <c r="X79" s="116">
        <f>SUMIFS('RMI - percents'!AE:AE,'RMI - percents'!$H:$H,$A79,'RMI - percents'!$J:$J,$C79)*X$7</f>
        <v>0</v>
      </c>
      <c r="Y79" s="116">
        <f>SUMIFS('RMI - percents'!AF:AF,'RMI - percents'!$H:$H,$A79,'RMI - percents'!$J:$J,$C79)*Y$7</f>
        <v>0</v>
      </c>
      <c r="Z79" s="116">
        <f>SUMIFS('RMI - percents'!AG:AG,'RMI - percents'!$H:$H,$A79,'RMI - percents'!$J:$J,$C79)*Z$7</f>
        <v>0</v>
      </c>
      <c r="AA79" s="116">
        <f>SUMIFS('RMI - percents'!AH:AH,'RMI - percents'!$H:$H,$A79,'RMI - percents'!$J:$J,$C79)*AA$7</f>
        <v>0</v>
      </c>
      <c r="AB79" s="116">
        <f>SUMIFS('RMI - percents'!AI:AI,'RMI - percents'!$H:$H,$A79,'RMI - percents'!$J:$J,$C79)*AB$7</f>
        <v>0</v>
      </c>
      <c r="AC79" s="116">
        <f>SUMIFS('RMI - percents'!AJ:AJ,'RMI - percents'!$H:$H,$A79,'RMI - percents'!$J:$J,$C79)*AC$7</f>
        <v>0</v>
      </c>
      <c r="AD79" s="116">
        <f>SUMIFS('RMI - percents'!AK:AK,'RMI - percents'!$H:$H,$A79,'RMI - percents'!$J:$J,$C79)*AD$7</f>
        <v>0</v>
      </c>
      <c r="AE79" s="116">
        <f>SUMIFS('RMI - percents'!AL:AL,'RMI - percents'!$H:$H,$A79,'RMI - percents'!$J:$J,$C79)*AE$7</f>
        <v>0</v>
      </c>
      <c r="AF79" s="116">
        <f>SUMIFS('RMI - percents'!AM:AM,'RMI - percents'!$H:$H,$A79,'RMI - percents'!$J:$J,$C79)*AF$7</f>
        <v>0</v>
      </c>
      <c r="AG79" s="116">
        <f>SUMIFS('RMI - percents'!AN:AN,'RMI - percents'!$H:$H,$A79,'RMI - percents'!$J:$J,$C79)*AG$7</f>
        <v>0</v>
      </c>
      <c r="AH79" s="116">
        <f>SUMIFS('RMI - percents'!AO:AO,'RMI - percents'!$H:$H,$A79,'RMI - percents'!$J:$J,$C79)*AH$7</f>
        <v>0</v>
      </c>
      <c r="AI79" s="116">
        <f>SUMIFS('RMI - percents'!AP:AP,'RMI - percents'!$H:$H,$A79,'RMI - percents'!$J:$J,$C79)*AI$7</f>
        <v>0</v>
      </c>
    </row>
    <row r="80" spans="1:35" x14ac:dyDescent="0.35">
      <c r="A80" s="52" t="str">
        <f t="shared" si="9"/>
        <v>BCEU-urban-residential-other</v>
      </c>
      <c r="B80" s="63" t="s">
        <v>539</v>
      </c>
      <c r="C80" s="18" t="s">
        <v>5</v>
      </c>
      <c r="D80" s="116">
        <f>SUMIFS('RMI - percents'!K:K,'RMI - percents'!$H:$H,$A80,'RMI - percents'!$J:$J,$C80)*D$9</f>
        <v>0</v>
      </c>
      <c r="E80" s="116">
        <f>SUMIFS('RMI - percents'!L:L,'RMI - percents'!$H:$H,$A80,'RMI - percents'!$J:$J,$C80)*E$9</f>
        <v>0</v>
      </c>
      <c r="F80" s="116">
        <f>SUMIFS('RMI - percents'!M:M,'RMI - percents'!$H:$H,$A80,'RMI - percents'!$J:$J,$C80)*F$9</f>
        <v>0</v>
      </c>
      <c r="G80" s="116">
        <f>SUMIFS('RMI - percents'!N:N,'RMI - percents'!$H:$H,$A80,'RMI - percents'!$J:$J,$C80)*G$9</f>
        <v>0</v>
      </c>
      <c r="H80" s="116">
        <f>SUMIFS('RMI - percents'!O:O,'RMI - percents'!$H:$H,$A80,'RMI - percents'!$J:$J,$C80)*H$9</f>
        <v>0</v>
      </c>
      <c r="I80" s="116">
        <f>SUMIFS('RMI - percents'!P:P,'RMI - percents'!$H:$H,$A80,'RMI - percents'!$J:$J,$C80)*I$9</f>
        <v>0</v>
      </c>
      <c r="J80" s="116">
        <f>SUMIFS('RMI - percents'!Q:Q,'RMI - percents'!$H:$H,$A80,'RMI - percents'!$J:$J,$C80)*J$9</f>
        <v>0</v>
      </c>
      <c r="K80" s="116">
        <f>SUMIFS('RMI - percents'!R:R,'RMI - percents'!$H:$H,$A80,'RMI - percents'!$J:$J,$C80)*K$9</f>
        <v>0</v>
      </c>
      <c r="L80" s="116">
        <f>SUMIFS('RMI - percents'!S:S,'RMI - percents'!$H:$H,$A80,'RMI - percents'!$J:$J,$C80)*L$9</f>
        <v>0</v>
      </c>
      <c r="M80" s="116">
        <f>SUMIFS('RMI - percents'!T:T,'RMI - percents'!$H:$H,$A80,'RMI - percents'!$J:$J,$C80)*M$9</f>
        <v>0</v>
      </c>
      <c r="N80" s="116">
        <f>SUMIFS('RMI - percents'!U:U,'RMI - percents'!$H:$H,$A80,'RMI - percents'!$J:$J,$C80)*N$9</f>
        <v>0</v>
      </c>
      <c r="O80" s="116">
        <f>SUMIFS('RMI - percents'!V:V,'RMI - percents'!$H:$H,$A80,'RMI - percents'!$J:$J,$C80)*O$9</f>
        <v>0</v>
      </c>
      <c r="P80" s="116">
        <f>SUMIFS('RMI - percents'!W:W,'RMI - percents'!$H:$H,$A80,'RMI - percents'!$J:$J,$C80)*P$9</f>
        <v>0</v>
      </c>
      <c r="Q80" s="116">
        <f>SUMIFS('RMI - percents'!X:X,'RMI - percents'!$H:$H,$A80,'RMI - percents'!$J:$J,$C80)*Q$9</f>
        <v>0</v>
      </c>
      <c r="R80" s="116">
        <f>SUMIFS('RMI - percents'!Y:Y,'RMI - percents'!$H:$H,$A80,'RMI - percents'!$J:$J,$C80)*R$9</f>
        <v>0</v>
      </c>
      <c r="S80" s="116">
        <f>SUMIFS('RMI - percents'!Z:Z,'RMI - percents'!$H:$H,$A80,'RMI - percents'!$J:$J,$C80)*S$9</f>
        <v>0</v>
      </c>
      <c r="T80" s="116">
        <f>SUMIFS('RMI - percents'!AA:AA,'RMI - percents'!$H:$H,$A80,'RMI - percents'!$J:$J,$C80)*T$9</f>
        <v>0</v>
      </c>
      <c r="U80" s="116">
        <f>SUMIFS('RMI - percents'!AB:AB,'RMI - percents'!$H:$H,$A80,'RMI - percents'!$J:$J,$C80)*U$9</f>
        <v>0</v>
      </c>
      <c r="V80" s="116">
        <f>SUMIFS('RMI - percents'!AC:AC,'RMI - percents'!$H:$H,$A80,'RMI - percents'!$J:$J,$C80)*V$9</f>
        <v>0</v>
      </c>
      <c r="W80" s="116">
        <f>SUMIFS('RMI - percents'!AD:AD,'RMI - percents'!$H:$H,$A80,'RMI - percents'!$J:$J,$C80)*W$9</f>
        <v>0</v>
      </c>
      <c r="X80" s="116">
        <f>SUMIFS('RMI - percents'!AE:AE,'RMI - percents'!$H:$H,$A80,'RMI - percents'!$J:$J,$C80)*X$9</f>
        <v>0</v>
      </c>
      <c r="Y80" s="116">
        <f>SUMIFS('RMI - percents'!AF:AF,'RMI - percents'!$H:$H,$A80,'RMI - percents'!$J:$J,$C80)*Y$9</f>
        <v>0</v>
      </c>
      <c r="Z80" s="116">
        <f>SUMIFS('RMI - percents'!AG:AG,'RMI - percents'!$H:$H,$A80,'RMI - percents'!$J:$J,$C80)*Z$9</f>
        <v>0</v>
      </c>
      <c r="AA80" s="116">
        <f>SUMIFS('RMI - percents'!AH:AH,'RMI - percents'!$H:$H,$A80,'RMI - percents'!$J:$J,$C80)*AA$9</f>
        <v>0</v>
      </c>
      <c r="AB80" s="116">
        <f>SUMIFS('RMI - percents'!AI:AI,'RMI - percents'!$H:$H,$A80,'RMI - percents'!$J:$J,$C80)*AB$9</f>
        <v>0</v>
      </c>
      <c r="AC80" s="116">
        <f>SUMIFS('RMI - percents'!AJ:AJ,'RMI - percents'!$H:$H,$A80,'RMI - percents'!$J:$J,$C80)*AC$9</f>
        <v>0</v>
      </c>
      <c r="AD80" s="116">
        <f>SUMIFS('RMI - percents'!AK:AK,'RMI - percents'!$H:$H,$A80,'RMI - percents'!$J:$J,$C80)*AD$9</f>
        <v>0</v>
      </c>
      <c r="AE80" s="116">
        <f>SUMIFS('RMI - percents'!AL:AL,'RMI - percents'!$H:$H,$A80,'RMI - percents'!$J:$J,$C80)*AE$9</f>
        <v>0</v>
      </c>
      <c r="AF80" s="116">
        <f>SUMIFS('RMI - percents'!AM:AM,'RMI - percents'!$H:$H,$A80,'RMI - percents'!$J:$J,$C80)*AF$9</f>
        <v>0</v>
      </c>
      <c r="AG80" s="116">
        <f>SUMIFS('RMI - percents'!AN:AN,'RMI - percents'!$H:$H,$A80,'RMI - percents'!$J:$J,$C80)*AG$9</f>
        <v>0</v>
      </c>
      <c r="AH80" s="116">
        <f>SUMIFS('RMI - percents'!AO:AO,'RMI - percents'!$H:$H,$A80,'RMI - percents'!$J:$J,$C80)*AH$9</f>
        <v>0</v>
      </c>
      <c r="AI80" s="116">
        <f>SUMIFS('RMI - percents'!AP:AP,'RMI - percents'!$H:$H,$A80,'RMI - percents'!$J:$J,$C80)*AI$9</f>
        <v>0</v>
      </c>
    </row>
    <row r="81" spans="1:35" x14ac:dyDescent="0.35">
      <c r="A81" s="52" t="str">
        <f t="shared" si="9"/>
        <v>BCEU-urban-residential-other</v>
      </c>
      <c r="B81" s="63" t="s">
        <v>539</v>
      </c>
      <c r="C81" s="18" t="s">
        <v>7</v>
      </c>
      <c r="D81" s="116">
        <v>0</v>
      </c>
      <c r="E81" s="116">
        <v>0</v>
      </c>
      <c r="F81" s="116">
        <v>0</v>
      </c>
      <c r="G81" s="116">
        <v>0</v>
      </c>
      <c r="H81" s="116">
        <v>0</v>
      </c>
      <c r="I81" s="116">
        <v>0</v>
      </c>
      <c r="J81" s="116">
        <v>0</v>
      </c>
      <c r="K81" s="116">
        <v>0</v>
      </c>
      <c r="L81" s="116">
        <v>0</v>
      </c>
      <c r="M81" s="116">
        <v>0</v>
      </c>
      <c r="N81" s="116">
        <v>0</v>
      </c>
      <c r="O81" s="116">
        <v>0</v>
      </c>
      <c r="P81" s="116">
        <v>0</v>
      </c>
      <c r="Q81" s="116">
        <v>0</v>
      </c>
      <c r="R81" s="116">
        <v>0</v>
      </c>
      <c r="S81" s="116">
        <v>0</v>
      </c>
      <c r="T81" s="116">
        <v>0</v>
      </c>
      <c r="U81" s="116">
        <v>0</v>
      </c>
      <c r="V81" s="116">
        <v>0</v>
      </c>
      <c r="W81" s="116">
        <v>0</v>
      </c>
      <c r="X81" s="116">
        <v>0</v>
      </c>
      <c r="Y81" s="116">
        <v>0</v>
      </c>
      <c r="Z81" s="116">
        <v>0</v>
      </c>
      <c r="AA81" s="116">
        <v>0</v>
      </c>
      <c r="AB81" s="116">
        <v>0</v>
      </c>
      <c r="AC81" s="116">
        <v>0</v>
      </c>
      <c r="AD81" s="116">
        <v>0</v>
      </c>
      <c r="AE81" s="116">
        <v>0</v>
      </c>
      <c r="AF81" s="116">
        <v>0</v>
      </c>
      <c r="AG81" s="116">
        <v>0</v>
      </c>
      <c r="AH81" s="116">
        <v>0</v>
      </c>
      <c r="AI81" s="116">
        <v>0</v>
      </c>
    </row>
    <row r="82" spans="1:35" x14ac:dyDescent="0.35">
      <c r="A82" s="52" t="str">
        <f t="shared" si="9"/>
        <v>BCEU-urban-residential-other</v>
      </c>
      <c r="B82" s="63" t="s">
        <v>539</v>
      </c>
      <c r="C82" s="18" t="s">
        <v>8</v>
      </c>
      <c r="D82" s="116">
        <f>SUMIFS('RMI - percents'!K:K,'RMI - percents'!$H:$H,$A82,'RMI - percents'!$J:$J,$C82)*D$11</f>
        <v>0</v>
      </c>
      <c r="E82" s="116">
        <f>SUMIFS('RMI - percents'!L:L,'RMI - percents'!$H:$H,$A82,'RMI - percents'!$J:$J,$C82)*E$11</f>
        <v>0</v>
      </c>
      <c r="F82" s="116">
        <f>SUMIFS('RMI - percents'!M:M,'RMI - percents'!$H:$H,$A82,'RMI - percents'!$J:$J,$C82)*F$11</f>
        <v>0</v>
      </c>
      <c r="G82" s="116">
        <f>SUMIFS('RMI - percents'!N:N,'RMI - percents'!$H:$H,$A82,'RMI - percents'!$J:$J,$C82)*G$11</f>
        <v>0</v>
      </c>
      <c r="H82" s="116">
        <f>SUMIFS('RMI - percents'!O:O,'RMI - percents'!$H:$H,$A82,'RMI - percents'!$J:$J,$C82)*H$11</f>
        <v>0</v>
      </c>
      <c r="I82" s="116">
        <f>SUMIFS('RMI - percents'!P:P,'RMI - percents'!$H:$H,$A82,'RMI - percents'!$J:$J,$C82)*I$11</f>
        <v>0</v>
      </c>
      <c r="J82" s="116">
        <f>SUMIFS('RMI - percents'!Q:Q,'RMI - percents'!$H:$H,$A82,'RMI - percents'!$J:$J,$C82)*J$11</f>
        <v>0</v>
      </c>
      <c r="K82" s="116">
        <f>SUMIFS('RMI - percents'!R:R,'RMI - percents'!$H:$H,$A82,'RMI - percents'!$J:$J,$C82)*K$11</f>
        <v>0</v>
      </c>
      <c r="L82" s="116">
        <f>SUMIFS('RMI - percents'!S:S,'RMI - percents'!$H:$H,$A82,'RMI - percents'!$J:$J,$C82)*L$11</f>
        <v>0</v>
      </c>
      <c r="M82" s="116">
        <f>SUMIFS('RMI - percents'!T:T,'RMI - percents'!$H:$H,$A82,'RMI - percents'!$J:$J,$C82)*M$11</f>
        <v>0</v>
      </c>
      <c r="N82" s="116">
        <f>SUMIFS('RMI - percents'!U:U,'RMI - percents'!$H:$H,$A82,'RMI - percents'!$J:$J,$C82)*N$11</f>
        <v>0</v>
      </c>
      <c r="O82" s="116">
        <f>SUMIFS('RMI - percents'!V:V,'RMI - percents'!$H:$H,$A82,'RMI - percents'!$J:$J,$C82)*O$11</f>
        <v>0</v>
      </c>
      <c r="P82" s="116">
        <f>SUMIFS('RMI - percents'!W:W,'RMI - percents'!$H:$H,$A82,'RMI - percents'!$J:$J,$C82)*P$11</f>
        <v>0</v>
      </c>
      <c r="Q82" s="116">
        <f>SUMIFS('RMI - percents'!X:X,'RMI - percents'!$H:$H,$A82,'RMI - percents'!$J:$J,$C82)*Q$11</f>
        <v>0</v>
      </c>
      <c r="R82" s="116">
        <f>SUMIFS('RMI - percents'!Y:Y,'RMI - percents'!$H:$H,$A82,'RMI - percents'!$J:$J,$C82)*R$11</f>
        <v>0</v>
      </c>
      <c r="S82" s="116">
        <f>SUMIFS('RMI - percents'!Z:Z,'RMI - percents'!$H:$H,$A82,'RMI - percents'!$J:$J,$C82)*S$11</f>
        <v>0</v>
      </c>
      <c r="T82" s="116">
        <f>SUMIFS('RMI - percents'!AA:AA,'RMI - percents'!$H:$H,$A82,'RMI - percents'!$J:$J,$C82)*T$11</f>
        <v>0</v>
      </c>
      <c r="U82" s="116">
        <f>SUMIFS('RMI - percents'!AB:AB,'RMI - percents'!$H:$H,$A82,'RMI - percents'!$J:$J,$C82)*U$11</f>
        <v>0</v>
      </c>
      <c r="V82" s="116">
        <f>SUMIFS('RMI - percents'!AC:AC,'RMI - percents'!$H:$H,$A82,'RMI - percents'!$J:$J,$C82)*V$11</f>
        <v>0</v>
      </c>
      <c r="W82" s="116">
        <f>SUMIFS('RMI - percents'!AD:AD,'RMI - percents'!$H:$H,$A82,'RMI - percents'!$J:$J,$C82)*W$11</f>
        <v>0</v>
      </c>
      <c r="X82" s="116">
        <f>SUMIFS('RMI - percents'!AE:AE,'RMI - percents'!$H:$H,$A82,'RMI - percents'!$J:$J,$C82)*X$11</f>
        <v>0</v>
      </c>
      <c r="Y82" s="116">
        <f>SUMIFS('RMI - percents'!AF:AF,'RMI - percents'!$H:$H,$A82,'RMI - percents'!$J:$J,$C82)*Y$11</f>
        <v>0</v>
      </c>
      <c r="Z82" s="116">
        <f>SUMIFS('RMI - percents'!AG:AG,'RMI - percents'!$H:$H,$A82,'RMI - percents'!$J:$J,$C82)*Z$11</f>
        <v>0</v>
      </c>
      <c r="AA82" s="116">
        <f>SUMIFS('RMI - percents'!AH:AH,'RMI - percents'!$H:$H,$A82,'RMI - percents'!$J:$J,$C82)*AA$11</f>
        <v>0</v>
      </c>
      <c r="AB82" s="116">
        <f>SUMIFS('RMI - percents'!AI:AI,'RMI - percents'!$H:$H,$A82,'RMI - percents'!$J:$J,$C82)*AB$11</f>
        <v>0</v>
      </c>
      <c r="AC82" s="116">
        <f>SUMIFS('RMI - percents'!AJ:AJ,'RMI - percents'!$H:$H,$A82,'RMI - percents'!$J:$J,$C82)*AC$11</f>
        <v>0</v>
      </c>
      <c r="AD82" s="116">
        <f>SUMIFS('RMI - percents'!AK:AK,'RMI - percents'!$H:$H,$A82,'RMI - percents'!$J:$J,$C82)*AD$11</f>
        <v>0</v>
      </c>
      <c r="AE82" s="116">
        <f>SUMIFS('RMI - percents'!AL:AL,'RMI - percents'!$H:$H,$A82,'RMI - percents'!$J:$J,$C82)*AE$11</f>
        <v>0</v>
      </c>
      <c r="AF82" s="116">
        <f>SUMIFS('RMI - percents'!AM:AM,'RMI - percents'!$H:$H,$A82,'RMI - percents'!$J:$J,$C82)*AF$11</f>
        <v>0</v>
      </c>
      <c r="AG82" s="116">
        <f>SUMIFS('RMI - percents'!AN:AN,'RMI - percents'!$H:$H,$A82,'RMI - percents'!$J:$J,$C82)*AG$11</f>
        <v>0</v>
      </c>
      <c r="AH82" s="116">
        <f>SUMIFS('RMI - percents'!AO:AO,'RMI - percents'!$H:$H,$A82,'RMI - percents'!$J:$J,$C82)*AH$11</f>
        <v>0</v>
      </c>
      <c r="AI82" s="116">
        <f>SUMIFS('RMI - percents'!AP:AP,'RMI - percents'!$H:$H,$A82,'RMI - percents'!$J:$J,$C82)*AI$11</f>
        <v>0</v>
      </c>
    </row>
    <row r="83" spans="1:35" x14ac:dyDescent="0.35">
      <c r="A83" s="52" t="str">
        <f t="shared" si="9"/>
        <v>BCEU-urban-residential-other</v>
      </c>
      <c r="B83" s="63" t="s">
        <v>539</v>
      </c>
      <c r="C83" s="18" t="s">
        <v>93</v>
      </c>
      <c r="D83" s="116">
        <v>0</v>
      </c>
      <c r="E83" s="116">
        <v>0</v>
      </c>
      <c r="F83" s="116">
        <v>0</v>
      </c>
      <c r="G83" s="116">
        <v>0</v>
      </c>
      <c r="H83" s="116">
        <v>0</v>
      </c>
      <c r="I83" s="116">
        <v>0</v>
      </c>
      <c r="J83" s="116">
        <v>0</v>
      </c>
      <c r="K83" s="116">
        <v>0</v>
      </c>
      <c r="L83" s="116">
        <v>0</v>
      </c>
      <c r="M83" s="116">
        <v>0</v>
      </c>
      <c r="N83" s="116">
        <v>0</v>
      </c>
      <c r="O83" s="116">
        <v>0</v>
      </c>
      <c r="P83" s="116">
        <v>0</v>
      </c>
      <c r="Q83" s="116">
        <v>0</v>
      </c>
      <c r="R83" s="116">
        <v>0</v>
      </c>
      <c r="S83" s="116">
        <v>0</v>
      </c>
      <c r="T83" s="116">
        <v>0</v>
      </c>
      <c r="U83" s="116">
        <v>0</v>
      </c>
      <c r="V83" s="116">
        <v>0</v>
      </c>
      <c r="W83" s="116">
        <v>0</v>
      </c>
      <c r="X83" s="116">
        <v>0</v>
      </c>
      <c r="Y83" s="116">
        <v>0</v>
      </c>
      <c r="Z83" s="116">
        <v>0</v>
      </c>
      <c r="AA83" s="116">
        <v>0</v>
      </c>
      <c r="AB83" s="116">
        <v>0</v>
      </c>
      <c r="AC83" s="116">
        <v>0</v>
      </c>
      <c r="AD83" s="116">
        <v>0</v>
      </c>
      <c r="AE83" s="116">
        <v>0</v>
      </c>
      <c r="AF83" s="116">
        <v>0</v>
      </c>
      <c r="AG83" s="116">
        <v>0</v>
      </c>
      <c r="AH83" s="116">
        <v>0</v>
      </c>
      <c r="AI83" s="116">
        <v>0</v>
      </c>
    </row>
    <row r="84" spans="1:35" x14ac:dyDescent="0.35">
      <c r="A84" s="52" t="str">
        <f t="shared" si="9"/>
        <v>BCEU-urban-residential-other</v>
      </c>
      <c r="B84" s="63" t="s">
        <v>539</v>
      </c>
      <c r="C84" s="18" t="s">
        <v>94</v>
      </c>
      <c r="D84" s="116">
        <v>0</v>
      </c>
      <c r="E84" s="116">
        <v>0</v>
      </c>
      <c r="F84" s="116">
        <v>0</v>
      </c>
      <c r="G84" s="116">
        <v>0</v>
      </c>
      <c r="H84" s="116">
        <v>0</v>
      </c>
      <c r="I84" s="116">
        <v>0</v>
      </c>
      <c r="J84" s="116">
        <v>0</v>
      </c>
      <c r="K84" s="116">
        <v>0</v>
      </c>
      <c r="L84" s="116">
        <v>0</v>
      </c>
      <c r="M84" s="116">
        <v>0</v>
      </c>
      <c r="N84" s="116">
        <v>0</v>
      </c>
      <c r="O84" s="116">
        <v>0</v>
      </c>
      <c r="P84" s="116">
        <v>0</v>
      </c>
      <c r="Q84" s="116">
        <v>0</v>
      </c>
      <c r="R84" s="116">
        <v>0</v>
      </c>
      <c r="S84" s="116">
        <v>0</v>
      </c>
      <c r="T84" s="116">
        <v>0</v>
      </c>
      <c r="U84" s="116">
        <v>0</v>
      </c>
      <c r="V84" s="116">
        <v>0</v>
      </c>
      <c r="W84" s="116">
        <v>0</v>
      </c>
      <c r="X84" s="116">
        <v>0</v>
      </c>
      <c r="Y84" s="116">
        <v>0</v>
      </c>
      <c r="Z84" s="116">
        <v>0</v>
      </c>
      <c r="AA84" s="116">
        <v>0</v>
      </c>
      <c r="AB84" s="116">
        <v>0</v>
      </c>
      <c r="AC84" s="116">
        <v>0</v>
      </c>
      <c r="AD84" s="116">
        <v>0</v>
      </c>
      <c r="AE84" s="116">
        <v>0</v>
      </c>
      <c r="AF84" s="116">
        <v>0</v>
      </c>
      <c r="AG84" s="116">
        <v>0</v>
      </c>
      <c r="AH84" s="116">
        <v>0</v>
      </c>
      <c r="AI84" s="116">
        <v>0</v>
      </c>
    </row>
    <row r="85" spans="1:35" x14ac:dyDescent="0.35">
      <c r="A85" s="52" t="str">
        <f t="shared" si="9"/>
        <v>BCEU-urban-residential-other</v>
      </c>
      <c r="B85" s="63" t="s">
        <v>539</v>
      </c>
      <c r="C85" s="18" t="s">
        <v>95</v>
      </c>
      <c r="D85" s="116">
        <f>SUMIFS('RMI - percents'!K:K,'RMI - percents'!$H:$H,$A85,'RMI - percents'!$J:$J,$C85)*D$15</f>
        <v>0</v>
      </c>
      <c r="E85" s="116">
        <f>SUMIFS('RMI - percents'!L:L,'RMI - percents'!$H:$H,$A85,'RMI - percents'!$J:$J,$C85)*E$15</f>
        <v>0</v>
      </c>
      <c r="F85" s="116">
        <f>SUMIFS('RMI - percents'!M:M,'RMI - percents'!$H:$H,$A85,'RMI - percents'!$J:$J,$C85)*F$15</f>
        <v>0</v>
      </c>
      <c r="G85" s="116">
        <f>SUMIFS('RMI - percents'!N:N,'RMI - percents'!$H:$H,$A85,'RMI - percents'!$J:$J,$C85)*G$15</f>
        <v>0</v>
      </c>
      <c r="H85" s="116">
        <f>SUMIFS('RMI - percents'!O:O,'RMI - percents'!$H:$H,$A85,'RMI - percents'!$J:$J,$C85)*H$15</f>
        <v>0</v>
      </c>
      <c r="I85" s="116">
        <f>SUMIFS('RMI - percents'!P:P,'RMI - percents'!$H:$H,$A85,'RMI - percents'!$J:$J,$C85)*I$15</f>
        <v>0</v>
      </c>
      <c r="J85" s="116">
        <f>SUMIFS('RMI - percents'!Q:Q,'RMI - percents'!$H:$H,$A85,'RMI - percents'!$J:$J,$C85)*J$15</f>
        <v>0</v>
      </c>
      <c r="K85" s="116">
        <f>SUMIFS('RMI - percents'!R:R,'RMI - percents'!$H:$H,$A85,'RMI - percents'!$J:$J,$C85)*K$15</f>
        <v>0</v>
      </c>
      <c r="L85" s="116">
        <f>SUMIFS('RMI - percents'!S:S,'RMI - percents'!$H:$H,$A85,'RMI - percents'!$J:$J,$C85)*L$15</f>
        <v>0</v>
      </c>
      <c r="M85" s="116">
        <f>SUMIFS('RMI - percents'!T:T,'RMI - percents'!$H:$H,$A85,'RMI - percents'!$J:$J,$C85)*M$15</f>
        <v>0</v>
      </c>
      <c r="N85" s="116">
        <f>SUMIFS('RMI - percents'!U:U,'RMI - percents'!$H:$H,$A85,'RMI - percents'!$J:$J,$C85)*N$15</f>
        <v>0</v>
      </c>
      <c r="O85" s="116">
        <f>SUMIFS('RMI - percents'!V:V,'RMI - percents'!$H:$H,$A85,'RMI - percents'!$J:$J,$C85)*O$15</f>
        <v>0</v>
      </c>
      <c r="P85" s="116">
        <f>SUMIFS('RMI - percents'!W:W,'RMI - percents'!$H:$H,$A85,'RMI - percents'!$J:$J,$C85)*P$15</f>
        <v>0</v>
      </c>
      <c r="Q85" s="116">
        <f>SUMIFS('RMI - percents'!X:X,'RMI - percents'!$H:$H,$A85,'RMI - percents'!$J:$J,$C85)*Q$15</f>
        <v>0</v>
      </c>
      <c r="R85" s="116">
        <f>SUMIFS('RMI - percents'!Y:Y,'RMI - percents'!$H:$H,$A85,'RMI - percents'!$J:$J,$C85)*R$15</f>
        <v>0</v>
      </c>
      <c r="S85" s="116">
        <f>SUMIFS('RMI - percents'!Z:Z,'RMI - percents'!$H:$H,$A85,'RMI - percents'!$J:$J,$C85)*S$15</f>
        <v>0</v>
      </c>
      <c r="T85" s="116">
        <f>SUMIFS('RMI - percents'!AA:AA,'RMI - percents'!$H:$H,$A85,'RMI - percents'!$J:$J,$C85)*T$15</f>
        <v>0</v>
      </c>
      <c r="U85" s="116">
        <f>SUMIFS('RMI - percents'!AB:AB,'RMI - percents'!$H:$H,$A85,'RMI - percents'!$J:$J,$C85)*U$15</f>
        <v>0</v>
      </c>
      <c r="V85" s="116">
        <f>SUMIFS('RMI - percents'!AC:AC,'RMI - percents'!$H:$H,$A85,'RMI - percents'!$J:$J,$C85)*V$15</f>
        <v>0</v>
      </c>
      <c r="W85" s="116">
        <f>SUMIFS('RMI - percents'!AD:AD,'RMI - percents'!$H:$H,$A85,'RMI - percents'!$J:$J,$C85)*W$15</f>
        <v>0</v>
      </c>
      <c r="X85" s="116">
        <f>SUMIFS('RMI - percents'!AE:AE,'RMI - percents'!$H:$H,$A85,'RMI - percents'!$J:$J,$C85)*X$15</f>
        <v>0</v>
      </c>
      <c r="Y85" s="116">
        <f>SUMIFS('RMI - percents'!AF:AF,'RMI - percents'!$H:$H,$A85,'RMI - percents'!$J:$J,$C85)*Y$15</f>
        <v>0</v>
      </c>
      <c r="Z85" s="116">
        <f>SUMIFS('RMI - percents'!AG:AG,'RMI - percents'!$H:$H,$A85,'RMI - percents'!$J:$J,$C85)*Z$15</f>
        <v>0</v>
      </c>
      <c r="AA85" s="116">
        <f>SUMIFS('RMI - percents'!AH:AH,'RMI - percents'!$H:$H,$A85,'RMI - percents'!$J:$J,$C85)*AA$15</f>
        <v>0</v>
      </c>
      <c r="AB85" s="116">
        <f>SUMIFS('RMI - percents'!AI:AI,'RMI - percents'!$H:$H,$A85,'RMI - percents'!$J:$J,$C85)*AB$15</f>
        <v>0</v>
      </c>
      <c r="AC85" s="116">
        <f>SUMIFS('RMI - percents'!AJ:AJ,'RMI - percents'!$H:$H,$A85,'RMI - percents'!$J:$J,$C85)*AC$15</f>
        <v>0</v>
      </c>
      <c r="AD85" s="116">
        <f>SUMIFS('RMI - percents'!AK:AK,'RMI - percents'!$H:$H,$A85,'RMI - percents'!$J:$J,$C85)*AD$15</f>
        <v>0</v>
      </c>
      <c r="AE85" s="116">
        <f>SUMIFS('RMI - percents'!AL:AL,'RMI - percents'!$H:$H,$A85,'RMI - percents'!$J:$J,$C85)*AE$15</f>
        <v>0</v>
      </c>
      <c r="AF85" s="116">
        <f>SUMIFS('RMI - percents'!AM:AM,'RMI - percents'!$H:$H,$A85,'RMI - percents'!$J:$J,$C85)*AF$15</f>
        <v>0</v>
      </c>
      <c r="AG85" s="116">
        <f>SUMIFS('RMI - percents'!AN:AN,'RMI - percents'!$H:$H,$A85,'RMI - percents'!$J:$J,$C85)*AG$15</f>
        <v>0</v>
      </c>
      <c r="AH85" s="116">
        <f>SUMIFS('RMI - percents'!AO:AO,'RMI - percents'!$H:$H,$A85,'RMI - percents'!$J:$J,$C85)*AH$15</f>
        <v>0</v>
      </c>
      <c r="AI85" s="116">
        <f>SUMIFS('RMI - percents'!AP:AP,'RMI - percents'!$H:$H,$A85,'RMI - percents'!$J:$J,$C85)*AI$15</f>
        <v>0</v>
      </c>
    </row>
    <row r="86" spans="1:35" x14ac:dyDescent="0.35">
      <c r="A86" s="52" t="str">
        <f t="shared" si="9"/>
        <v>BCEU-urban-residential-other</v>
      </c>
      <c r="B86" s="63" t="s">
        <v>539</v>
      </c>
      <c r="C86" s="18" t="s">
        <v>96</v>
      </c>
      <c r="D86" s="116">
        <v>0</v>
      </c>
      <c r="E86" s="116">
        <v>0</v>
      </c>
      <c r="F86" s="116">
        <v>0</v>
      </c>
      <c r="G86" s="116">
        <v>0</v>
      </c>
      <c r="H86" s="116">
        <v>0</v>
      </c>
      <c r="I86" s="116">
        <v>0</v>
      </c>
      <c r="J86" s="116">
        <v>0</v>
      </c>
      <c r="K86" s="116">
        <v>0</v>
      </c>
      <c r="L86" s="116">
        <v>0</v>
      </c>
      <c r="M86" s="116">
        <v>0</v>
      </c>
      <c r="N86" s="116">
        <v>0</v>
      </c>
      <c r="O86" s="116">
        <v>0</v>
      </c>
      <c r="P86" s="116">
        <v>0</v>
      </c>
      <c r="Q86" s="116">
        <v>0</v>
      </c>
      <c r="R86" s="116">
        <v>0</v>
      </c>
      <c r="S86" s="116">
        <v>0</v>
      </c>
      <c r="T86" s="116">
        <v>0</v>
      </c>
      <c r="U86" s="116">
        <v>0</v>
      </c>
      <c r="V86" s="116">
        <v>0</v>
      </c>
      <c r="W86" s="116">
        <v>0</v>
      </c>
      <c r="X86" s="116">
        <v>0</v>
      </c>
      <c r="Y86" s="116">
        <v>0</v>
      </c>
      <c r="Z86" s="116">
        <v>0</v>
      </c>
      <c r="AA86" s="116">
        <v>0</v>
      </c>
      <c r="AB86" s="116">
        <v>0</v>
      </c>
      <c r="AC86" s="116">
        <v>0</v>
      </c>
      <c r="AD86" s="116">
        <v>0</v>
      </c>
      <c r="AE86" s="116">
        <v>0</v>
      </c>
      <c r="AF86" s="116">
        <v>0</v>
      </c>
      <c r="AG86" s="116">
        <v>0</v>
      </c>
      <c r="AH86" s="116">
        <v>0</v>
      </c>
      <c r="AI86" s="116">
        <v>0</v>
      </c>
    </row>
    <row r="87" spans="1:35" x14ac:dyDescent="0.35">
      <c r="A87" s="51"/>
      <c r="B87" s="63" t="s">
        <v>539</v>
      </c>
      <c r="C87" s="51"/>
      <c r="D87" s="51"/>
      <c r="E87" s="51"/>
      <c r="F87" s="51"/>
      <c r="G87" s="51"/>
      <c r="H87"/>
      <c r="I87"/>
      <c r="J87"/>
      <c r="K87"/>
      <c r="L87"/>
      <c r="M87"/>
      <c r="N87"/>
      <c r="O87"/>
      <c r="P87"/>
      <c r="Q87"/>
      <c r="R87"/>
      <c r="S87"/>
      <c r="T87"/>
      <c r="U87"/>
      <c r="V87"/>
      <c r="W87"/>
      <c r="X87"/>
      <c r="Y87"/>
      <c r="Z87"/>
      <c r="AA87"/>
      <c r="AB87"/>
      <c r="AC87"/>
      <c r="AD87"/>
      <c r="AE87"/>
      <c r="AF87"/>
      <c r="AG87"/>
      <c r="AH87" s="51"/>
      <c r="AI87" s="51"/>
    </row>
    <row r="88" spans="1:35" x14ac:dyDescent="0.35">
      <c r="A88" s="18" t="s">
        <v>506</v>
      </c>
      <c r="B88" s="63" t="s">
        <v>539</v>
      </c>
      <c r="C88" s="51"/>
      <c r="D88" s="51"/>
      <c r="E88" s="51"/>
      <c r="F88" s="51"/>
      <c r="G88" s="51"/>
      <c r="H88"/>
      <c r="I88"/>
      <c r="J88"/>
      <c r="K88"/>
      <c r="L88"/>
      <c r="M88"/>
      <c r="N88"/>
      <c r="O88"/>
      <c r="P88"/>
      <c r="Q88"/>
      <c r="R88"/>
      <c r="S88"/>
      <c r="T88"/>
      <c r="U88"/>
      <c r="V88"/>
      <c r="W88"/>
      <c r="X88"/>
      <c r="Y88"/>
      <c r="Z88"/>
      <c r="AA88"/>
      <c r="AB88"/>
      <c r="AC88"/>
      <c r="AD88"/>
      <c r="AE88"/>
      <c r="AF88"/>
      <c r="AG88"/>
      <c r="AH88" s="51"/>
      <c r="AI88" s="51"/>
    </row>
    <row r="89" spans="1:35" x14ac:dyDescent="0.35">
      <c r="A89" s="52" t="str">
        <f>A88</f>
        <v>BCEU-rural-residential-heating</v>
      </c>
      <c r="B89" s="63" t="s">
        <v>539</v>
      </c>
      <c r="C89" s="18" t="s">
        <v>1</v>
      </c>
      <c r="D89" s="18">
        <v>2019</v>
      </c>
      <c r="E89" s="18">
        <v>2020</v>
      </c>
      <c r="F89" s="18">
        <v>2021</v>
      </c>
      <c r="G89" s="18">
        <v>2022</v>
      </c>
      <c r="H89" s="18">
        <v>2023</v>
      </c>
      <c r="I89" s="18">
        <v>2024</v>
      </c>
      <c r="J89" s="18">
        <v>2025</v>
      </c>
      <c r="K89" s="18">
        <v>2026</v>
      </c>
      <c r="L89" s="18">
        <v>2027</v>
      </c>
      <c r="M89" s="18">
        <v>2028</v>
      </c>
      <c r="N89" s="18">
        <v>2029</v>
      </c>
      <c r="O89" s="18">
        <v>2030</v>
      </c>
      <c r="P89" s="18">
        <v>2031</v>
      </c>
      <c r="Q89" s="18">
        <v>2032</v>
      </c>
      <c r="R89" s="18">
        <v>2033</v>
      </c>
      <c r="S89" s="18">
        <v>2034</v>
      </c>
      <c r="T89" s="18">
        <v>2035</v>
      </c>
      <c r="U89" s="18">
        <v>2036</v>
      </c>
      <c r="V89" s="18">
        <v>2037</v>
      </c>
      <c r="W89" s="18">
        <v>2038</v>
      </c>
      <c r="X89" s="18">
        <v>2039</v>
      </c>
      <c r="Y89" s="18">
        <v>2040</v>
      </c>
      <c r="Z89" s="18">
        <v>2041</v>
      </c>
      <c r="AA89" s="18">
        <v>2042</v>
      </c>
      <c r="AB89" s="18">
        <v>2043</v>
      </c>
      <c r="AC89" s="18">
        <v>2044</v>
      </c>
      <c r="AD89" s="18">
        <v>2045</v>
      </c>
      <c r="AE89" s="18">
        <v>2046</v>
      </c>
      <c r="AF89" s="18">
        <v>2047</v>
      </c>
      <c r="AG89" s="18">
        <v>2048</v>
      </c>
      <c r="AH89" s="18">
        <v>2049</v>
      </c>
      <c r="AI89" s="18">
        <v>2050</v>
      </c>
    </row>
    <row r="90" spans="1:35" x14ac:dyDescent="0.35">
      <c r="A90" s="52" t="str">
        <f t="shared" ref="A90:A99" si="10">A89</f>
        <v>BCEU-rural-residential-heating</v>
      </c>
      <c r="B90" s="63" t="s">
        <v>539</v>
      </c>
      <c r="C90" s="18" t="s">
        <v>2</v>
      </c>
      <c r="D90" s="114">
        <f>SUMIFS('RMI - percents'!K:K,'RMI - percents'!$H:$H,$A90,'RMI - percents'!$J:$J,$C90)*D$5</f>
        <v>1497586162787.6526</v>
      </c>
      <c r="E90" s="114">
        <f>SUMIFS('RMI - percents'!L:L,'RMI - percents'!$H:$H,$A90,'RMI - percents'!$J:$J,$C90)*E$5</f>
        <v>1715399296825.9998</v>
      </c>
      <c r="F90" s="114">
        <f>SUMIFS('RMI - percents'!M:M,'RMI - percents'!$H:$H,$A90,'RMI - percents'!$J:$J,$C90)*F$5</f>
        <v>1694586932846.239</v>
      </c>
      <c r="G90" s="114">
        <f>SUMIFS('RMI - percents'!N:N,'RMI - percents'!$H:$H,$A90,'RMI - percents'!$J:$J,$C90)*G$5</f>
        <v>1710186281209.5701</v>
      </c>
      <c r="H90" s="114">
        <f>SUMIFS('RMI - percents'!O:O,'RMI - percents'!$H:$H,$A90,'RMI - percents'!$J:$J,$C90)*H$5</f>
        <v>1758047700581.2063</v>
      </c>
      <c r="I90" s="114">
        <f>SUMIFS('RMI - percents'!P:P,'RMI - percents'!$H:$H,$A90,'RMI - percents'!$J:$J,$C90)*I$5</f>
        <v>1809971854309.8828</v>
      </c>
      <c r="J90" s="114">
        <f>SUMIFS('RMI - percents'!Q:Q,'RMI - percents'!$H:$H,$A90,'RMI - percents'!$J:$J,$C90)*J$5</f>
        <v>1857754618357.2825</v>
      </c>
      <c r="K90" s="114">
        <f>SUMIFS('RMI - percents'!R:R,'RMI - percents'!$H:$H,$A90,'RMI - percents'!$J:$J,$C90)*K$5</f>
        <v>1909080522921.229</v>
      </c>
      <c r="L90" s="114">
        <f>SUMIFS('RMI - percents'!S:S,'RMI - percents'!$H:$H,$A90,'RMI - percents'!$J:$J,$C90)*L$5</f>
        <v>1962678847535.5808</v>
      </c>
      <c r="M90" s="114">
        <f>SUMIFS('RMI - percents'!T:T,'RMI - percents'!$H:$H,$A90,'RMI - percents'!$J:$J,$C90)*M$5</f>
        <v>2008791136727.6284</v>
      </c>
      <c r="N90" s="114">
        <f>SUMIFS('RMI - percents'!U:U,'RMI - percents'!$H:$H,$A90,'RMI - percents'!$J:$J,$C90)*N$5</f>
        <v>2052006463453.9409</v>
      </c>
      <c r="O90" s="114">
        <f>SUMIFS('RMI - percents'!V:V,'RMI - percents'!$H:$H,$A90,'RMI - percents'!$J:$J,$C90)*O$5</f>
        <v>2094039059474.9219</v>
      </c>
      <c r="P90" s="114">
        <f>SUMIFS('RMI - percents'!W:W,'RMI - percents'!$H:$H,$A90,'RMI - percents'!$J:$J,$C90)*P$5</f>
        <v>2133638365442.8699</v>
      </c>
      <c r="Q90" s="114">
        <f>SUMIFS('RMI - percents'!X:X,'RMI - percents'!$H:$H,$A90,'RMI - percents'!$J:$J,$C90)*Q$5</f>
        <v>2169779593558.1138</v>
      </c>
      <c r="R90" s="114">
        <f>SUMIFS('RMI - percents'!Y:Y,'RMI - percents'!$H:$H,$A90,'RMI - percents'!$J:$J,$C90)*R$5</f>
        <v>2203033507315.7314</v>
      </c>
      <c r="S90" s="114">
        <f>SUMIFS('RMI - percents'!Z:Z,'RMI - percents'!$H:$H,$A90,'RMI - percents'!$J:$J,$C90)*S$5</f>
        <v>2233685755405.5146</v>
      </c>
      <c r="T90" s="114">
        <f>SUMIFS('RMI - percents'!AA:AA,'RMI - percents'!$H:$H,$A90,'RMI - percents'!$J:$J,$C90)*T$5</f>
        <v>2262226800626.4048</v>
      </c>
      <c r="U90" s="114">
        <f>SUMIFS('RMI - percents'!AB:AB,'RMI - percents'!$H:$H,$A90,'RMI - percents'!$J:$J,$C90)*U$5</f>
        <v>2297086192141.9229</v>
      </c>
      <c r="V90" s="114">
        <f>SUMIFS('RMI - percents'!AC:AC,'RMI - percents'!$H:$H,$A90,'RMI - percents'!$J:$J,$C90)*V$5</f>
        <v>2331132765864.2114</v>
      </c>
      <c r="W90" s="114">
        <f>SUMIFS('RMI - percents'!AD:AD,'RMI - percents'!$H:$H,$A90,'RMI - percents'!$J:$J,$C90)*W$5</f>
        <v>2366174082404.9307</v>
      </c>
      <c r="X90" s="114">
        <f>SUMIFS('RMI - percents'!AE:AE,'RMI - percents'!$H:$H,$A90,'RMI - percents'!$J:$J,$C90)*X$5</f>
        <v>2401126658633.6538</v>
      </c>
      <c r="Y90" s="114">
        <f>SUMIFS('RMI - percents'!AF:AF,'RMI - percents'!$H:$H,$A90,'RMI - percents'!$J:$J,$C90)*Y$5</f>
        <v>2438012669323.2451</v>
      </c>
      <c r="Z90" s="114">
        <f>SUMIFS('RMI - percents'!AG:AG,'RMI - percents'!$H:$H,$A90,'RMI - percents'!$J:$J,$C90)*Z$5</f>
        <v>2467867007160.4585</v>
      </c>
      <c r="AA90" s="114">
        <f>SUMIFS('RMI - percents'!AH:AH,'RMI - percents'!$H:$H,$A90,'RMI - percents'!$J:$J,$C90)*AA$5</f>
        <v>2497852396060.7964</v>
      </c>
      <c r="AB90" s="114">
        <f>SUMIFS('RMI - percents'!AI:AI,'RMI - percents'!$H:$H,$A90,'RMI - percents'!$J:$J,$C90)*AB$5</f>
        <v>2528224590807.332</v>
      </c>
      <c r="AC90" s="114">
        <f>SUMIFS('RMI - percents'!AJ:AJ,'RMI - percents'!$H:$H,$A90,'RMI - percents'!$J:$J,$C90)*AC$5</f>
        <v>2556299093330.0713</v>
      </c>
      <c r="AD90" s="114">
        <f>SUMIFS('RMI - percents'!AK:AK,'RMI - percents'!$H:$H,$A90,'RMI - percents'!$J:$J,$C90)*AD$5</f>
        <v>2583286557693.8013</v>
      </c>
      <c r="AE90" s="114">
        <f>SUMIFS('RMI - percents'!AL:AL,'RMI - percents'!$H:$H,$A90,'RMI - percents'!$J:$J,$C90)*AE$5</f>
        <v>2610033463155.7183</v>
      </c>
      <c r="AF90" s="114">
        <f>SUMIFS('RMI - percents'!AM:AM,'RMI - percents'!$H:$H,$A90,'RMI - percents'!$J:$J,$C90)*AF$5</f>
        <v>2636498570607.8223</v>
      </c>
      <c r="AG90" s="114">
        <f>SUMIFS('RMI - percents'!AN:AN,'RMI - percents'!$H:$H,$A90,'RMI - percents'!$J:$J,$C90)*AG$5</f>
        <v>2630772654596.1113</v>
      </c>
      <c r="AH90" s="114">
        <f>SUMIFS('RMI - percents'!AO:AO,'RMI - percents'!$H:$H,$A90,'RMI - percents'!$J:$J,$C90)*AH$5</f>
        <v>2619290588663.4692</v>
      </c>
      <c r="AI90" s="114">
        <f>SUMIFS('RMI - percents'!AP:AP,'RMI - percents'!$H:$H,$A90,'RMI - percents'!$J:$J,$C90)*AI$5</f>
        <v>2607304538962.4771</v>
      </c>
    </row>
    <row r="91" spans="1:35" x14ac:dyDescent="0.35">
      <c r="A91" s="52" t="str">
        <f t="shared" si="10"/>
        <v>BCEU-rural-residential-heating</v>
      </c>
      <c r="B91" s="63" t="s">
        <v>539</v>
      </c>
      <c r="C91" s="18" t="s">
        <v>3</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row>
    <row r="92" spans="1:35" x14ac:dyDescent="0.35">
      <c r="A92" s="52" t="str">
        <f t="shared" si="10"/>
        <v>BCEU-rural-residential-heating</v>
      </c>
      <c r="B92" s="63" t="s">
        <v>539</v>
      </c>
      <c r="C92" s="18" t="s">
        <v>4</v>
      </c>
      <c r="D92" s="114">
        <f>SUMIFS('RMI - percents'!K:K,'RMI - percents'!$H:$H,$A92,'RMI - percents'!$J:$J,$C92)*D$7</f>
        <v>11348900815198.004</v>
      </c>
      <c r="E92" s="114">
        <f>SUMIFS('RMI - percents'!L:L,'RMI - percents'!$H:$H,$A92,'RMI - percents'!$J:$J,$C92)*E$7</f>
        <v>11349616549088.898</v>
      </c>
      <c r="F92" s="114">
        <f>SUMIFS('RMI - percents'!M:M,'RMI - percents'!$H:$H,$A92,'RMI - percents'!$J:$J,$C92)*F$7</f>
        <v>11754621958992.174</v>
      </c>
      <c r="G92" s="114">
        <f>SUMIFS('RMI - percents'!N:N,'RMI - percents'!$H:$H,$A92,'RMI - percents'!$J:$J,$C92)*G$7</f>
        <v>11788167352101.381</v>
      </c>
      <c r="H92" s="114">
        <f>SUMIFS('RMI - percents'!O:O,'RMI - percents'!$H:$H,$A92,'RMI - percents'!$J:$J,$C92)*H$7</f>
        <v>11803444605871.963</v>
      </c>
      <c r="I92" s="114">
        <f>SUMIFS('RMI - percents'!P:P,'RMI - percents'!$H:$H,$A92,'RMI - percents'!$J:$J,$C92)*I$7</f>
        <v>11818392746976.4</v>
      </c>
      <c r="J92" s="114">
        <f>SUMIFS('RMI - percents'!Q:Q,'RMI - percents'!$H:$H,$A92,'RMI - percents'!$J:$J,$C92)*J$7</f>
        <v>11822072454879.967</v>
      </c>
      <c r="K92" s="114">
        <f>SUMIFS('RMI - percents'!R:R,'RMI - percents'!$H:$H,$A92,'RMI - percents'!$J:$J,$C92)*K$7</f>
        <v>11808659102154.619</v>
      </c>
      <c r="L92" s="114">
        <f>SUMIFS('RMI - percents'!S:S,'RMI - percents'!$H:$H,$A92,'RMI - percents'!$J:$J,$C92)*L$7</f>
        <v>11792934561691.516</v>
      </c>
      <c r="M92" s="114">
        <f>SUMIFS('RMI - percents'!T:T,'RMI - percents'!$H:$H,$A92,'RMI - percents'!$J:$J,$C92)*M$7</f>
        <v>11769752362270.725</v>
      </c>
      <c r="N92" s="114">
        <f>SUMIFS('RMI - percents'!U:U,'RMI - percents'!$H:$H,$A92,'RMI - percents'!$J:$J,$C92)*N$7</f>
        <v>11739711428937.799</v>
      </c>
      <c r="O92" s="114">
        <f>SUMIFS('RMI - percents'!V:V,'RMI - percents'!$H:$H,$A92,'RMI - percents'!$J:$J,$C92)*O$7</f>
        <v>11713504741565.818</v>
      </c>
      <c r="P92" s="114">
        <f>SUMIFS('RMI - percents'!W:W,'RMI - percents'!$H:$H,$A92,'RMI - percents'!$J:$J,$C92)*P$7</f>
        <v>11687591725689.889</v>
      </c>
      <c r="Q92" s="114">
        <f>SUMIFS('RMI - percents'!X:X,'RMI - percents'!$H:$H,$A92,'RMI - percents'!$J:$J,$C92)*Q$7</f>
        <v>11657489620929.357</v>
      </c>
      <c r="R92" s="114">
        <f>SUMIFS('RMI - percents'!Y:Y,'RMI - percents'!$H:$H,$A92,'RMI - percents'!$J:$J,$C92)*R$7</f>
        <v>11621383240959.168</v>
      </c>
      <c r="S92" s="114">
        <f>SUMIFS('RMI - percents'!Z:Z,'RMI - percents'!$H:$H,$A92,'RMI - percents'!$J:$J,$C92)*S$7</f>
        <v>11588869401455.441</v>
      </c>
      <c r="T92" s="114">
        <f>SUMIFS('RMI - percents'!AA:AA,'RMI - percents'!$H:$H,$A92,'RMI - percents'!$J:$J,$C92)*T$7</f>
        <v>11550065584403.234</v>
      </c>
      <c r="U92" s="114">
        <f>SUMIFS('RMI - percents'!AB:AB,'RMI - percents'!$H:$H,$A92,'RMI - percents'!$J:$J,$C92)*U$7</f>
        <v>11550338102964.893</v>
      </c>
      <c r="V92" s="114">
        <f>SUMIFS('RMI - percents'!AC:AC,'RMI - percents'!$H:$H,$A92,'RMI - percents'!$J:$J,$C92)*V$7</f>
        <v>11547110639689.311</v>
      </c>
      <c r="W92" s="114">
        <f>SUMIFS('RMI - percents'!AD:AD,'RMI - percents'!$H:$H,$A92,'RMI - percents'!$J:$J,$C92)*W$7</f>
        <v>11549195163133.875</v>
      </c>
      <c r="X92" s="114">
        <f>SUMIFS('RMI - percents'!AE:AE,'RMI - percents'!$H:$H,$A92,'RMI - percents'!$J:$J,$C92)*X$7</f>
        <v>11554642947651.416</v>
      </c>
      <c r="Y92" s="114">
        <f>SUMIFS('RMI - percents'!AF:AF,'RMI - percents'!$H:$H,$A92,'RMI - percents'!$J:$J,$C92)*Y$7</f>
        <v>11567936006942.066</v>
      </c>
      <c r="Z92" s="114">
        <f>SUMIFS('RMI - percents'!AG:AG,'RMI - percents'!$H:$H,$A92,'RMI - percents'!$J:$J,$C92)*Z$7</f>
        <v>11539470257504.734</v>
      </c>
      <c r="AA92" s="114">
        <f>SUMIFS('RMI - percents'!AH:AH,'RMI - percents'!$H:$H,$A92,'RMI - percents'!$J:$J,$C92)*AA$7</f>
        <v>11515638771174.186</v>
      </c>
      <c r="AB92" s="114">
        <f>SUMIFS('RMI - percents'!AI:AI,'RMI - percents'!$H:$H,$A92,'RMI - percents'!$J:$J,$C92)*AB$7</f>
        <v>11499373193885.725</v>
      </c>
      <c r="AC92" s="114">
        <f>SUMIFS('RMI - percents'!AJ:AJ,'RMI - percents'!$H:$H,$A92,'RMI - percents'!$J:$J,$C92)*AC$7</f>
        <v>11481699736157.488</v>
      </c>
      <c r="AD92" s="114">
        <f>SUMIFS('RMI - percents'!AK:AK,'RMI - percents'!$H:$H,$A92,'RMI - percents'!$J:$J,$C92)*AD$7</f>
        <v>11465501684798.967</v>
      </c>
      <c r="AE92" s="114">
        <f>SUMIFS('RMI - percents'!AL:AL,'RMI - percents'!$H:$H,$A92,'RMI - percents'!$J:$J,$C92)*AE$7</f>
        <v>11449688358840.35</v>
      </c>
      <c r="AF92" s="114">
        <f>SUMIFS('RMI - percents'!AM:AM,'RMI - percents'!$H:$H,$A92,'RMI - percents'!$J:$J,$C92)*AF$7</f>
        <v>11432978457564.299</v>
      </c>
      <c r="AG92" s="114">
        <f>SUMIFS('RMI - percents'!AN:AN,'RMI - percents'!$H:$H,$A92,'RMI - percents'!$J:$J,$C92)*AG$7</f>
        <v>11414709070074.963</v>
      </c>
      <c r="AH92" s="114">
        <f>SUMIFS('RMI - percents'!AO:AO,'RMI - percents'!$H:$H,$A92,'RMI - percents'!$J:$J,$C92)*AH$7</f>
        <v>11394323626384.873</v>
      </c>
      <c r="AI92" s="114">
        <f>SUMIFS('RMI - percents'!AP:AP,'RMI - percents'!$H:$H,$A92,'RMI - percents'!$J:$J,$C92)*AI$7</f>
        <v>11371541062773.201</v>
      </c>
    </row>
    <row r="93" spans="1:35" x14ac:dyDescent="0.35">
      <c r="A93" s="52" t="str">
        <f t="shared" si="10"/>
        <v>BCEU-rural-residential-heating</v>
      </c>
      <c r="B93" s="63" t="s">
        <v>539</v>
      </c>
      <c r="C93" s="18" t="s">
        <v>5</v>
      </c>
      <c r="D93" s="114">
        <f>SUMIFS('RMI - percents'!K:K,'RMI - percents'!$H:$H,$A93,'RMI - percents'!$J:$J,$C93)*D$9</f>
        <v>36055686470.081833</v>
      </c>
      <c r="E93" s="114">
        <f>SUMIFS('RMI - percents'!L:L,'RMI - percents'!$H:$H,$A93,'RMI - percents'!$J:$J,$C93)*E$9</f>
        <v>36100592881.374573</v>
      </c>
      <c r="F93" s="114">
        <f>SUMIFS('RMI - percents'!M:M,'RMI - percents'!$H:$H,$A93,'RMI - percents'!$J:$J,$C93)*F$9</f>
        <v>36142004173.433144</v>
      </c>
      <c r="G93" s="114">
        <f>SUMIFS('RMI - percents'!N:N,'RMI - percents'!$H:$H,$A93,'RMI - percents'!$J:$J,$C93)*G$9</f>
        <v>36179472823.810654</v>
      </c>
      <c r="H93" s="114">
        <f>SUMIFS('RMI - percents'!O:O,'RMI - percents'!$H:$H,$A93,'RMI - percents'!$J:$J,$C93)*H$9</f>
        <v>36212349137.932365</v>
      </c>
      <c r="I93" s="114">
        <f>SUMIFS('RMI - percents'!P:P,'RMI - percents'!$H:$H,$A93,'RMI - percents'!$J:$J,$C93)*I$9</f>
        <v>36240913855.019814</v>
      </c>
      <c r="J93" s="114">
        <f>SUMIFS('RMI - percents'!Q:Q,'RMI - percents'!$H:$H,$A93,'RMI - percents'!$J:$J,$C93)*J$9</f>
        <v>36264026534.475166</v>
      </c>
      <c r="K93" s="114">
        <f>SUMIFS('RMI - percents'!R:R,'RMI - percents'!$H:$H,$A93,'RMI - percents'!$J:$J,$C93)*K$9</f>
        <v>36280915627.997627</v>
      </c>
      <c r="L93" s="114">
        <f>SUMIFS('RMI - percents'!S:S,'RMI - percents'!$H:$H,$A93,'RMI - percents'!$J:$J,$C93)*L$9</f>
        <v>36291617861.375816</v>
      </c>
      <c r="M93" s="114">
        <f>SUMIFS('RMI - percents'!T:T,'RMI - percents'!$H:$H,$A93,'RMI - percents'!$J:$J,$C93)*M$9</f>
        <v>36295399762.825493</v>
      </c>
      <c r="N93" s="114">
        <f>SUMIFS('RMI - percents'!U:U,'RMI - percents'!$H:$H,$A93,'RMI - percents'!$J:$J,$C93)*N$9</f>
        <v>36291652053.982315</v>
      </c>
      <c r="O93" s="114">
        <f>SUMIFS('RMI - percents'!V:V,'RMI - percents'!$H:$H,$A93,'RMI - percents'!$J:$J,$C93)*O$9</f>
        <v>36280848590.561111</v>
      </c>
      <c r="P93" s="114">
        <f>SUMIFS('RMI - percents'!W:W,'RMI - percents'!$H:$H,$A93,'RMI - percents'!$J:$J,$C93)*P$9</f>
        <v>36262090128.839142</v>
      </c>
      <c r="Q93" s="114">
        <f>SUMIFS('RMI - percents'!X:X,'RMI - percents'!$H:$H,$A93,'RMI - percents'!$J:$J,$C93)*Q$9</f>
        <v>36235195387.651306</v>
      </c>
      <c r="R93" s="114">
        <f>SUMIFS('RMI - percents'!Y:Y,'RMI - percents'!$H:$H,$A93,'RMI - percents'!$J:$J,$C93)*R$9</f>
        <v>36198660426.393517</v>
      </c>
      <c r="S93" s="114">
        <f>SUMIFS('RMI - percents'!Z:Z,'RMI - percents'!$H:$H,$A93,'RMI - percents'!$J:$J,$C93)*S$9</f>
        <v>36151653010.970985</v>
      </c>
      <c r="T93" s="114">
        <f>SUMIFS('RMI - percents'!AA:AA,'RMI - percents'!$H:$H,$A93,'RMI - percents'!$J:$J,$C93)*T$9</f>
        <v>36090902315.487869</v>
      </c>
      <c r="U93" s="114">
        <f>SUMIFS('RMI - percents'!AB:AB,'RMI - percents'!$H:$H,$A93,'RMI - percents'!$J:$J,$C93)*U$9</f>
        <v>36012995164.97506</v>
      </c>
      <c r="V93" s="114">
        <f>SUMIFS('RMI - percents'!AC:AC,'RMI - percents'!$H:$H,$A93,'RMI - percents'!$J:$J,$C93)*V$9</f>
        <v>35914950935.346893</v>
      </c>
      <c r="W93" s="114">
        <f>SUMIFS('RMI - percents'!AD:AD,'RMI - percents'!$H:$H,$A93,'RMI - percents'!$J:$J,$C93)*W$9</f>
        <v>35789264651.289841</v>
      </c>
      <c r="X93" s="114">
        <f>SUMIFS('RMI - percents'!AE:AE,'RMI - percents'!$H:$H,$A93,'RMI - percents'!$J:$J,$C93)*X$9</f>
        <v>35627645798.664803</v>
      </c>
      <c r="Y93" s="114">
        <f>SUMIFS('RMI - percents'!AF:AF,'RMI - percents'!$H:$H,$A93,'RMI - percents'!$J:$J,$C93)*Y$9</f>
        <v>35418753244.43972</v>
      </c>
      <c r="Z93" s="114">
        <f>SUMIFS('RMI - percents'!AG:AG,'RMI - percents'!$H:$H,$A93,'RMI - percents'!$J:$J,$C93)*Z$9</f>
        <v>35134834250.29744</v>
      </c>
      <c r="AA93" s="114">
        <f>SUMIFS('RMI - percents'!AH:AH,'RMI - percents'!$H:$H,$A93,'RMI - percents'!$J:$J,$C93)*AA$9</f>
        <v>34762204861.401093</v>
      </c>
      <c r="AB93" s="114">
        <f>SUMIFS('RMI - percents'!AI:AI,'RMI - percents'!$H:$H,$A93,'RMI - percents'!$J:$J,$C93)*AB$9</f>
        <v>34272979869.559689</v>
      </c>
      <c r="AC93" s="114">
        <f>SUMIFS('RMI - percents'!AJ:AJ,'RMI - percents'!$H:$H,$A93,'RMI - percents'!$J:$J,$C93)*AC$9</f>
        <v>33629385311.676189</v>
      </c>
      <c r="AD93" s="114">
        <f>SUMIFS('RMI - percents'!AK:AK,'RMI - percents'!$H:$H,$A93,'RMI - percents'!$J:$J,$C93)*AD$9</f>
        <v>32794327832.721828</v>
      </c>
      <c r="AE93" s="114">
        <f>SUMIFS('RMI - percents'!AL:AL,'RMI - percents'!$H:$H,$A93,'RMI - percents'!$J:$J,$C93)*AE$9</f>
        <v>31734312436.796856</v>
      </c>
      <c r="AF93" s="114">
        <f>SUMIFS('RMI - percents'!AM:AM,'RMI - percents'!$H:$H,$A93,'RMI - percents'!$J:$J,$C93)*AF$9</f>
        <v>30432473998.886139</v>
      </c>
      <c r="AG93" s="114">
        <f>SUMIFS('RMI - percents'!AN:AN,'RMI - percents'!$H:$H,$A93,'RMI - percents'!$J:$J,$C93)*AG$9</f>
        <v>28904254723.698162</v>
      </c>
      <c r="AH93" s="114">
        <f>SUMIFS('RMI - percents'!AO:AO,'RMI - percents'!$H:$H,$A93,'RMI - percents'!$J:$J,$C93)*AH$9</f>
        <v>27206904415.691395</v>
      </c>
      <c r="AI93" s="114">
        <f>SUMIFS('RMI - percents'!AP:AP,'RMI - percents'!$H:$H,$A93,'RMI - percents'!$J:$J,$C93)*AI$9</f>
        <v>25437551400.68861</v>
      </c>
    </row>
    <row r="94" spans="1:35" x14ac:dyDescent="0.35">
      <c r="A94" s="52" t="str">
        <f t="shared" si="10"/>
        <v>BCEU-rural-residential-heating</v>
      </c>
      <c r="B94" s="63" t="s">
        <v>539</v>
      </c>
      <c r="C94" s="18" t="s">
        <v>7</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0</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row>
    <row r="95" spans="1:35" x14ac:dyDescent="0.35">
      <c r="A95" s="52" t="str">
        <f t="shared" si="10"/>
        <v>BCEU-rural-residential-heating</v>
      </c>
      <c r="B95" s="63" t="s">
        <v>539</v>
      </c>
      <c r="C95" s="18" t="s">
        <v>8</v>
      </c>
      <c r="D95" s="121">
        <f t="shared" ref="D95:AI95" si="11">rural_perc*D$11</f>
        <v>4349885786802.0313</v>
      </c>
      <c r="E95" s="121">
        <f t="shared" si="11"/>
        <v>4349885786802.0313</v>
      </c>
      <c r="F95" s="121">
        <f t="shared" si="11"/>
        <v>4349885786802.0313</v>
      </c>
      <c r="G95" s="121">
        <f t="shared" si="11"/>
        <v>4349885786802.0313</v>
      </c>
      <c r="H95" s="121">
        <f t="shared" si="11"/>
        <v>4349885786802.0313</v>
      </c>
      <c r="I95" s="121">
        <f t="shared" si="11"/>
        <v>4349885786802.0313</v>
      </c>
      <c r="J95" s="121">
        <f t="shared" si="11"/>
        <v>4349885786802.0313</v>
      </c>
      <c r="K95" s="121">
        <f t="shared" si="11"/>
        <v>4349885786802.0313</v>
      </c>
      <c r="L95" s="121">
        <f t="shared" si="11"/>
        <v>4349885786802.0313</v>
      </c>
      <c r="M95" s="121">
        <f t="shared" si="11"/>
        <v>4349885786802.0313</v>
      </c>
      <c r="N95" s="121">
        <f t="shared" si="11"/>
        <v>4349885786802.0313</v>
      </c>
      <c r="O95" s="121">
        <f t="shared" si="11"/>
        <v>4349885786802.0313</v>
      </c>
      <c r="P95" s="121">
        <f t="shared" si="11"/>
        <v>4349885786802.0313</v>
      </c>
      <c r="Q95" s="121">
        <f t="shared" si="11"/>
        <v>4349885786802.0313</v>
      </c>
      <c r="R95" s="121">
        <f t="shared" si="11"/>
        <v>4349885786802.0313</v>
      </c>
      <c r="S95" s="121">
        <f t="shared" si="11"/>
        <v>4349885786802.0313</v>
      </c>
      <c r="T95" s="121">
        <f t="shared" si="11"/>
        <v>4349885786802.0313</v>
      </c>
      <c r="U95" s="121">
        <f t="shared" si="11"/>
        <v>4349885786802.0313</v>
      </c>
      <c r="V95" s="121">
        <f t="shared" si="11"/>
        <v>4349885786802.0313</v>
      </c>
      <c r="W95" s="121">
        <f t="shared" si="11"/>
        <v>4349885786802.0313</v>
      </c>
      <c r="X95" s="121">
        <f t="shared" si="11"/>
        <v>4349885786802.0313</v>
      </c>
      <c r="Y95" s="121">
        <f t="shared" si="11"/>
        <v>4349885786802.0313</v>
      </c>
      <c r="Z95" s="121">
        <f t="shared" si="11"/>
        <v>4349885786802.0313</v>
      </c>
      <c r="AA95" s="121">
        <f t="shared" si="11"/>
        <v>4349885786802.0313</v>
      </c>
      <c r="AB95" s="121">
        <f t="shared" si="11"/>
        <v>4349885786802.0313</v>
      </c>
      <c r="AC95" s="121">
        <f t="shared" si="11"/>
        <v>4349885786802.0313</v>
      </c>
      <c r="AD95" s="121">
        <f t="shared" si="11"/>
        <v>4349885786802.0313</v>
      </c>
      <c r="AE95" s="121">
        <f t="shared" si="11"/>
        <v>4349885786802.0313</v>
      </c>
      <c r="AF95" s="121">
        <f t="shared" si="11"/>
        <v>4349885786802.0313</v>
      </c>
      <c r="AG95" s="121">
        <f t="shared" si="11"/>
        <v>4349885786802.0313</v>
      </c>
      <c r="AH95" s="121">
        <f t="shared" si="11"/>
        <v>4349885786802.0313</v>
      </c>
      <c r="AI95" s="121">
        <f t="shared" si="11"/>
        <v>4349885786802.0313</v>
      </c>
    </row>
    <row r="96" spans="1:35" x14ac:dyDescent="0.35">
      <c r="A96" s="52" t="str">
        <f t="shared" si="10"/>
        <v>BCEU-rural-residential-heating</v>
      </c>
      <c r="B96" s="63" t="s">
        <v>539</v>
      </c>
      <c r="C96" s="18" t="s">
        <v>93</v>
      </c>
      <c r="D96" s="115">
        <v>0</v>
      </c>
      <c r="E96" s="115">
        <v>0</v>
      </c>
      <c r="F96" s="115">
        <v>0</v>
      </c>
      <c r="G96" s="115">
        <v>0</v>
      </c>
      <c r="H96" s="115">
        <v>0</v>
      </c>
      <c r="I96" s="115">
        <v>0</v>
      </c>
      <c r="J96" s="115">
        <v>0</v>
      </c>
      <c r="K96" s="115">
        <v>0</v>
      </c>
      <c r="L96" s="115">
        <v>0</v>
      </c>
      <c r="M96" s="115">
        <v>0</v>
      </c>
      <c r="N96" s="115">
        <v>0</v>
      </c>
      <c r="O96" s="115">
        <v>0</v>
      </c>
      <c r="P96" s="115">
        <v>0</v>
      </c>
      <c r="Q96" s="115">
        <v>0</v>
      </c>
      <c r="R96" s="115">
        <v>0</v>
      </c>
      <c r="S96" s="115">
        <v>0</v>
      </c>
      <c r="T96" s="115">
        <v>0</v>
      </c>
      <c r="U96" s="115">
        <v>0</v>
      </c>
      <c r="V96" s="115">
        <v>0</v>
      </c>
      <c r="W96" s="115">
        <v>0</v>
      </c>
      <c r="X96" s="115">
        <v>0</v>
      </c>
      <c r="Y96" s="115">
        <v>0</v>
      </c>
      <c r="Z96" s="115">
        <v>0</v>
      </c>
      <c r="AA96" s="115">
        <v>0</v>
      </c>
      <c r="AB96" s="115">
        <v>0</v>
      </c>
      <c r="AC96" s="115">
        <v>0</v>
      </c>
      <c r="AD96" s="115">
        <v>0</v>
      </c>
      <c r="AE96" s="115">
        <v>0</v>
      </c>
      <c r="AF96" s="115">
        <v>0</v>
      </c>
      <c r="AG96" s="115">
        <v>0</v>
      </c>
      <c r="AH96" s="115">
        <v>0</v>
      </c>
      <c r="AI96" s="115">
        <v>0</v>
      </c>
    </row>
    <row r="97" spans="1:35" x14ac:dyDescent="0.35">
      <c r="A97" s="52" t="str">
        <f t="shared" si="10"/>
        <v>BCEU-rural-residential-heating</v>
      </c>
      <c r="B97" s="63" t="s">
        <v>539</v>
      </c>
      <c r="C97" s="18" t="s">
        <v>94</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0</v>
      </c>
      <c r="Z97" s="115">
        <v>0</v>
      </c>
      <c r="AA97" s="115">
        <v>0</v>
      </c>
      <c r="AB97" s="115">
        <v>0</v>
      </c>
      <c r="AC97" s="115">
        <v>0</v>
      </c>
      <c r="AD97" s="115">
        <v>0</v>
      </c>
      <c r="AE97" s="115">
        <v>0</v>
      </c>
      <c r="AF97" s="115">
        <v>0</v>
      </c>
      <c r="AG97" s="115">
        <v>0</v>
      </c>
      <c r="AH97" s="115">
        <v>0</v>
      </c>
      <c r="AI97" s="115">
        <v>0</v>
      </c>
    </row>
    <row r="98" spans="1:35" x14ac:dyDescent="0.35">
      <c r="A98" s="52" t="str">
        <f t="shared" si="10"/>
        <v>BCEU-rural-residential-heating</v>
      </c>
      <c r="B98" s="63" t="s">
        <v>539</v>
      </c>
      <c r="C98" s="18" t="s">
        <v>95</v>
      </c>
      <c r="D98" s="121">
        <f t="shared" ref="D98:AI98" si="12">rural_perc*D$15</f>
        <v>5158667512690.3555</v>
      </c>
      <c r="E98" s="121">
        <f t="shared" si="12"/>
        <v>5158667512690.3555</v>
      </c>
      <c r="F98" s="121">
        <f t="shared" si="12"/>
        <v>5158667512690.3555</v>
      </c>
      <c r="G98" s="121">
        <f t="shared" si="12"/>
        <v>5158667512690.3555</v>
      </c>
      <c r="H98" s="121">
        <f t="shared" si="12"/>
        <v>5158667512690.3555</v>
      </c>
      <c r="I98" s="121">
        <f t="shared" si="12"/>
        <v>5158667512690.3555</v>
      </c>
      <c r="J98" s="121">
        <f t="shared" si="12"/>
        <v>5158667512690.3555</v>
      </c>
      <c r="K98" s="121">
        <f t="shared" si="12"/>
        <v>5158667512690.3555</v>
      </c>
      <c r="L98" s="121">
        <f t="shared" si="12"/>
        <v>5158667512690.3555</v>
      </c>
      <c r="M98" s="121">
        <f t="shared" si="12"/>
        <v>5158667512690.3555</v>
      </c>
      <c r="N98" s="121">
        <f t="shared" si="12"/>
        <v>5158667512690.3555</v>
      </c>
      <c r="O98" s="121">
        <f t="shared" si="12"/>
        <v>5158667512690.3555</v>
      </c>
      <c r="P98" s="121">
        <f t="shared" si="12"/>
        <v>5158667512690.3555</v>
      </c>
      <c r="Q98" s="121">
        <f t="shared" si="12"/>
        <v>5158667512690.3555</v>
      </c>
      <c r="R98" s="121">
        <f t="shared" si="12"/>
        <v>5158667512690.3555</v>
      </c>
      <c r="S98" s="121">
        <f t="shared" si="12"/>
        <v>5158667512690.3555</v>
      </c>
      <c r="T98" s="121">
        <f t="shared" si="12"/>
        <v>5158667512690.3555</v>
      </c>
      <c r="U98" s="121">
        <f t="shared" si="12"/>
        <v>5158667512690.3555</v>
      </c>
      <c r="V98" s="121">
        <f t="shared" si="12"/>
        <v>5158667512690.3555</v>
      </c>
      <c r="W98" s="121">
        <f t="shared" si="12"/>
        <v>5158667512690.3555</v>
      </c>
      <c r="X98" s="121">
        <f t="shared" si="12"/>
        <v>5158667512690.3555</v>
      </c>
      <c r="Y98" s="121">
        <f t="shared" si="12"/>
        <v>5158667512690.3555</v>
      </c>
      <c r="Z98" s="121">
        <f t="shared" si="12"/>
        <v>5158667512690.3555</v>
      </c>
      <c r="AA98" s="121">
        <f t="shared" si="12"/>
        <v>5158667512690.3555</v>
      </c>
      <c r="AB98" s="121">
        <f t="shared" si="12"/>
        <v>5158667512690.3555</v>
      </c>
      <c r="AC98" s="121">
        <f t="shared" si="12"/>
        <v>5158667512690.3555</v>
      </c>
      <c r="AD98" s="121">
        <f t="shared" si="12"/>
        <v>5158667512690.3555</v>
      </c>
      <c r="AE98" s="121">
        <f t="shared" si="12"/>
        <v>5158667512690.3555</v>
      </c>
      <c r="AF98" s="121">
        <f t="shared" si="12"/>
        <v>5158667512690.3555</v>
      </c>
      <c r="AG98" s="121">
        <f t="shared" si="12"/>
        <v>5158667512690.3555</v>
      </c>
      <c r="AH98" s="121">
        <f t="shared" si="12"/>
        <v>5158667512690.3555</v>
      </c>
      <c r="AI98" s="121">
        <f t="shared" si="12"/>
        <v>5158667512690.3555</v>
      </c>
    </row>
    <row r="99" spans="1:35" x14ac:dyDescent="0.35">
      <c r="A99" s="52" t="str">
        <f t="shared" si="10"/>
        <v>BCEU-rural-residential-heating</v>
      </c>
      <c r="B99" s="63" t="s">
        <v>539</v>
      </c>
      <c r="C99" s="18" t="s">
        <v>96</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0</v>
      </c>
      <c r="X99" s="115">
        <v>0</v>
      </c>
      <c r="Y99" s="115">
        <v>0</v>
      </c>
      <c r="Z99" s="115">
        <v>0</v>
      </c>
      <c r="AA99" s="115">
        <v>0</v>
      </c>
      <c r="AB99" s="115">
        <v>0</v>
      </c>
      <c r="AC99" s="115">
        <v>0</v>
      </c>
      <c r="AD99" s="115">
        <v>0</v>
      </c>
      <c r="AE99" s="115">
        <v>0</v>
      </c>
      <c r="AF99" s="115">
        <v>0</v>
      </c>
      <c r="AG99" s="115">
        <v>0</v>
      </c>
      <c r="AH99" s="115">
        <v>0</v>
      </c>
      <c r="AI99" s="115">
        <v>0</v>
      </c>
    </row>
    <row r="100" spans="1:35" x14ac:dyDescent="0.35">
      <c r="A100" s="51"/>
      <c r="B100" s="63" t="s">
        <v>539</v>
      </c>
      <c r="C100" s="51"/>
      <c r="D100" s="51"/>
      <c r="E100" s="51"/>
      <c r="F100" s="51"/>
      <c r="G100" s="51"/>
      <c r="H100"/>
      <c r="I100"/>
      <c r="J100"/>
      <c r="K100"/>
      <c r="L100"/>
      <c r="M100"/>
      <c r="N100"/>
      <c r="O100"/>
      <c r="P100"/>
      <c r="Q100"/>
      <c r="R100"/>
      <c r="S100"/>
      <c r="T100"/>
      <c r="U100"/>
      <c r="V100"/>
      <c r="W100"/>
      <c r="X100"/>
      <c r="Y100"/>
      <c r="Z100"/>
      <c r="AA100"/>
      <c r="AB100"/>
      <c r="AC100"/>
      <c r="AD100"/>
      <c r="AE100"/>
      <c r="AF100"/>
      <c r="AG100"/>
      <c r="AH100" s="51"/>
      <c r="AI100" s="51"/>
    </row>
    <row r="101" spans="1:35" x14ac:dyDescent="0.35">
      <c r="A101" s="18" t="s">
        <v>507</v>
      </c>
      <c r="B101" s="63" t="s">
        <v>539</v>
      </c>
      <c r="C101" s="51"/>
      <c r="D101" s="51"/>
      <c r="E101" s="51"/>
      <c r="F101" s="51"/>
      <c r="G101" s="51"/>
      <c r="H101"/>
      <c r="I101"/>
      <c r="J101"/>
      <c r="K101"/>
      <c r="L101"/>
      <c r="M101"/>
      <c r="N101"/>
      <c r="O101"/>
      <c r="P101"/>
      <c r="Q101"/>
      <c r="R101"/>
      <c r="S101"/>
      <c r="T101"/>
      <c r="U101"/>
      <c r="V101"/>
      <c r="W101"/>
      <c r="X101"/>
      <c r="Y101"/>
      <c r="Z101"/>
      <c r="AA101"/>
      <c r="AB101"/>
      <c r="AC101"/>
      <c r="AD101"/>
      <c r="AE101"/>
      <c r="AF101"/>
      <c r="AG101"/>
      <c r="AH101" s="51"/>
      <c r="AI101" s="51"/>
    </row>
    <row r="102" spans="1:35" x14ac:dyDescent="0.35">
      <c r="A102" s="52" t="str">
        <f>A101</f>
        <v>BCEU-rural-residential-cooling</v>
      </c>
      <c r="B102" s="63" t="s">
        <v>539</v>
      </c>
      <c r="C102" s="18" t="s">
        <v>1</v>
      </c>
      <c r="D102" s="18">
        <v>2019</v>
      </c>
      <c r="E102" s="18">
        <v>2020</v>
      </c>
      <c r="F102" s="18">
        <v>2021</v>
      </c>
      <c r="G102" s="18">
        <v>2022</v>
      </c>
      <c r="H102" s="18">
        <v>2023</v>
      </c>
      <c r="I102" s="18">
        <v>2024</v>
      </c>
      <c r="J102" s="18">
        <v>2025</v>
      </c>
      <c r="K102" s="18">
        <v>2026</v>
      </c>
      <c r="L102" s="18">
        <v>2027</v>
      </c>
      <c r="M102" s="18">
        <v>2028</v>
      </c>
      <c r="N102" s="18">
        <v>2029</v>
      </c>
      <c r="O102" s="18">
        <v>2030</v>
      </c>
      <c r="P102" s="18">
        <v>2031</v>
      </c>
      <c r="Q102" s="18">
        <v>2032</v>
      </c>
      <c r="R102" s="18">
        <v>2033</v>
      </c>
      <c r="S102" s="18">
        <v>2034</v>
      </c>
      <c r="T102" s="18">
        <v>2035</v>
      </c>
      <c r="U102" s="18">
        <v>2036</v>
      </c>
      <c r="V102" s="18">
        <v>2037</v>
      </c>
      <c r="W102" s="18">
        <v>2038</v>
      </c>
      <c r="X102" s="18">
        <v>2039</v>
      </c>
      <c r="Y102" s="18">
        <v>2040</v>
      </c>
      <c r="Z102" s="18">
        <v>2041</v>
      </c>
      <c r="AA102" s="18">
        <v>2042</v>
      </c>
      <c r="AB102" s="18">
        <v>2043</v>
      </c>
      <c r="AC102" s="18">
        <v>2044</v>
      </c>
      <c r="AD102" s="18">
        <v>2045</v>
      </c>
      <c r="AE102" s="18">
        <v>2046</v>
      </c>
      <c r="AF102" s="18">
        <v>2047</v>
      </c>
      <c r="AG102" s="18">
        <v>2048</v>
      </c>
      <c r="AH102" s="18">
        <v>2049</v>
      </c>
      <c r="AI102" s="18">
        <v>2050</v>
      </c>
    </row>
    <row r="103" spans="1:35" x14ac:dyDescent="0.35">
      <c r="A103" s="52" t="str">
        <f t="shared" ref="A103:A112" si="13">A102</f>
        <v>BCEU-rural-residential-cooling</v>
      </c>
      <c r="B103" s="63" t="s">
        <v>539</v>
      </c>
      <c r="C103" s="18" t="s">
        <v>2</v>
      </c>
      <c r="D103" s="114">
        <f>SUMIFS('RMI - percents'!K:K,'RMI - percents'!$H:$H,$A103,'RMI - percents'!$J:$J,$C103)*D$5</f>
        <v>1054000269613.6414</v>
      </c>
      <c r="E103" s="114">
        <f>SUMIFS('RMI - percents'!L:L,'RMI - percents'!$H:$H,$A103,'RMI - percents'!$J:$J,$C103)*E$5</f>
        <v>1143759241707.2229</v>
      </c>
      <c r="F103" s="114">
        <f>SUMIFS('RMI - percents'!M:M,'RMI - percents'!$H:$H,$A103,'RMI - percents'!$J:$J,$C103)*F$5</f>
        <v>1071726556865.4402</v>
      </c>
      <c r="G103" s="114">
        <f>SUMIFS('RMI - percents'!N:N,'RMI - percents'!$H:$H,$A103,'RMI - percents'!$J:$J,$C103)*G$5</f>
        <v>1028767706610.4775</v>
      </c>
      <c r="H103" s="114">
        <f>SUMIFS('RMI - percents'!O:O,'RMI - percents'!$H:$H,$A103,'RMI - percents'!$J:$J,$C103)*H$5</f>
        <v>1009303986362.7939</v>
      </c>
      <c r="I103" s="114">
        <f>SUMIFS('RMI - percents'!P:P,'RMI - percents'!$H:$H,$A103,'RMI - percents'!$J:$J,$C103)*I$5</f>
        <v>994401656633.35327</v>
      </c>
      <c r="J103" s="114">
        <f>SUMIFS('RMI - percents'!Q:Q,'RMI - percents'!$H:$H,$A103,'RMI - percents'!$J:$J,$C103)*J$5</f>
        <v>979798776914.39392</v>
      </c>
      <c r="K103" s="114">
        <f>SUMIFS('RMI - percents'!R:R,'RMI - percents'!$H:$H,$A103,'RMI - percents'!$J:$J,$C103)*K$5</f>
        <v>973163470791.80444</v>
      </c>
      <c r="L103" s="114">
        <f>SUMIFS('RMI - percents'!S:S,'RMI - percents'!$H:$H,$A103,'RMI - percents'!$J:$J,$C103)*L$5</f>
        <v>971711516898.50354</v>
      </c>
      <c r="M103" s="114">
        <f>SUMIFS('RMI - percents'!T:T,'RMI - percents'!$H:$H,$A103,'RMI - percents'!$J:$J,$C103)*M$5</f>
        <v>970850005732.53711</v>
      </c>
      <c r="N103" s="114">
        <f>SUMIFS('RMI - percents'!U:U,'RMI - percents'!$H:$H,$A103,'RMI - percents'!$J:$J,$C103)*N$5</f>
        <v>972344820781.36084</v>
      </c>
      <c r="O103" s="114">
        <f>SUMIFS('RMI - percents'!V:V,'RMI - percents'!$H:$H,$A103,'RMI - percents'!$J:$J,$C103)*O$5</f>
        <v>974601072368.74487</v>
      </c>
      <c r="P103" s="114">
        <f>SUMIFS('RMI - percents'!W:W,'RMI - percents'!$H:$H,$A103,'RMI - percents'!$J:$J,$C103)*P$5</f>
        <v>980295493520.94727</v>
      </c>
      <c r="Q103" s="114">
        <f>SUMIFS('RMI - percents'!X:X,'RMI - percents'!$H:$H,$A103,'RMI - percents'!$J:$J,$C103)*Q$5</f>
        <v>986639541293.36731</v>
      </c>
      <c r="R103" s="114">
        <f>SUMIFS('RMI - percents'!Y:Y,'RMI - percents'!$H:$H,$A103,'RMI - percents'!$J:$J,$C103)*R$5</f>
        <v>992559047158.3186</v>
      </c>
      <c r="S103" s="114">
        <f>SUMIFS('RMI - percents'!Z:Z,'RMI - percents'!$H:$H,$A103,'RMI - percents'!$J:$J,$C103)*S$5</f>
        <v>996165443848.45422</v>
      </c>
      <c r="T103" s="114">
        <f>SUMIFS('RMI - percents'!AA:AA,'RMI - percents'!$H:$H,$A103,'RMI - percents'!$J:$J,$C103)*T$5</f>
        <v>1001095599685.8671</v>
      </c>
      <c r="U103" s="114">
        <f>SUMIFS('RMI - percents'!AB:AB,'RMI - percents'!$H:$H,$A103,'RMI - percents'!$J:$J,$C103)*U$5</f>
        <v>1008975718156.6033</v>
      </c>
      <c r="V103" s="114">
        <f>SUMIFS('RMI - percents'!AC:AC,'RMI - percents'!$H:$H,$A103,'RMI - percents'!$J:$J,$C103)*V$5</f>
        <v>1014046250309.3446</v>
      </c>
      <c r="W103" s="114">
        <f>SUMIFS('RMI - percents'!AD:AD,'RMI - percents'!$H:$H,$A103,'RMI - percents'!$J:$J,$C103)*W$5</f>
        <v>1020813713663.563</v>
      </c>
      <c r="X103" s="114">
        <f>SUMIFS('RMI - percents'!AE:AE,'RMI - percents'!$H:$H,$A103,'RMI - percents'!$J:$J,$C103)*X$5</f>
        <v>1028461238621.0867</v>
      </c>
      <c r="Y103" s="114">
        <f>SUMIFS('RMI - percents'!AF:AF,'RMI - percents'!$H:$H,$A103,'RMI - percents'!$J:$J,$C103)*Y$5</f>
        <v>1035553042873.1246</v>
      </c>
      <c r="Z103" s="114">
        <f>SUMIFS('RMI - percents'!AG:AG,'RMI - percents'!$H:$H,$A103,'RMI - percents'!$J:$J,$C103)*Z$5</f>
        <v>1051961501337.1698</v>
      </c>
      <c r="AA103" s="114">
        <f>SUMIFS('RMI - percents'!AH:AH,'RMI - percents'!$H:$H,$A103,'RMI - percents'!$J:$J,$C103)*AA$5</f>
        <v>1069080139257.2738</v>
      </c>
      <c r="AB103" s="114">
        <f>SUMIFS('RMI - percents'!AI:AI,'RMI - percents'!$H:$H,$A103,'RMI - percents'!$J:$J,$C103)*AB$5</f>
        <v>1084798137201.4553</v>
      </c>
      <c r="AC103" s="114">
        <f>SUMIFS('RMI - percents'!AJ:AJ,'RMI - percents'!$H:$H,$A103,'RMI - percents'!$J:$J,$C103)*AC$5</f>
        <v>1102566423091.2405</v>
      </c>
      <c r="AD103" s="114">
        <f>SUMIFS('RMI - percents'!AK:AK,'RMI - percents'!$H:$H,$A103,'RMI - percents'!$J:$J,$C103)*AD$5</f>
        <v>1120598660840.9666</v>
      </c>
      <c r="AE103" s="114">
        <f>SUMIFS('RMI - percents'!AL:AL,'RMI - percents'!$H:$H,$A103,'RMI - percents'!$J:$J,$C103)*AE$5</f>
        <v>1137408034180.1255</v>
      </c>
      <c r="AF103" s="114">
        <f>SUMIFS('RMI - percents'!AM:AM,'RMI - percents'!$H:$H,$A103,'RMI - percents'!$J:$J,$C103)*AF$5</f>
        <v>1156590721016.6138</v>
      </c>
      <c r="AG103" s="114">
        <f>SUMIFS('RMI - percents'!AN:AN,'RMI - percents'!$H:$H,$A103,'RMI - percents'!$J:$J,$C103)*AG$5</f>
        <v>1160325814033.9968</v>
      </c>
      <c r="AH103" s="114">
        <f>SUMIFS('RMI - percents'!AO:AO,'RMI - percents'!$H:$H,$A103,'RMI - percents'!$J:$J,$C103)*AH$5</f>
        <v>1163874258519.9998</v>
      </c>
      <c r="AI103" s="114">
        <f>SUMIFS('RMI - percents'!AP:AP,'RMI - percents'!$H:$H,$A103,'RMI - percents'!$J:$J,$C103)*AI$5</f>
        <v>1167539265399.0569</v>
      </c>
    </row>
    <row r="104" spans="1:35" x14ac:dyDescent="0.35">
      <c r="A104" s="52" t="str">
        <f t="shared" si="13"/>
        <v>BCEU-rural-residential-cooling</v>
      </c>
      <c r="B104" s="63" t="s">
        <v>539</v>
      </c>
      <c r="C104" s="18" t="s">
        <v>3</v>
      </c>
      <c r="D104" s="116">
        <v>0</v>
      </c>
      <c r="E104" s="116">
        <v>0</v>
      </c>
      <c r="F104" s="116">
        <v>0</v>
      </c>
      <c r="G104" s="116">
        <v>0</v>
      </c>
      <c r="H104" s="116">
        <v>0</v>
      </c>
      <c r="I104" s="116">
        <v>0</v>
      </c>
      <c r="J104" s="116">
        <v>0</v>
      </c>
      <c r="K104" s="116">
        <v>0</v>
      </c>
      <c r="L104" s="116">
        <v>0</v>
      </c>
      <c r="M104" s="116">
        <v>0</v>
      </c>
      <c r="N104" s="116">
        <v>0</v>
      </c>
      <c r="O104" s="116">
        <v>0</v>
      </c>
      <c r="P104" s="116">
        <v>0</v>
      </c>
      <c r="Q104" s="116">
        <v>0</v>
      </c>
      <c r="R104" s="116">
        <v>0</v>
      </c>
      <c r="S104" s="116">
        <v>0</v>
      </c>
      <c r="T104" s="116">
        <v>0</v>
      </c>
      <c r="U104" s="116">
        <v>0</v>
      </c>
      <c r="V104" s="116">
        <v>0</v>
      </c>
      <c r="W104" s="116">
        <v>0</v>
      </c>
      <c r="X104" s="116">
        <v>0</v>
      </c>
      <c r="Y104" s="116">
        <v>0</v>
      </c>
      <c r="Z104" s="116">
        <v>0</v>
      </c>
      <c r="AA104" s="116">
        <v>0</v>
      </c>
      <c r="AB104" s="116">
        <v>0</v>
      </c>
      <c r="AC104" s="116">
        <v>0</v>
      </c>
      <c r="AD104" s="116">
        <v>0</v>
      </c>
      <c r="AE104" s="116">
        <v>0</v>
      </c>
      <c r="AF104" s="116">
        <v>0</v>
      </c>
      <c r="AG104" s="116">
        <v>0</v>
      </c>
      <c r="AH104" s="116">
        <v>0</v>
      </c>
      <c r="AI104" s="116">
        <v>0</v>
      </c>
    </row>
    <row r="105" spans="1:35" x14ac:dyDescent="0.35">
      <c r="A105" s="52" t="str">
        <f t="shared" si="13"/>
        <v>BCEU-rural-residential-cooling</v>
      </c>
      <c r="B105" s="63" t="s">
        <v>539</v>
      </c>
      <c r="C105" s="18" t="s">
        <v>4</v>
      </c>
      <c r="D105" s="114">
        <f>SUMIFS('RMI - percents'!K:K,'RMI - percents'!$H:$H,$A105,'RMI - percents'!$J:$J,$C105)*D$7</f>
        <v>10883189965.533012</v>
      </c>
      <c r="E105" s="114">
        <f>SUMIFS('RMI - percents'!L:L,'RMI - percents'!$H:$H,$A105,'RMI - percents'!$J:$J,$C105)*E$7</f>
        <v>10570510344.095211</v>
      </c>
      <c r="F105" s="114">
        <f>SUMIFS('RMI - percents'!M:M,'RMI - percents'!$H:$H,$A105,'RMI - percents'!$J:$J,$C105)*F$7</f>
        <v>10643066934.758476</v>
      </c>
      <c r="G105" s="114">
        <f>SUMIFS('RMI - percents'!N:N,'RMI - percents'!$H:$H,$A105,'RMI - percents'!$J:$J,$C105)*G$7</f>
        <v>10409218885.241583</v>
      </c>
      <c r="H105" s="114">
        <f>SUMIFS('RMI - percents'!O:O,'RMI - percents'!$H:$H,$A105,'RMI - percents'!$J:$J,$C105)*H$7</f>
        <v>10207352200.230391</v>
      </c>
      <c r="I105" s="114">
        <f>SUMIFS('RMI - percents'!P:P,'RMI - percents'!$H:$H,$A105,'RMI - percents'!$J:$J,$C105)*I$7</f>
        <v>10024267875.474524</v>
      </c>
      <c r="J105" s="114">
        <f>SUMIFS('RMI - percents'!Q:Q,'RMI - percents'!$H:$H,$A105,'RMI - percents'!$J:$J,$C105)*J$7</f>
        <v>9842743273.4640121</v>
      </c>
      <c r="K105" s="114">
        <f>SUMIFS('RMI - percents'!R:R,'RMI - percents'!$H:$H,$A105,'RMI - percents'!$J:$J,$C105)*K$7</f>
        <v>9689850279.1703014</v>
      </c>
      <c r="L105" s="114">
        <f>SUMIFS('RMI - percents'!S:S,'RMI - percents'!$H:$H,$A105,'RMI - percents'!$J:$J,$C105)*L$7</f>
        <v>9540269583.0424137</v>
      </c>
      <c r="M105" s="114">
        <f>SUMIFS('RMI - percents'!T:T,'RMI - percents'!$H:$H,$A105,'RMI - percents'!$J:$J,$C105)*M$7</f>
        <v>9402668860.3219433</v>
      </c>
      <c r="N105" s="114">
        <f>SUMIFS('RMI - percents'!U:U,'RMI - percents'!$H:$H,$A105,'RMI - percents'!$J:$J,$C105)*N$7</f>
        <v>9290827793.726368</v>
      </c>
      <c r="O105" s="114">
        <f>SUMIFS('RMI - percents'!V:V,'RMI - percents'!$H:$H,$A105,'RMI - percents'!$J:$J,$C105)*O$7</f>
        <v>9178088346.1930847</v>
      </c>
      <c r="P105" s="114">
        <f>SUMIFS('RMI - percents'!W:W,'RMI - percents'!$H:$H,$A105,'RMI - percents'!$J:$J,$C105)*P$7</f>
        <v>9097756897.295351</v>
      </c>
      <c r="Q105" s="114">
        <f>SUMIFS('RMI - percents'!X:X,'RMI - percents'!$H:$H,$A105,'RMI - percents'!$J:$J,$C105)*Q$7</f>
        <v>9015695397.2650566</v>
      </c>
      <c r="R105" s="114">
        <f>SUMIFS('RMI - percents'!Y:Y,'RMI - percents'!$H:$H,$A105,'RMI - percents'!$J:$J,$C105)*R$7</f>
        <v>8940606905.7537861</v>
      </c>
      <c r="S105" s="114">
        <f>SUMIFS('RMI - percents'!Z:Z,'RMI - percents'!$H:$H,$A105,'RMI - percents'!$J:$J,$C105)*S$7</f>
        <v>8850376149.4328613</v>
      </c>
      <c r="T105" s="114">
        <f>SUMIFS('RMI - percents'!AA:AA,'RMI - percents'!$H:$H,$A105,'RMI - percents'!$J:$J,$C105)*T$7</f>
        <v>8779980058.0734406</v>
      </c>
      <c r="U105" s="114">
        <f>SUMIFS('RMI - percents'!AB:AB,'RMI - percents'!$H:$H,$A105,'RMI - percents'!$J:$J,$C105)*U$7</f>
        <v>8743854288.854538</v>
      </c>
      <c r="V105" s="114">
        <f>SUMIFS('RMI - percents'!AC:AC,'RMI - percents'!$H:$H,$A105,'RMI - percents'!$J:$J,$C105)*V$7</f>
        <v>8673336090.2083244</v>
      </c>
      <c r="W105" s="114">
        <f>SUMIFS('RMI - percents'!AD:AD,'RMI - percents'!$H:$H,$A105,'RMI - percents'!$J:$J,$C105)*W$7</f>
        <v>8623622009.2498341</v>
      </c>
      <c r="X105" s="114">
        <f>SUMIFS('RMI - percents'!AE:AE,'RMI - percents'!$H:$H,$A105,'RMI - percents'!$J:$J,$C105)*X$7</f>
        <v>8581241495.1785221</v>
      </c>
      <c r="Y105" s="114">
        <f>SUMIFS('RMI - percents'!AF:AF,'RMI - percents'!$H:$H,$A105,'RMI - percents'!$J:$J,$C105)*Y$7</f>
        <v>8530498510.3771563</v>
      </c>
      <c r="Z105" s="114">
        <f>SUMIFS('RMI - percents'!AG:AG,'RMI - percents'!$H:$H,$A105,'RMI - percents'!$J:$J,$C105)*Z$7</f>
        <v>8587021422.3261538</v>
      </c>
      <c r="AA105" s="114">
        <f>SUMIFS('RMI - percents'!AH:AH,'RMI - percents'!$H:$H,$A105,'RMI - percents'!$J:$J,$C105)*AA$7</f>
        <v>8689442670.365633</v>
      </c>
      <c r="AB105" s="114">
        <f>SUMIFS('RMI - percents'!AI:AI,'RMI - percents'!$H:$H,$A105,'RMI - percents'!$J:$J,$C105)*AB$7</f>
        <v>8786317460.6452293</v>
      </c>
      <c r="AC105" s="114">
        <f>SUMIFS('RMI - percents'!AJ:AJ,'RMI - percents'!$H:$H,$A105,'RMI - percents'!$J:$J,$C105)*AC$7</f>
        <v>8912184615.3223782</v>
      </c>
      <c r="AD105" s="114">
        <f>SUMIFS('RMI - percents'!AK:AK,'RMI - percents'!$H:$H,$A105,'RMI - percents'!$J:$J,$C105)*AD$7</f>
        <v>9048611972.2354221</v>
      </c>
      <c r="AE105" s="114">
        <f>SUMIFS('RMI - percents'!AL:AL,'RMI - percents'!$H:$H,$A105,'RMI - percents'!$J:$J,$C105)*AE$7</f>
        <v>9177762993.6766472</v>
      </c>
      <c r="AF105" s="114">
        <f>SUMIFS('RMI - percents'!AM:AM,'RMI - percents'!$H:$H,$A105,'RMI - percents'!$J:$J,$C105)*AF$7</f>
        <v>9326106531.0234394</v>
      </c>
      <c r="AG105" s="114">
        <f>SUMIFS('RMI - percents'!AN:AN,'RMI - percents'!$H:$H,$A105,'RMI - percents'!$J:$J,$C105)*AG$7</f>
        <v>9459250466.221529</v>
      </c>
      <c r="AH105" s="114">
        <f>SUMIFS('RMI - percents'!AO:AO,'RMI - percents'!$H:$H,$A105,'RMI - percents'!$J:$J,$C105)*AH$7</f>
        <v>9607292119.0084476</v>
      </c>
      <c r="AI105" s="114">
        <f>SUMIFS('RMI - percents'!AP:AP,'RMI - percents'!$H:$H,$A105,'RMI - percents'!$J:$J,$C105)*AI$7</f>
        <v>9756158654.0933361</v>
      </c>
    </row>
    <row r="106" spans="1:35" x14ac:dyDescent="0.35">
      <c r="A106" s="52" t="str">
        <f t="shared" si="13"/>
        <v>BCEU-rural-residential-cooling</v>
      </c>
      <c r="B106" s="63" t="s">
        <v>539</v>
      </c>
      <c r="C106" s="18" t="s">
        <v>5</v>
      </c>
      <c r="D106" s="116">
        <f>SUMIFS('RMI - percents'!K:K,'RMI - percents'!$H:$H,$A106,'RMI - percents'!$J:$J,$C106)*D$9</f>
        <v>0</v>
      </c>
      <c r="E106" s="116">
        <f>SUMIFS('RMI - percents'!L:L,'RMI - percents'!$H:$H,$A106,'RMI - percents'!$J:$J,$C106)*E$9</f>
        <v>0</v>
      </c>
      <c r="F106" s="116">
        <f>SUMIFS('RMI - percents'!M:M,'RMI - percents'!$H:$H,$A106,'RMI - percents'!$J:$J,$C106)*F$9</f>
        <v>0</v>
      </c>
      <c r="G106" s="116">
        <f>SUMIFS('RMI - percents'!N:N,'RMI - percents'!$H:$H,$A106,'RMI - percents'!$J:$J,$C106)*G$9</f>
        <v>0</v>
      </c>
      <c r="H106" s="116">
        <f>SUMIFS('RMI - percents'!O:O,'RMI - percents'!$H:$H,$A106,'RMI - percents'!$J:$J,$C106)*H$9</f>
        <v>0</v>
      </c>
      <c r="I106" s="116">
        <f>SUMIFS('RMI - percents'!P:P,'RMI - percents'!$H:$H,$A106,'RMI - percents'!$J:$J,$C106)*I$9</f>
        <v>0</v>
      </c>
      <c r="J106" s="116">
        <f>SUMIFS('RMI - percents'!Q:Q,'RMI - percents'!$H:$H,$A106,'RMI - percents'!$J:$J,$C106)*J$9</f>
        <v>0</v>
      </c>
      <c r="K106" s="116">
        <f>SUMIFS('RMI - percents'!R:R,'RMI - percents'!$H:$H,$A106,'RMI - percents'!$J:$J,$C106)*K$9</f>
        <v>0</v>
      </c>
      <c r="L106" s="116">
        <f>SUMIFS('RMI - percents'!S:S,'RMI - percents'!$H:$H,$A106,'RMI - percents'!$J:$J,$C106)*L$9</f>
        <v>0</v>
      </c>
      <c r="M106" s="116">
        <f>SUMIFS('RMI - percents'!T:T,'RMI - percents'!$H:$H,$A106,'RMI - percents'!$J:$J,$C106)*M$9</f>
        <v>0</v>
      </c>
      <c r="N106" s="116">
        <f>SUMIFS('RMI - percents'!U:U,'RMI - percents'!$H:$H,$A106,'RMI - percents'!$J:$J,$C106)*N$9</f>
        <v>0</v>
      </c>
      <c r="O106" s="116">
        <f>SUMIFS('RMI - percents'!V:V,'RMI - percents'!$H:$H,$A106,'RMI - percents'!$J:$J,$C106)*O$9</f>
        <v>0</v>
      </c>
      <c r="P106" s="116">
        <f>SUMIFS('RMI - percents'!W:W,'RMI - percents'!$H:$H,$A106,'RMI - percents'!$J:$J,$C106)*P$9</f>
        <v>0</v>
      </c>
      <c r="Q106" s="116">
        <f>SUMIFS('RMI - percents'!X:X,'RMI - percents'!$H:$H,$A106,'RMI - percents'!$J:$J,$C106)*Q$9</f>
        <v>0</v>
      </c>
      <c r="R106" s="116">
        <f>SUMIFS('RMI - percents'!Y:Y,'RMI - percents'!$H:$H,$A106,'RMI - percents'!$J:$J,$C106)*R$9</f>
        <v>0</v>
      </c>
      <c r="S106" s="116">
        <f>SUMIFS('RMI - percents'!Z:Z,'RMI - percents'!$H:$H,$A106,'RMI - percents'!$J:$J,$C106)*S$9</f>
        <v>0</v>
      </c>
      <c r="T106" s="116">
        <f>SUMIFS('RMI - percents'!AA:AA,'RMI - percents'!$H:$H,$A106,'RMI - percents'!$J:$J,$C106)*T$9</f>
        <v>0</v>
      </c>
      <c r="U106" s="116">
        <f>SUMIFS('RMI - percents'!AB:AB,'RMI - percents'!$H:$H,$A106,'RMI - percents'!$J:$J,$C106)*U$9</f>
        <v>0</v>
      </c>
      <c r="V106" s="116">
        <f>SUMIFS('RMI - percents'!AC:AC,'RMI - percents'!$H:$H,$A106,'RMI - percents'!$J:$J,$C106)*V$9</f>
        <v>0</v>
      </c>
      <c r="W106" s="116">
        <f>SUMIFS('RMI - percents'!AD:AD,'RMI - percents'!$H:$H,$A106,'RMI - percents'!$J:$J,$C106)*W$9</f>
        <v>0</v>
      </c>
      <c r="X106" s="116">
        <f>SUMIFS('RMI - percents'!AE:AE,'RMI - percents'!$H:$H,$A106,'RMI - percents'!$J:$J,$C106)*X$9</f>
        <v>0</v>
      </c>
      <c r="Y106" s="116">
        <f>SUMIFS('RMI - percents'!AF:AF,'RMI - percents'!$H:$H,$A106,'RMI - percents'!$J:$J,$C106)*Y$9</f>
        <v>0</v>
      </c>
      <c r="Z106" s="116">
        <f>SUMIFS('RMI - percents'!AG:AG,'RMI - percents'!$H:$H,$A106,'RMI - percents'!$J:$J,$C106)*Z$9</f>
        <v>0</v>
      </c>
      <c r="AA106" s="116">
        <f>SUMIFS('RMI - percents'!AH:AH,'RMI - percents'!$H:$H,$A106,'RMI - percents'!$J:$J,$C106)*AA$9</f>
        <v>0</v>
      </c>
      <c r="AB106" s="116">
        <f>SUMIFS('RMI - percents'!AI:AI,'RMI - percents'!$H:$H,$A106,'RMI - percents'!$J:$J,$C106)*AB$9</f>
        <v>0</v>
      </c>
      <c r="AC106" s="116">
        <f>SUMIFS('RMI - percents'!AJ:AJ,'RMI - percents'!$H:$H,$A106,'RMI - percents'!$J:$J,$C106)*AC$9</f>
        <v>0</v>
      </c>
      <c r="AD106" s="116">
        <f>SUMIFS('RMI - percents'!AK:AK,'RMI - percents'!$H:$H,$A106,'RMI - percents'!$J:$J,$C106)*AD$9</f>
        <v>0</v>
      </c>
      <c r="AE106" s="116">
        <f>SUMIFS('RMI - percents'!AL:AL,'RMI - percents'!$H:$H,$A106,'RMI - percents'!$J:$J,$C106)*AE$9</f>
        <v>0</v>
      </c>
      <c r="AF106" s="116">
        <f>SUMIFS('RMI - percents'!AM:AM,'RMI - percents'!$H:$H,$A106,'RMI - percents'!$J:$J,$C106)*AF$9</f>
        <v>0</v>
      </c>
      <c r="AG106" s="116">
        <f>SUMIFS('RMI - percents'!AN:AN,'RMI - percents'!$H:$H,$A106,'RMI - percents'!$J:$J,$C106)*AG$9</f>
        <v>0</v>
      </c>
      <c r="AH106" s="116">
        <f>SUMIFS('RMI - percents'!AO:AO,'RMI - percents'!$H:$H,$A106,'RMI - percents'!$J:$J,$C106)*AH$9</f>
        <v>0</v>
      </c>
      <c r="AI106" s="116">
        <f>SUMIFS('RMI - percents'!AP:AP,'RMI - percents'!$H:$H,$A106,'RMI - percents'!$J:$J,$C106)*AI$9</f>
        <v>0</v>
      </c>
    </row>
    <row r="107" spans="1:35" x14ac:dyDescent="0.35">
      <c r="A107" s="52" t="str">
        <f t="shared" si="13"/>
        <v>BCEU-rural-residential-cooling</v>
      </c>
      <c r="B107" s="63" t="s">
        <v>539</v>
      </c>
      <c r="C107" s="18" t="s">
        <v>7</v>
      </c>
      <c r="D107" s="116">
        <v>0</v>
      </c>
      <c r="E107" s="116">
        <v>0</v>
      </c>
      <c r="F107" s="116">
        <v>0</v>
      </c>
      <c r="G107" s="116">
        <v>0</v>
      </c>
      <c r="H107" s="116">
        <v>0</v>
      </c>
      <c r="I107" s="116">
        <v>0</v>
      </c>
      <c r="J107" s="116">
        <v>0</v>
      </c>
      <c r="K107" s="116">
        <v>0</v>
      </c>
      <c r="L107" s="116">
        <v>0</v>
      </c>
      <c r="M107" s="116">
        <v>0</v>
      </c>
      <c r="N107" s="116">
        <v>0</v>
      </c>
      <c r="O107" s="116">
        <v>0</v>
      </c>
      <c r="P107" s="116">
        <v>0</v>
      </c>
      <c r="Q107" s="116">
        <v>0</v>
      </c>
      <c r="R107" s="116">
        <v>0</v>
      </c>
      <c r="S107" s="116">
        <v>0</v>
      </c>
      <c r="T107" s="116">
        <v>0</v>
      </c>
      <c r="U107" s="116">
        <v>0</v>
      </c>
      <c r="V107" s="116">
        <v>0</v>
      </c>
      <c r="W107" s="116">
        <v>0</v>
      </c>
      <c r="X107" s="116">
        <v>0</v>
      </c>
      <c r="Y107" s="116">
        <v>0</v>
      </c>
      <c r="Z107" s="116">
        <v>0</v>
      </c>
      <c r="AA107" s="116">
        <v>0</v>
      </c>
      <c r="AB107" s="116">
        <v>0</v>
      </c>
      <c r="AC107" s="116">
        <v>0</v>
      </c>
      <c r="AD107" s="116">
        <v>0</v>
      </c>
      <c r="AE107" s="116">
        <v>0</v>
      </c>
      <c r="AF107" s="116">
        <v>0</v>
      </c>
      <c r="AG107" s="116">
        <v>0</v>
      </c>
      <c r="AH107" s="116">
        <v>0</v>
      </c>
      <c r="AI107" s="116">
        <v>0</v>
      </c>
    </row>
    <row r="108" spans="1:35" x14ac:dyDescent="0.35">
      <c r="A108" s="52" t="str">
        <f t="shared" si="13"/>
        <v>BCEU-rural-residential-cooling</v>
      </c>
      <c r="B108" s="63" t="s">
        <v>539</v>
      </c>
      <c r="C108" s="18" t="s">
        <v>8</v>
      </c>
      <c r="D108" s="116">
        <f>SUMIFS('RMI - percents'!K:K,'RMI - percents'!$H:$H,$A108,'RMI - percents'!$J:$J,$C108)*D$11</f>
        <v>0</v>
      </c>
      <c r="E108" s="116">
        <f>SUMIFS('RMI - percents'!L:L,'RMI - percents'!$H:$H,$A108,'RMI - percents'!$J:$J,$C108)*E$11</f>
        <v>0</v>
      </c>
      <c r="F108" s="116">
        <f>SUMIFS('RMI - percents'!M:M,'RMI - percents'!$H:$H,$A108,'RMI - percents'!$J:$J,$C108)*F$11</f>
        <v>0</v>
      </c>
      <c r="G108" s="116">
        <f>SUMIFS('RMI - percents'!N:N,'RMI - percents'!$H:$H,$A108,'RMI - percents'!$J:$J,$C108)*G$11</f>
        <v>0</v>
      </c>
      <c r="H108" s="116">
        <f>SUMIFS('RMI - percents'!O:O,'RMI - percents'!$H:$H,$A108,'RMI - percents'!$J:$J,$C108)*H$11</f>
        <v>0</v>
      </c>
      <c r="I108" s="116">
        <f>SUMIFS('RMI - percents'!P:P,'RMI - percents'!$H:$H,$A108,'RMI - percents'!$J:$J,$C108)*I$11</f>
        <v>0</v>
      </c>
      <c r="J108" s="116">
        <f>SUMIFS('RMI - percents'!Q:Q,'RMI - percents'!$H:$H,$A108,'RMI - percents'!$J:$J,$C108)*J$11</f>
        <v>0</v>
      </c>
      <c r="K108" s="116">
        <f>SUMIFS('RMI - percents'!R:R,'RMI - percents'!$H:$H,$A108,'RMI - percents'!$J:$J,$C108)*K$11</f>
        <v>0</v>
      </c>
      <c r="L108" s="116">
        <f>SUMIFS('RMI - percents'!S:S,'RMI - percents'!$H:$H,$A108,'RMI - percents'!$J:$J,$C108)*L$11</f>
        <v>0</v>
      </c>
      <c r="M108" s="116">
        <f>SUMIFS('RMI - percents'!T:T,'RMI - percents'!$H:$H,$A108,'RMI - percents'!$J:$J,$C108)*M$11</f>
        <v>0</v>
      </c>
      <c r="N108" s="116">
        <f>SUMIFS('RMI - percents'!U:U,'RMI - percents'!$H:$H,$A108,'RMI - percents'!$J:$J,$C108)*N$11</f>
        <v>0</v>
      </c>
      <c r="O108" s="116">
        <f>SUMIFS('RMI - percents'!V:V,'RMI - percents'!$H:$H,$A108,'RMI - percents'!$J:$J,$C108)*O$11</f>
        <v>0</v>
      </c>
      <c r="P108" s="116">
        <f>SUMIFS('RMI - percents'!W:W,'RMI - percents'!$H:$H,$A108,'RMI - percents'!$J:$J,$C108)*P$11</f>
        <v>0</v>
      </c>
      <c r="Q108" s="116">
        <f>SUMIFS('RMI - percents'!X:X,'RMI - percents'!$H:$H,$A108,'RMI - percents'!$J:$J,$C108)*Q$11</f>
        <v>0</v>
      </c>
      <c r="R108" s="116">
        <f>SUMIFS('RMI - percents'!Y:Y,'RMI - percents'!$H:$H,$A108,'RMI - percents'!$J:$J,$C108)*R$11</f>
        <v>0</v>
      </c>
      <c r="S108" s="116">
        <f>SUMIFS('RMI - percents'!Z:Z,'RMI - percents'!$H:$H,$A108,'RMI - percents'!$J:$J,$C108)*S$11</f>
        <v>0</v>
      </c>
      <c r="T108" s="116">
        <f>SUMIFS('RMI - percents'!AA:AA,'RMI - percents'!$H:$H,$A108,'RMI - percents'!$J:$J,$C108)*T$11</f>
        <v>0</v>
      </c>
      <c r="U108" s="116">
        <f>SUMIFS('RMI - percents'!AB:AB,'RMI - percents'!$H:$H,$A108,'RMI - percents'!$J:$J,$C108)*U$11</f>
        <v>0</v>
      </c>
      <c r="V108" s="116">
        <f>SUMIFS('RMI - percents'!AC:AC,'RMI - percents'!$H:$H,$A108,'RMI - percents'!$J:$J,$C108)*V$11</f>
        <v>0</v>
      </c>
      <c r="W108" s="116">
        <f>SUMIFS('RMI - percents'!AD:AD,'RMI - percents'!$H:$H,$A108,'RMI - percents'!$J:$J,$C108)*W$11</f>
        <v>0</v>
      </c>
      <c r="X108" s="116">
        <f>SUMIFS('RMI - percents'!AE:AE,'RMI - percents'!$H:$H,$A108,'RMI - percents'!$J:$J,$C108)*X$11</f>
        <v>0</v>
      </c>
      <c r="Y108" s="116">
        <f>SUMIFS('RMI - percents'!AF:AF,'RMI - percents'!$H:$H,$A108,'RMI - percents'!$J:$J,$C108)*Y$11</f>
        <v>0</v>
      </c>
      <c r="Z108" s="116">
        <f>SUMIFS('RMI - percents'!AG:AG,'RMI - percents'!$H:$H,$A108,'RMI - percents'!$J:$J,$C108)*Z$11</f>
        <v>0</v>
      </c>
      <c r="AA108" s="116">
        <f>SUMIFS('RMI - percents'!AH:AH,'RMI - percents'!$H:$H,$A108,'RMI - percents'!$J:$J,$C108)*AA$11</f>
        <v>0</v>
      </c>
      <c r="AB108" s="116">
        <f>SUMIFS('RMI - percents'!AI:AI,'RMI - percents'!$H:$H,$A108,'RMI - percents'!$J:$J,$C108)*AB$11</f>
        <v>0</v>
      </c>
      <c r="AC108" s="116">
        <f>SUMIFS('RMI - percents'!AJ:AJ,'RMI - percents'!$H:$H,$A108,'RMI - percents'!$J:$J,$C108)*AC$11</f>
        <v>0</v>
      </c>
      <c r="AD108" s="116">
        <f>SUMIFS('RMI - percents'!AK:AK,'RMI - percents'!$H:$H,$A108,'RMI - percents'!$J:$J,$C108)*AD$11</f>
        <v>0</v>
      </c>
      <c r="AE108" s="116">
        <f>SUMIFS('RMI - percents'!AL:AL,'RMI - percents'!$H:$H,$A108,'RMI - percents'!$J:$J,$C108)*AE$11</f>
        <v>0</v>
      </c>
      <c r="AF108" s="116">
        <f>SUMIFS('RMI - percents'!AM:AM,'RMI - percents'!$H:$H,$A108,'RMI - percents'!$J:$J,$C108)*AF$11</f>
        <v>0</v>
      </c>
      <c r="AG108" s="116">
        <f>SUMIFS('RMI - percents'!AN:AN,'RMI - percents'!$H:$H,$A108,'RMI - percents'!$J:$J,$C108)*AG$11</f>
        <v>0</v>
      </c>
      <c r="AH108" s="116">
        <f>SUMIFS('RMI - percents'!AO:AO,'RMI - percents'!$H:$H,$A108,'RMI - percents'!$J:$J,$C108)*AH$11</f>
        <v>0</v>
      </c>
      <c r="AI108" s="116">
        <f>SUMIFS('RMI - percents'!AP:AP,'RMI - percents'!$H:$H,$A108,'RMI - percents'!$J:$J,$C108)*AI$11</f>
        <v>0</v>
      </c>
    </row>
    <row r="109" spans="1:35" x14ac:dyDescent="0.35">
      <c r="A109" s="52" t="str">
        <f t="shared" si="13"/>
        <v>BCEU-rural-residential-cooling</v>
      </c>
      <c r="B109" s="63" t="s">
        <v>539</v>
      </c>
      <c r="C109" s="18" t="s">
        <v>93</v>
      </c>
      <c r="D109" s="116">
        <v>0</v>
      </c>
      <c r="E109" s="116">
        <v>0</v>
      </c>
      <c r="F109" s="116">
        <v>0</v>
      </c>
      <c r="G109" s="116">
        <v>0</v>
      </c>
      <c r="H109" s="116">
        <v>0</v>
      </c>
      <c r="I109" s="116">
        <v>0</v>
      </c>
      <c r="J109" s="116">
        <v>0</v>
      </c>
      <c r="K109" s="116">
        <v>0</v>
      </c>
      <c r="L109" s="116">
        <v>0</v>
      </c>
      <c r="M109" s="116">
        <v>0</v>
      </c>
      <c r="N109" s="116">
        <v>0</v>
      </c>
      <c r="O109" s="116">
        <v>0</v>
      </c>
      <c r="P109" s="116">
        <v>0</v>
      </c>
      <c r="Q109" s="116">
        <v>0</v>
      </c>
      <c r="R109" s="116">
        <v>0</v>
      </c>
      <c r="S109" s="116">
        <v>0</v>
      </c>
      <c r="T109" s="116">
        <v>0</v>
      </c>
      <c r="U109" s="116">
        <v>0</v>
      </c>
      <c r="V109" s="116">
        <v>0</v>
      </c>
      <c r="W109" s="116">
        <v>0</v>
      </c>
      <c r="X109" s="116">
        <v>0</v>
      </c>
      <c r="Y109" s="116">
        <v>0</v>
      </c>
      <c r="Z109" s="116">
        <v>0</v>
      </c>
      <c r="AA109" s="116">
        <v>0</v>
      </c>
      <c r="AB109" s="116">
        <v>0</v>
      </c>
      <c r="AC109" s="116">
        <v>0</v>
      </c>
      <c r="AD109" s="116">
        <v>0</v>
      </c>
      <c r="AE109" s="116">
        <v>0</v>
      </c>
      <c r="AF109" s="116">
        <v>0</v>
      </c>
      <c r="AG109" s="116">
        <v>0</v>
      </c>
      <c r="AH109" s="116">
        <v>0</v>
      </c>
      <c r="AI109" s="116">
        <v>0</v>
      </c>
    </row>
    <row r="110" spans="1:35" x14ac:dyDescent="0.35">
      <c r="A110" s="52" t="str">
        <f t="shared" si="13"/>
        <v>BCEU-rural-residential-cooling</v>
      </c>
      <c r="B110" s="63" t="s">
        <v>539</v>
      </c>
      <c r="C110" s="18" t="s">
        <v>94</v>
      </c>
      <c r="D110" s="116">
        <v>0</v>
      </c>
      <c r="E110" s="116">
        <v>0</v>
      </c>
      <c r="F110" s="116">
        <v>0</v>
      </c>
      <c r="G110" s="116">
        <v>0</v>
      </c>
      <c r="H110" s="116">
        <v>0</v>
      </c>
      <c r="I110" s="116">
        <v>0</v>
      </c>
      <c r="J110" s="116">
        <v>0</v>
      </c>
      <c r="K110" s="116">
        <v>0</v>
      </c>
      <c r="L110" s="116">
        <v>0</v>
      </c>
      <c r="M110" s="116">
        <v>0</v>
      </c>
      <c r="N110" s="116">
        <v>0</v>
      </c>
      <c r="O110" s="116">
        <v>0</v>
      </c>
      <c r="P110" s="116">
        <v>0</v>
      </c>
      <c r="Q110" s="116">
        <v>0</v>
      </c>
      <c r="R110" s="116">
        <v>0</v>
      </c>
      <c r="S110" s="116">
        <v>0</v>
      </c>
      <c r="T110" s="116">
        <v>0</v>
      </c>
      <c r="U110" s="116">
        <v>0</v>
      </c>
      <c r="V110" s="116">
        <v>0</v>
      </c>
      <c r="W110" s="116">
        <v>0</v>
      </c>
      <c r="X110" s="116">
        <v>0</v>
      </c>
      <c r="Y110" s="116">
        <v>0</v>
      </c>
      <c r="Z110" s="116">
        <v>0</v>
      </c>
      <c r="AA110" s="116">
        <v>0</v>
      </c>
      <c r="AB110" s="116">
        <v>0</v>
      </c>
      <c r="AC110" s="116">
        <v>0</v>
      </c>
      <c r="AD110" s="116">
        <v>0</v>
      </c>
      <c r="AE110" s="116">
        <v>0</v>
      </c>
      <c r="AF110" s="116">
        <v>0</v>
      </c>
      <c r="AG110" s="116">
        <v>0</v>
      </c>
      <c r="AH110" s="116">
        <v>0</v>
      </c>
      <c r="AI110" s="116">
        <v>0</v>
      </c>
    </row>
    <row r="111" spans="1:35" x14ac:dyDescent="0.35">
      <c r="A111" s="52" t="str">
        <f t="shared" si="13"/>
        <v>BCEU-rural-residential-cooling</v>
      </c>
      <c r="B111" s="63" t="s">
        <v>539</v>
      </c>
      <c r="C111" s="18" t="s">
        <v>95</v>
      </c>
      <c r="D111" s="116">
        <f>SUMIFS('RMI - percents'!K:K,'RMI - percents'!$H:$H,$A111,'RMI - percents'!$J:$J,$C111)*D$15</f>
        <v>0</v>
      </c>
      <c r="E111" s="116">
        <f>SUMIFS('RMI - percents'!L:L,'RMI - percents'!$H:$H,$A111,'RMI - percents'!$J:$J,$C111)*E$15</f>
        <v>0</v>
      </c>
      <c r="F111" s="116">
        <f>SUMIFS('RMI - percents'!M:M,'RMI - percents'!$H:$H,$A111,'RMI - percents'!$J:$J,$C111)*F$15</f>
        <v>0</v>
      </c>
      <c r="G111" s="116">
        <f>SUMIFS('RMI - percents'!N:N,'RMI - percents'!$H:$H,$A111,'RMI - percents'!$J:$J,$C111)*G$15</f>
        <v>0</v>
      </c>
      <c r="H111" s="116">
        <f>SUMIFS('RMI - percents'!O:O,'RMI - percents'!$H:$H,$A111,'RMI - percents'!$J:$J,$C111)*H$15</f>
        <v>0</v>
      </c>
      <c r="I111" s="116">
        <f>SUMIFS('RMI - percents'!P:P,'RMI - percents'!$H:$H,$A111,'RMI - percents'!$J:$J,$C111)*I$15</f>
        <v>0</v>
      </c>
      <c r="J111" s="116">
        <f>SUMIFS('RMI - percents'!Q:Q,'RMI - percents'!$H:$H,$A111,'RMI - percents'!$J:$J,$C111)*J$15</f>
        <v>0</v>
      </c>
      <c r="K111" s="116">
        <f>SUMIFS('RMI - percents'!R:R,'RMI - percents'!$H:$H,$A111,'RMI - percents'!$J:$J,$C111)*K$15</f>
        <v>0</v>
      </c>
      <c r="L111" s="116">
        <f>SUMIFS('RMI - percents'!S:S,'RMI - percents'!$H:$H,$A111,'RMI - percents'!$J:$J,$C111)*L$15</f>
        <v>0</v>
      </c>
      <c r="M111" s="116">
        <f>SUMIFS('RMI - percents'!T:T,'RMI - percents'!$H:$H,$A111,'RMI - percents'!$J:$J,$C111)*M$15</f>
        <v>0</v>
      </c>
      <c r="N111" s="116">
        <f>SUMIFS('RMI - percents'!U:U,'RMI - percents'!$H:$H,$A111,'RMI - percents'!$J:$J,$C111)*N$15</f>
        <v>0</v>
      </c>
      <c r="O111" s="116">
        <f>SUMIFS('RMI - percents'!V:V,'RMI - percents'!$H:$H,$A111,'RMI - percents'!$J:$J,$C111)*O$15</f>
        <v>0</v>
      </c>
      <c r="P111" s="116">
        <f>SUMIFS('RMI - percents'!W:W,'RMI - percents'!$H:$H,$A111,'RMI - percents'!$J:$J,$C111)*P$15</f>
        <v>0</v>
      </c>
      <c r="Q111" s="116">
        <f>SUMIFS('RMI - percents'!X:X,'RMI - percents'!$H:$H,$A111,'RMI - percents'!$J:$J,$C111)*Q$15</f>
        <v>0</v>
      </c>
      <c r="R111" s="116">
        <f>SUMIFS('RMI - percents'!Y:Y,'RMI - percents'!$H:$H,$A111,'RMI - percents'!$J:$J,$C111)*R$15</f>
        <v>0</v>
      </c>
      <c r="S111" s="116">
        <f>SUMIFS('RMI - percents'!Z:Z,'RMI - percents'!$H:$H,$A111,'RMI - percents'!$J:$J,$C111)*S$15</f>
        <v>0</v>
      </c>
      <c r="T111" s="116">
        <f>SUMIFS('RMI - percents'!AA:AA,'RMI - percents'!$H:$H,$A111,'RMI - percents'!$J:$J,$C111)*T$15</f>
        <v>0</v>
      </c>
      <c r="U111" s="116">
        <f>SUMIFS('RMI - percents'!AB:AB,'RMI - percents'!$H:$H,$A111,'RMI - percents'!$J:$J,$C111)*U$15</f>
        <v>0</v>
      </c>
      <c r="V111" s="116">
        <f>SUMIFS('RMI - percents'!AC:AC,'RMI - percents'!$H:$H,$A111,'RMI - percents'!$J:$J,$C111)*V$15</f>
        <v>0</v>
      </c>
      <c r="W111" s="116">
        <f>SUMIFS('RMI - percents'!AD:AD,'RMI - percents'!$H:$H,$A111,'RMI - percents'!$J:$J,$C111)*W$15</f>
        <v>0</v>
      </c>
      <c r="X111" s="116">
        <f>SUMIFS('RMI - percents'!AE:AE,'RMI - percents'!$H:$H,$A111,'RMI - percents'!$J:$J,$C111)*X$15</f>
        <v>0</v>
      </c>
      <c r="Y111" s="116">
        <f>SUMIFS('RMI - percents'!AF:AF,'RMI - percents'!$H:$H,$A111,'RMI - percents'!$J:$J,$C111)*Y$15</f>
        <v>0</v>
      </c>
      <c r="Z111" s="116">
        <f>SUMIFS('RMI - percents'!AG:AG,'RMI - percents'!$H:$H,$A111,'RMI - percents'!$J:$J,$C111)*Z$15</f>
        <v>0</v>
      </c>
      <c r="AA111" s="116">
        <f>SUMIFS('RMI - percents'!AH:AH,'RMI - percents'!$H:$H,$A111,'RMI - percents'!$J:$J,$C111)*AA$15</f>
        <v>0</v>
      </c>
      <c r="AB111" s="116">
        <f>SUMIFS('RMI - percents'!AI:AI,'RMI - percents'!$H:$H,$A111,'RMI - percents'!$J:$J,$C111)*AB$15</f>
        <v>0</v>
      </c>
      <c r="AC111" s="116">
        <f>SUMIFS('RMI - percents'!AJ:AJ,'RMI - percents'!$H:$H,$A111,'RMI - percents'!$J:$J,$C111)*AC$15</f>
        <v>0</v>
      </c>
      <c r="AD111" s="116">
        <f>SUMIFS('RMI - percents'!AK:AK,'RMI - percents'!$H:$H,$A111,'RMI - percents'!$J:$J,$C111)*AD$15</f>
        <v>0</v>
      </c>
      <c r="AE111" s="116">
        <f>SUMIFS('RMI - percents'!AL:AL,'RMI - percents'!$H:$H,$A111,'RMI - percents'!$J:$J,$C111)*AE$15</f>
        <v>0</v>
      </c>
      <c r="AF111" s="116">
        <f>SUMIFS('RMI - percents'!AM:AM,'RMI - percents'!$H:$H,$A111,'RMI - percents'!$J:$J,$C111)*AF$15</f>
        <v>0</v>
      </c>
      <c r="AG111" s="116">
        <f>SUMIFS('RMI - percents'!AN:AN,'RMI - percents'!$H:$H,$A111,'RMI - percents'!$J:$J,$C111)*AG$15</f>
        <v>0</v>
      </c>
      <c r="AH111" s="116">
        <f>SUMIFS('RMI - percents'!AO:AO,'RMI - percents'!$H:$H,$A111,'RMI - percents'!$J:$J,$C111)*AH$15</f>
        <v>0</v>
      </c>
      <c r="AI111" s="116">
        <f>SUMIFS('RMI - percents'!AP:AP,'RMI - percents'!$H:$H,$A111,'RMI - percents'!$J:$J,$C111)*AI$15</f>
        <v>0</v>
      </c>
    </row>
    <row r="112" spans="1:35" x14ac:dyDescent="0.35">
      <c r="A112" s="52" t="str">
        <f t="shared" si="13"/>
        <v>BCEU-rural-residential-cooling</v>
      </c>
      <c r="B112" s="63" t="s">
        <v>539</v>
      </c>
      <c r="C112" s="18" t="s">
        <v>96</v>
      </c>
      <c r="D112" s="116">
        <v>0</v>
      </c>
      <c r="E112" s="116">
        <v>0</v>
      </c>
      <c r="F112" s="116">
        <v>0</v>
      </c>
      <c r="G112" s="116">
        <v>0</v>
      </c>
      <c r="H112" s="116">
        <v>0</v>
      </c>
      <c r="I112" s="116">
        <v>0</v>
      </c>
      <c r="J112" s="116">
        <v>0</v>
      </c>
      <c r="K112" s="116">
        <v>0</v>
      </c>
      <c r="L112" s="116">
        <v>0</v>
      </c>
      <c r="M112" s="116">
        <v>0</v>
      </c>
      <c r="N112" s="116">
        <v>0</v>
      </c>
      <c r="O112" s="116">
        <v>0</v>
      </c>
      <c r="P112" s="116">
        <v>0</v>
      </c>
      <c r="Q112" s="116">
        <v>0</v>
      </c>
      <c r="R112" s="116">
        <v>0</v>
      </c>
      <c r="S112" s="116">
        <v>0</v>
      </c>
      <c r="T112" s="116">
        <v>0</v>
      </c>
      <c r="U112" s="116">
        <v>0</v>
      </c>
      <c r="V112" s="116">
        <v>0</v>
      </c>
      <c r="W112" s="116">
        <v>0</v>
      </c>
      <c r="X112" s="116">
        <v>0</v>
      </c>
      <c r="Y112" s="116">
        <v>0</v>
      </c>
      <c r="Z112" s="116">
        <v>0</v>
      </c>
      <c r="AA112" s="116">
        <v>0</v>
      </c>
      <c r="AB112" s="116">
        <v>0</v>
      </c>
      <c r="AC112" s="116">
        <v>0</v>
      </c>
      <c r="AD112" s="116">
        <v>0</v>
      </c>
      <c r="AE112" s="116">
        <v>0</v>
      </c>
      <c r="AF112" s="116">
        <v>0</v>
      </c>
      <c r="AG112" s="116">
        <v>0</v>
      </c>
      <c r="AH112" s="116">
        <v>0</v>
      </c>
      <c r="AI112" s="116">
        <v>0</v>
      </c>
    </row>
    <row r="113" spans="1:35" x14ac:dyDescent="0.35">
      <c r="A113" s="51"/>
      <c r="B113" s="63" t="s">
        <v>539</v>
      </c>
      <c r="C113" s="51"/>
      <c r="D113" s="51"/>
      <c r="E113" s="51"/>
      <c r="F113" s="51"/>
      <c r="G113" s="51"/>
      <c r="H113"/>
      <c r="I113"/>
      <c r="J113"/>
      <c r="K113"/>
      <c r="L113"/>
      <c r="M113"/>
      <c r="N113"/>
      <c r="O113"/>
      <c r="P113"/>
      <c r="Q113"/>
      <c r="R113"/>
      <c r="S113"/>
      <c r="T113"/>
      <c r="U113"/>
      <c r="V113"/>
      <c r="W113"/>
      <c r="X113"/>
      <c r="Y113"/>
      <c r="Z113"/>
      <c r="AA113"/>
      <c r="AB113"/>
      <c r="AC113"/>
      <c r="AD113"/>
      <c r="AE113"/>
      <c r="AF113"/>
      <c r="AG113"/>
      <c r="AH113" s="51"/>
      <c r="AI113" s="51"/>
    </row>
    <row r="114" spans="1:35" x14ac:dyDescent="0.35">
      <c r="A114" s="18" t="s">
        <v>508</v>
      </c>
      <c r="B114" s="63" t="s">
        <v>539</v>
      </c>
      <c r="C114" s="51"/>
      <c r="D114" s="51"/>
      <c r="E114" s="51"/>
      <c r="F114" s="51"/>
      <c r="G114" s="51"/>
      <c r="H114"/>
      <c r="I114"/>
      <c r="J114"/>
      <c r="K114"/>
      <c r="L114"/>
      <c r="M114"/>
      <c r="N114"/>
      <c r="O114"/>
      <c r="P114"/>
      <c r="Q114"/>
      <c r="R114"/>
      <c r="S114"/>
      <c r="T114"/>
      <c r="U114"/>
      <c r="V114"/>
      <c r="W114"/>
      <c r="X114"/>
      <c r="Y114"/>
      <c r="Z114"/>
      <c r="AA114"/>
      <c r="AB114"/>
      <c r="AC114"/>
      <c r="AD114"/>
      <c r="AE114"/>
      <c r="AF114"/>
      <c r="AG114"/>
      <c r="AH114" s="51"/>
      <c r="AI114" s="51"/>
    </row>
    <row r="115" spans="1:35" x14ac:dyDescent="0.35">
      <c r="A115" s="52" t="str">
        <f>A114</f>
        <v>BCEU-rural-residential-lighting</v>
      </c>
      <c r="B115" s="63" t="s">
        <v>539</v>
      </c>
      <c r="C115" s="18" t="s">
        <v>1</v>
      </c>
      <c r="D115" s="18">
        <v>2019</v>
      </c>
      <c r="E115" s="18">
        <v>2020</v>
      </c>
      <c r="F115" s="18">
        <v>2021</v>
      </c>
      <c r="G115" s="18">
        <v>2022</v>
      </c>
      <c r="H115" s="18">
        <v>2023</v>
      </c>
      <c r="I115" s="18">
        <v>2024</v>
      </c>
      <c r="J115" s="18">
        <v>2025</v>
      </c>
      <c r="K115" s="18">
        <v>2026</v>
      </c>
      <c r="L115" s="18">
        <v>2027</v>
      </c>
      <c r="M115" s="18">
        <v>2028</v>
      </c>
      <c r="N115" s="18">
        <v>2029</v>
      </c>
      <c r="O115" s="18">
        <v>2030</v>
      </c>
      <c r="P115" s="18">
        <v>2031</v>
      </c>
      <c r="Q115" s="18">
        <v>2032</v>
      </c>
      <c r="R115" s="18">
        <v>2033</v>
      </c>
      <c r="S115" s="18">
        <v>2034</v>
      </c>
      <c r="T115" s="18">
        <v>2035</v>
      </c>
      <c r="U115" s="18">
        <v>2036</v>
      </c>
      <c r="V115" s="18">
        <v>2037</v>
      </c>
      <c r="W115" s="18">
        <v>2038</v>
      </c>
      <c r="X115" s="18">
        <v>2039</v>
      </c>
      <c r="Y115" s="18">
        <v>2040</v>
      </c>
      <c r="Z115" s="18">
        <v>2041</v>
      </c>
      <c r="AA115" s="18">
        <v>2042</v>
      </c>
      <c r="AB115" s="18">
        <v>2043</v>
      </c>
      <c r="AC115" s="18">
        <v>2044</v>
      </c>
      <c r="AD115" s="18">
        <v>2045</v>
      </c>
      <c r="AE115" s="18">
        <v>2046</v>
      </c>
      <c r="AF115" s="18">
        <v>2047</v>
      </c>
      <c r="AG115" s="18">
        <v>2048</v>
      </c>
      <c r="AH115" s="18">
        <v>2049</v>
      </c>
      <c r="AI115" s="18">
        <v>2050</v>
      </c>
    </row>
    <row r="116" spans="1:35" x14ac:dyDescent="0.35">
      <c r="A116" s="52" t="str">
        <f t="shared" ref="A116:A125" si="14">A115</f>
        <v>BCEU-rural-residential-lighting</v>
      </c>
      <c r="B116" s="63" t="s">
        <v>539</v>
      </c>
      <c r="C116" s="18" t="s">
        <v>2</v>
      </c>
      <c r="D116" s="114">
        <f>SUMIFS('RMI - percents'!K:K,'RMI - percents'!$H:$H,$A116,'RMI - percents'!$J:$J,$C116)*D$5</f>
        <v>1109522882112.4407</v>
      </c>
      <c r="E116" s="114">
        <f>SUMIFS('RMI - percents'!L:L,'RMI - percents'!$H:$H,$A116,'RMI - percents'!$J:$J,$C116)*E$5</f>
        <v>1190661916651.9878</v>
      </c>
      <c r="F116" s="114">
        <f>SUMIFS('RMI - percents'!M:M,'RMI - percents'!$H:$H,$A116,'RMI - percents'!$J:$J,$C116)*F$5</f>
        <v>1138369238087.3369</v>
      </c>
      <c r="G116" s="114">
        <f>SUMIFS('RMI - percents'!N:N,'RMI - percents'!$H:$H,$A116,'RMI - percents'!$J:$J,$C116)*G$5</f>
        <v>1122819605257.0032</v>
      </c>
      <c r="H116" s="114">
        <f>SUMIFS('RMI - percents'!O:O,'RMI - percents'!$H:$H,$A116,'RMI - percents'!$J:$J,$C116)*H$5</f>
        <v>1129537400445.4465</v>
      </c>
      <c r="I116" s="114">
        <f>SUMIFS('RMI - percents'!P:P,'RMI - percents'!$H:$H,$A116,'RMI - percents'!$J:$J,$C116)*I$5</f>
        <v>1139071282566.2393</v>
      </c>
      <c r="J116" s="114">
        <f>SUMIFS('RMI - percents'!Q:Q,'RMI - percents'!$H:$H,$A116,'RMI - percents'!$J:$J,$C116)*J$5</f>
        <v>1153693726428.584</v>
      </c>
      <c r="K116" s="114">
        <f>SUMIFS('RMI - percents'!R:R,'RMI - percents'!$H:$H,$A116,'RMI - percents'!$J:$J,$C116)*K$5</f>
        <v>1177384881563.6152</v>
      </c>
      <c r="L116" s="114">
        <f>SUMIFS('RMI - percents'!S:S,'RMI - percents'!$H:$H,$A116,'RMI - percents'!$J:$J,$C116)*L$5</f>
        <v>1204367148928.3921</v>
      </c>
      <c r="M116" s="114">
        <f>SUMIFS('RMI - percents'!T:T,'RMI - percents'!$H:$H,$A116,'RMI - percents'!$J:$J,$C116)*M$5</f>
        <v>1226271698492.1782</v>
      </c>
      <c r="N116" s="114">
        <f>SUMIFS('RMI - percents'!U:U,'RMI - percents'!$H:$H,$A116,'RMI - percents'!$J:$J,$C116)*N$5</f>
        <v>1246145862392.8931</v>
      </c>
      <c r="O116" s="114">
        <f>SUMIFS('RMI - percents'!V:V,'RMI - percents'!$H:$H,$A116,'RMI - percents'!$J:$J,$C116)*O$5</f>
        <v>1266331528320.1514</v>
      </c>
      <c r="P116" s="114">
        <f>SUMIFS('RMI - percents'!W:W,'RMI - percents'!$H:$H,$A116,'RMI - percents'!$J:$J,$C116)*P$5</f>
        <v>1288220160368.1282</v>
      </c>
      <c r="Q116" s="114">
        <f>SUMIFS('RMI - percents'!X:X,'RMI - percents'!$H:$H,$A116,'RMI - percents'!$J:$J,$C116)*Q$5</f>
        <v>1311138628251.9336</v>
      </c>
      <c r="R116" s="114">
        <f>SUMIFS('RMI - percents'!Y:Y,'RMI - percents'!$H:$H,$A116,'RMI - percents'!$J:$J,$C116)*R$5</f>
        <v>1333522881723.6091</v>
      </c>
      <c r="S116" s="114">
        <f>SUMIFS('RMI - percents'!Z:Z,'RMI - percents'!$H:$H,$A116,'RMI - percents'!$J:$J,$C116)*S$5</f>
        <v>1353553988299.5881</v>
      </c>
      <c r="T116" s="114">
        <f>SUMIFS('RMI - percents'!AA:AA,'RMI - percents'!$H:$H,$A116,'RMI - percents'!$J:$J,$C116)*T$5</f>
        <v>1371767255763.8799</v>
      </c>
      <c r="U116" s="114">
        <f>SUMIFS('RMI - percents'!AB:AB,'RMI - percents'!$H:$H,$A116,'RMI - percents'!$J:$J,$C116)*U$5</f>
        <v>1388809564409.459</v>
      </c>
      <c r="V116" s="114">
        <f>SUMIFS('RMI - percents'!AC:AC,'RMI - percents'!$H:$H,$A116,'RMI - percents'!$J:$J,$C116)*V$5</f>
        <v>1402065712624.4031</v>
      </c>
      <c r="W116" s="114">
        <f>SUMIFS('RMI - percents'!AD:AD,'RMI - percents'!$H:$H,$A116,'RMI - percents'!$J:$J,$C116)*W$5</f>
        <v>1413550601677.4292</v>
      </c>
      <c r="X116" s="114">
        <f>SUMIFS('RMI - percents'!AE:AE,'RMI - percents'!$H:$H,$A116,'RMI - percents'!$J:$J,$C116)*X$5</f>
        <v>1425017854673.342</v>
      </c>
      <c r="Y116" s="114">
        <f>SUMIFS('RMI - percents'!AF:AF,'RMI - percents'!$H:$H,$A116,'RMI - percents'!$J:$J,$C116)*Y$5</f>
        <v>1437227017854.5239</v>
      </c>
      <c r="Z116" s="114">
        <f>SUMIFS('RMI - percents'!AG:AG,'RMI - percents'!$H:$H,$A116,'RMI - percents'!$J:$J,$C116)*Z$5</f>
        <v>1452892571903.6343</v>
      </c>
      <c r="AA116" s="114">
        <f>SUMIFS('RMI - percents'!AH:AH,'RMI - percents'!$H:$H,$A116,'RMI - percents'!$J:$J,$C116)*AA$5</f>
        <v>1469683552088.1648</v>
      </c>
      <c r="AB116" s="114">
        <f>SUMIFS('RMI - percents'!AI:AI,'RMI - percents'!$H:$H,$A116,'RMI - percents'!$J:$J,$C116)*AB$5</f>
        <v>1487491735232.4053</v>
      </c>
      <c r="AC116" s="114">
        <f>SUMIFS('RMI - percents'!AJ:AJ,'RMI - percents'!$H:$H,$A116,'RMI - percents'!$J:$J,$C116)*AC$5</f>
        <v>1506279616966.2415</v>
      </c>
      <c r="AD116" s="114">
        <f>SUMIFS('RMI - percents'!AK:AK,'RMI - percents'!$H:$H,$A116,'RMI - percents'!$J:$J,$C116)*AD$5</f>
        <v>1526177189450.8066</v>
      </c>
      <c r="AE116" s="114">
        <f>SUMIFS('RMI - percents'!AL:AL,'RMI - percents'!$H:$H,$A116,'RMI - percents'!$J:$J,$C116)*AE$5</f>
        <v>1547576920461.6858</v>
      </c>
      <c r="AF116" s="114">
        <f>SUMIFS('RMI - percents'!AM:AM,'RMI - percents'!$H:$H,$A116,'RMI - percents'!$J:$J,$C116)*AF$5</f>
        <v>1570283058066.51</v>
      </c>
      <c r="AG116" s="114">
        <f>SUMIFS('RMI - percents'!AN:AN,'RMI - percents'!$H:$H,$A116,'RMI - percents'!$J:$J,$C116)*AG$5</f>
        <v>1575034651001.7061</v>
      </c>
      <c r="AH116" s="114">
        <f>SUMIFS('RMI - percents'!AO:AO,'RMI - percents'!$H:$H,$A116,'RMI - percents'!$J:$J,$C116)*AH$5</f>
        <v>1577341632125.386</v>
      </c>
      <c r="AI116" s="114">
        <f>SUMIFS('RMI - percents'!AP:AP,'RMI - percents'!$H:$H,$A116,'RMI - percents'!$J:$J,$C116)*AI$5</f>
        <v>1580232065910.0642</v>
      </c>
    </row>
    <row r="117" spans="1:35" x14ac:dyDescent="0.35">
      <c r="A117" s="52" t="str">
        <f t="shared" si="14"/>
        <v>BCEU-rural-residential-lighting</v>
      </c>
      <c r="B117" s="63" t="s">
        <v>539</v>
      </c>
      <c r="C117" s="18" t="s">
        <v>3</v>
      </c>
      <c r="D117" s="116">
        <v>0</v>
      </c>
      <c r="E117" s="116">
        <v>0</v>
      </c>
      <c r="F117" s="116">
        <v>0</v>
      </c>
      <c r="G117" s="116">
        <v>0</v>
      </c>
      <c r="H117" s="116">
        <v>0</v>
      </c>
      <c r="I117" s="116">
        <v>0</v>
      </c>
      <c r="J117" s="116">
        <v>0</v>
      </c>
      <c r="K117" s="116">
        <v>0</v>
      </c>
      <c r="L117" s="116">
        <v>0</v>
      </c>
      <c r="M117" s="116">
        <v>0</v>
      </c>
      <c r="N117" s="116">
        <v>0</v>
      </c>
      <c r="O117" s="116">
        <v>0</v>
      </c>
      <c r="P117" s="116">
        <v>0</v>
      </c>
      <c r="Q117" s="116">
        <v>0</v>
      </c>
      <c r="R117" s="116">
        <v>0</v>
      </c>
      <c r="S117" s="116">
        <v>0</v>
      </c>
      <c r="T117" s="116">
        <v>0</v>
      </c>
      <c r="U117" s="116">
        <v>0</v>
      </c>
      <c r="V117" s="116">
        <v>0</v>
      </c>
      <c r="W117" s="116">
        <v>0</v>
      </c>
      <c r="X117" s="116">
        <v>0</v>
      </c>
      <c r="Y117" s="116">
        <v>0</v>
      </c>
      <c r="Z117" s="116">
        <v>0</v>
      </c>
      <c r="AA117" s="116">
        <v>0</v>
      </c>
      <c r="AB117" s="116">
        <v>0</v>
      </c>
      <c r="AC117" s="116">
        <v>0</v>
      </c>
      <c r="AD117" s="116">
        <v>0</v>
      </c>
      <c r="AE117" s="116">
        <v>0</v>
      </c>
      <c r="AF117" s="116">
        <v>0</v>
      </c>
      <c r="AG117" s="116">
        <v>0</v>
      </c>
      <c r="AH117" s="116">
        <v>0</v>
      </c>
      <c r="AI117" s="116">
        <v>0</v>
      </c>
    </row>
    <row r="118" spans="1:35" x14ac:dyDescent="0.35">
      <c r="A118" s="52" t="str">
        <f t="shared" si="14"/>
        <v>BCEU-rural-residential-lighting</v>
      </c>
      <c r="B118" s="63" t="s">
        <v>539</v>
      </c>
      <c r="C118" s="18" t="s">
        <v>4</v>
      </c>
      <c r="D118" s="116">
        <f>SUMIFS('RMI - percents'!K:K,'RMI - percents'!$H:$H,$A118,'RMI - percents'!$J:$J,$C118)*D$7</f>
        <v>0</v>
      </c>
      <c r="E118" s="116">
        <f>SUMIFS('RMI - percents'!L:L,'RMI - percents'!$H:$H,$A118,'RMI - percents'!$J:$J,$C118)*E$7</f>
        <v>0</v>
      </c>
      <c r="F118" s="116">
        <f>SUMIFS('RMI - percents'!M:M,'RMI - percents'!$H:$H,$A118,'RMI - percents'!$J:$J,$C118)*F$7</f>
        <v>0</v>
      </c>
      <c r="G118" s="116">
        <f>SUMIFS('RMI - percents'!N:N,'RMI - percents'!$H:$H,$A118,'RMI - percents'!$J:$J,$C118)*G$7</f>
        <v>0</v>
      </c>
      <c r="H118" s="116">
        <f>SUMIFS('RMI - percents'!O:O,'RMI - percents'!$H:$H,$A118,'RMI - percents'!$J:$J,$C118)*H$7</f>
        <v>0</v>
      </c>
      <c r="I118" s="116">
        <f>SUMIFS('RMI - percents'!P:P,'RMI - percents'!$H:$H,$A118,'RMI - percents'!$J:$J,$C118)*I$7</f>
        <v>0</v>
      </c>
      <c r="J118" s="116">
        <f>SUMIFS('RMI - percents'!Q:Q,'RMI - percents'!$H:$H,$A118,'RMI - percents'!$J:$J,$C118)*J$7</f>
        <v>0</v>
      </c>
      <c r="K118" s="116">
        <f>SUMIFS('RMI - percents'!R:R,'RMI - percents'!$H:$H,$A118,'RMI - percents'!$J:$J,$C118)*K$7</f>
        <v>0</v>
      </c>
      <c r="L118" s="116">
        <f>SUMIFS('RMI - percents'!S:S,'RMI - percents'!$H:$H,$A118,'RMI - percents'!$J:$J,$C118)*L$7</f>
        <v>0</v>
      </c>
      <c r="M118" s="116">
        <f>SUMIFS('RMI - percents'!T:T,'RMI - percents'!$H:$H,$A118,'RMI - percents'!$J:$J,$C118)*M$7</f>
        <v>0</v>
      </c>
      <c r="N118" s="116">
        <f>SUMIFS('RMI - percents'!U:U,'RMI - percents'!$H:$H,$A118,'RMI - percents'!$J:$J,$C118)*N$7</f>
        <v>0</v>
      </c>
      <c r="O118" s="116">
        <f>SUMIFS('RMI - percents'!V:V,'RMI - percents'!$H:$H,$A118,'RMI - percents'!$J:$J,$C118)*O$7</f>
        <v>0</v>
      </c>
      <c r="P118" s="116">
        <f>SUMIFS('RMI - percents'!W:W,'RMI - percents'!$H:$H,$A118,'RMI - percents'!$J:$J,$C118)*P$7</f>
        <v>0</v>
      </c>
      <c r="Q118" s="116">
        <f>SUMIFS('RMI - percents'!X:X,'RMI - percents'!$H:$H,$A118,'RMI - percents'!$J:$J,$C118)*Q$7</f>
        <v>0</v>
      </c>
      <c r="R118" s="116">
        <f>SUMIFS('RMI - percents'!Y:Y,'RMI - percents'!$H:$H,$A118,'RMI - percents'!$J:$J,$C118)*R$7</f>
        <v>0</v>
      </c>
      <c r="S118" s="116">
        <f>SUMIFS('RMI - percents'!Z:Z,'RMI - percents'!$H:$H,$A118,'RMI - percents'!$J:$J,$C118)*S$7</f>
        <v>0</v>
      </c>
      <c r="T118" s="116">
        <f>SUMIFS('RMI - percents'!AA:AA,'RMI - percents'!$H:$H,$A118,'RMI - percents'!$J:$J,$C118)*T$7</f>
        <v>0</v>
      </c>
      <c r="U118" s="116">
        <f>SUMIFS('RMI - percents'!AB:AB,'RMI - percents'!$H:$H,$A118,'RMI - percents'!$J:$J,$C118)*U$7</f>
        <v>0</v>
      </c>
      <c r="V118" s="116">
        <f>SUMIFS('RMI - percents'!AC:AC,'RMI - percents'!$H:$H,$A118,'RMI - percents'!$J:$J,$C118)*V$7</f>
        <v>0</v>
      </c>
      <c r="W118" s="116">
        <f>SUMIFS('RMI - percents'!AD:AD,'RMI - percents'!$H:$H,$A118,'RMI - percents'!$J:$J,$C118)*W$7</f>
        <v>0</v>
      </c>
      <c r="X118" s="116">
        <f>SUMIFS('RMI - percents'!AE:AE,'RMI - percents'!$H:$H,$A118,'RMI - percents'!$J:$J,$C118)*X$7</f>
        <v>0</v>
      </c>
      <c r="Y118" s="116">
        <f>SUMIFS('RMI - percents'!AF:AF,'RMI - percents'!$H:$H,$A118,'RMI - percents'!$J:$J,$C118)*Y$7</f>
        <v>0</v>
      </c>
      <c r="Z118" s="116">
        <f>SUMIFS('RMI - percents'!AG:AG,'RMI - percents'!$H:$H,$A118,'RMI - percents'!$J:$J,$C118)*Z$7</f>
        <v>0</v>
      </c>
      <c r="AA118" s="116">
        <f>SUMIFS('RMI - percents'!AH:AH,'RMI - percents'!$H:$H,$A118,'RMI - percents'!$J:$J,$C118)*AA$7</f>
        <v>0</v>
      </c>
      <c r="AB118" s="116">
        <f>SUMIFS('RMI - percents'!AI:AI,'RMI - percents'!$H:$H,$A118,'RMI - percents'!$J:$J,$C118)*AB$7</f>
        <v>0</v>
      </c>
      <c r="AC118" s="116">
        <f>SUMIFS('RMI - percents'!AJ:AJ,'RMI - percents'!$H:$H,$A118,'RMI - percents'!$J:$J,$C118)*AC$7</f>
        <v>0</v>
      </c>
      <c r="AD118" s="116">
        <f>SUMIFS('RMI - percents'!AK:AK,'RMI - percents'!$H:$H,$A118,'RMI - percents'!$J:$J,$C118)*AD$7</f>
        <v>0</v>
      </c>
      <c r="AE118" s="116">
        <f>SUMIFS('RMI - percents'!AL:AL,'RMI - percents'!$H:$H,$A118,'RMI - percents'!$J:$J,$C118)*AE$7</f>
        <v>0</v>
      </c>
      <c r="AF118" s="116">
        <f>SUMIFS('RMI - percents'!AM:AM,'RMI - percents'!$H:$H,$A118,'RMI - percents'!$J:$J,$C118)*AF$7</f>
        <v>0</v>
      </c>
      <c r="AG118" s="116">
        <f>SUMIFS('RMI - percents'!AN:AN,'RMI - percents'!$H:$H,$A118,'RMI - percents'!$J:$J,$C118)*AG$7</f>
        <v>0</v>
      </c>
      <c r="AH118" s="116">
        <f>SUMIFS('RMI - percents'!AO:AO,'RMI - percents'!$H:$H,$A118,'RMI - percents'!$J:$J,$C118)*AH$7</f>
        <v>0</v>
      </c>
      <c r="AI118" s="116">
        <f>SUMIFS('RMI - percents'!AP:AP,'RMI - percents'!$H:$H,$A118,'RMI - percents'!$J:$J,$C118)*AI$7</f>
        <v>0</v>
      </c>
    </row>
    <row r="119" spans="1:35" x14ac:dyDescent="0.35">
      <c r="A119" s="52" t="str">
        <f t="shared" si="14"/>
        <v>BCEU-rural-residential-lighting</v>
      </c>
      <c r="B119" s="63" t="s">
        <v>539</v>
      </c>
      <c r="C119" s="18" t="s">
        <v>5</v>
      </c>
      <c r="D119" s="116">
        <f>SUMIFS('RMI - percents'!K:K,'RMI - percents'!$H:$H,$A119,'RMI - percents'!$J:$J,$C119)*D$9</f>
        <v>0</v>
      </c>
      <c r="E119" s="116">
        <f>SUMIFS('RMI - percents'!L:L,'RMI - percents'!$H:$H,$A119,'RMI - percents'!$J:$J,$C119)*E$9</f>
        <v>0</v>
      </c>
      <c r="F119" s="116">
        <f>SUMIFS('RMI - percents'!M:M,'RMI - percents'!$H:$H,$A119,'RMI - percents'!$J:$J,$C119)*F$9</f>
        <v>0</v>
      </c>
      <c r="G119" s="116">
        <f>SUMIFS('RMI - percents'!N:N,'RMI - percents'!$H:$H,$A119,'RMI - percents'!$J:$J,$C119)*G$9</f>
        <v>0</v>
      </c>
      <c r="H119" s="116">
        <f>SUMIFS('RMI - percents'!O:O,'RMI - percents'!$H:$H,$A119,'RMI - percents'!$J:$J,$C119)*H$9</f>
        <v>0</v>
      </c>
      <c r="I119" s="116">
        <f>SUMIFS('RMI - percents'!P:P,'RMI - percents'!$H:$H,$A119,'RMI - percents'!$J:$J,$C119)*I$9</f>
        <v>0</v>
      </c>
      <c r="J119" s="116">
        <f>SUMIFS('RMI - percents'!Q:Q,'RMI - percents'!$H:$H,$A119,'RMI - percents'!$J:$J,$C119)*J$9</f>
        <v>0</v>
      </c>
      <c r="K119" s="116">
        <f>SUMIFS('RMI - percents'!R:R,'RMI - percents'!$H:$H,$A119,'RMI - percents'!$J:$J,$C119)*K$9</f>
        <v>0</v>
      </c>
      <c r="L119" s="116">
        <f>SUMIFS('RMI - percents'!S:S,'RMI - percents'!$H:$H,$A119,'RMI - percents'!$J:$J,$C119)*L$9</f>
        <v>0</v>
      </c>
      <c r="M119" s="116">
        <f>SUMIFS('RMI - percents'!T:T,'RMI - percents'!$H:$H,$A119,'RMI - percents'!$J:$J,$C119)*M$9</f>
        <v>0</v>
      </c>
      <c r="N119" s="116">
        <f>SUMIFS('RMI - percents'!U:U,'RMI - percents'!$H:$H,$A119,'RMI - percents'!$J:$J,$C119)*N$9</f>
        <v>0</v>
      </c>
      <c r="O119" s="116">
        <f>SUMIFS('RMI - percents'!V:V,'RMI - percents'!$H:$H,$A119,'RMI - percents'!$J:$J,$C119)*O$9</f>
        <v>0</v>
      </c>
      <c r="P119" s="116">
        <f>SUMIFS('RMI - percents'!W:W,'RMI - percents'!$H:$H,$A119,'RMI - percents'!$J:$J,$C119)*P$9</f>
        <v>0</v>
      </c>
      <c r="Q119" s="116">
        <f>SUMIFS('RMI - percents'!X:X,'RMI - percents'!$H:$H,$A119,'RMI - percents'!$J:$J,$C119)*Q$9</f>
        <v>0</v>
      </c>
      <c r="R119" s="116">
        <f>SUMIFS('RMI - percents'!Y:Y,'RMI - percents'!$H:$H,$A119,'RMI - percents'!$J:$J,$C119)*R$9</f>
        <v>0</v>
      </c>
      <c r="S119" s="116">
        <f>SUMIFS('RMI - percents'!Z:Z,'RMI - percents'!$H:$H,$A119,'RMI - percents'!$J:$J,$C119)*S$9</f>
        <v>0</v>
      </c>
      <c r="T119" s="116">
        <f>SUMIFS('RMI - percents'!AA:AA,'RMI - percents'!$H:$H,$A119,'RMI - percents'!$J:$J,$C119)*T$9</f>
        <v>0</v>
      </c>
      <c r="U119" s="116">
        <f>SUMIFS('RMI - percents'!AB:AB,'RMI - percents'!$H:$H,$A119,'RMI - percents'!$J:$J,$C119)*U$9</f>
        <v>0</v>
      </c>
      <c r="V119" s="116">
        <f>SUMIFS('RMI - percents'!AC:AC,'RMI - percents'!$H:$H,$A119,'RMI - percents'!$J:$J,$C119)*V$9</f>
        <v>0</v>
      </c>
      <c r="W119" s="116">
        <f>SUMIFS('RMI - percents'!AD:AD,'RMI - percents'!$H:$H,$A119,'RMI - percents'!$J:$J,$C119)*W$9</f>
        <v>0</v>
      </c>
      <c r="X119" s="116">
        <f>SUMIFS('RMI - percents'!AE:AE,'RMI - percents'!$H:$H,$A119,'RMI - percents'!$J:$J,$C119)*X$9</f>
        <v>0</v>
      </c>
      <c r="Y119" s="116">
        <f>SUMIFS('RMI - percents'!AF:AF,'RMI - percents'!$H:$H,$A119,'RMI - percents'!$J:$J,$C119)*Y$9</f>
        <v>0</v>
      </c>
      <c r="Z119" s="116">
        <f>SUMIFS('RMI - percents'!AG:AG,'RMI - percents'!$H:$H,$A119,'RMI - percents'!$J:$J,$C119)*Z$9</f>
        <v>0</v>
      </c>
      <c r="AA119" s="116">
        <f>SUMIFS('RMI - percents'!AH:AH,'RMI - percents'!$H:$H,$A119,'RMI - percents'!$J:$J,$C119)*AA$9</f>
        <v>0</v>
      </c>
      <c r="AB119" s="116">
        <f>SUMIFS('RMI - percents'!AI:AI,'RMI - percents'!$H:$H,$A119,'RMI - percents'!$J:$J,$C119)*AB$9</f>
        <v>0</v>
      </c>
      <c r="AC119" s="116">
        <f>SUMIFS('RMI - percents'!AJ:AJ,'RMI - percents'!$H:$H,$A119,'RMI - percents'!$J:$J,$C119)*AC$9</f>
        <v>0</v>
      </c>
      <c r="AD119" s="116">
        <f>SUMIFS('RMI - percents'!AK:AK,'RMI - percents'!$H:$H,$A119,'RMI - percents'!$J:$J,$C119)*AD$9</f>
        <v>0</v>
      </c>
      <c r="AE119" s="116">
        <f>SUMIFS('RMI - percents'!AL:AL,'RMI - percents'!$H:$H,$A119,'RMI - percents'!$J:$J,$C119)*AE$9</f>
        <v>0</v>
      </c>
      <c r="AF119" s="116">
        <f>SUMIFS('RMI - percents'!AM:AM,'RMI - percents'!$H:$H,$A119,'RMI - percents'!$J:$J,$C119)*AF$9</f>
        <v>0</v>
      </c>
      <c r="AG119" s="116">
        <f>SUMIFS('RMI - percents'!AN:AN,'RMI - percents'!$H:$H,$A119,'RMI - percents'!$J:$J,$C119)*AG$9</f>
        <v>0</v>
      </c>
      <c r="AH119" s="116">
        <f>SUMIFS('RMI - percents'!AO:AO,'RMI - percents'!$H:$H,$A119,'RMI - percents'!$J:$J,$C119)*AH$9</f>
        <v>0</v>
      </c>
      <c r="AI119" s="116">
        <f>SUMIFS('RMI - percents'!AP:AP,'RMI - percents'!$H:$H,$A119,'RMI - percents'!$J:$J,$C119)*AI$9</f>
        <v>0</v>
      </c>
    </row>
    <row r="120" spans="1:35" x14ac:dyDescent="0.35">
      <c r="A120" s="52" t="str">
        <f t="shared" si="14"/>
        <v>BCEU-rural-residential-lighting</v>
      </c>
      <c r="B120" s="63" t="s">
        <v>539</v>
      </c>
      <c r="C120" s="18" t="s">
        <v>7</v>
      </c>
      <c r="D120" s="116">
        <v>0</v>
      </c>
      <c r="E120" s="116">
        <v>0</v>
      </c>
      <c r="F120" s="116">
        <v>0</v>
      </c>
      <c r="G120" s="116">
        <v>0</v>
      </c>
      <c r="H120" s="116">
        <v>0</v>
      </c>
      <c r="I120" s="116">
        <v>0</v>
      </c>
      <c r="J120" s="116">
        <v>0</v>
      </c>
      <c r="K120" s="116">
        <v>0</v>
      </c>
      <c r="L120" s="116">
        <v>0</v>
      </c>
      <c r="M120" s="116">
        <v>0</v>
      </c>
      <c r="N120" s="116">
        <v>0</v>
      </c>
      <c r="O120" s="116">
        <v>0</v>
      </c>
      <c r="P120" s="116">
        <v>0</v>
      </c>
      <c r="Q120" s="116">
        <v>0</v>
      </c>
      <c r="R120" s="116">
        <v>0</v>
      </c>
      <c r="S120" s="116">
        <v>0</v>
      </c>
      <c r="T120" s="116">
        <v>0</v>
      </c>
      <c r="U120" s="116">
        <v>0</v>
      </c>
      <c r="V120" s="116">
        <v>0</v>
      </c>
      <c r="W120" s="116">
        <v>0</v>
      </c>
      <c r="X120" s="116">
        <v>0</v>
      </c>
      <c r="Y120" s="116">
        <v>0</v>
      </c>
      <c r="Z120" s="116">
        <v>0</v>
      </c>
      <c r="AA120" s="116">
        <v>0</v>
      </c>
      <c r="AB120" s="116">
        <v>0</v>
      </c>
      <c r="AC120" s="116">
        <v>0</v>
      </c>
      <c r="AD120" s="116">
        <v>0</v>
      </c>
      <c r="AE120" s="116">
        <v>0</v>
      </c>
      <c r="AF120" s="116">
        <v>0</v>
      </c>
      <c r="AG120" s="116">
        <v>0</v>
      </c>
      <c r="AH120" s="116">
        <v>0</v>
      </c>
      <c r="AI120" s="116">
        <v>0</v>
      </c>
    </row>
    <row r="121" spans="1:35" x14ac:dyDescent="0.35">
      <c r="A121" s="52" t="str">
        <f t="shared" si="14"/>
        <v>BCEU-rural-residential-lighting</v>
      </c>
      <c r="B121" s="63" t="s">
        <v>539</v>
      </c>
      <c r="C121" s="18" t="s">
        <v>8</v>
      </c>
      <c r="D121" s="116">
        <f>SUMIFS('RMI - percents'!K:K,'RMI - percents'!$H:$H,$A121,'RMI - percents'!$J:$J,$C121)*D$11</f>
        <v>0</v>
      </c>
      <c r="E121" s="116">
        <f>SUMIFS('RMI - percents'!L:L,'RMI - percents'!$H:$H,$A121,'RMI - percents'!$J:$J,$C121)*E$11</f>
        <v>0</v>
      </c>
      <c r="F121" s="116">
        <f>SUMIFS('RMI - percents'!M:M,'RMI - percents'!$H:$H,$A121,'RMI - percents'!$J:$J,$C121)*F$11</f>
        <v>0</v>
      </c>
      <c r="G121" s="116">
        <f>SUMIFS('RMI - percents'!N:N,'RMI - percents'!$H:$H,$A121,'RMI - percents'!$J:$J,$C121)*G$11</f>
        <v>0</v>
      </c>
      <c r="H121" s="116">
        <f>SUMIFS('RMI - percents'!O:O,'RMI - percents'!$H:$H,$A121,'RMI - percents'!$J:$J,$C121)*H$11</f>
        <v>0</v>
      </c>
      <c r="I121" s="116">
        <f>SUMIFS('RMI - percents'!P:P,'RMI - percents'!$H:$H,$A121,'RMI - percents'!$J:$J,$C121)*I$11</f>
        <v>0</v>
      </c>
      <c r="J121" s="116">
        <f>SUMIFS('RMI - percents'!Q:Q,'RMI - percents'!$H:$H,$A121,'RMI - percents'!$J:$J,$C121)*J$11</f>
        <v>0</v>
      </c>
      <c r="K121" s="116">
        <f>SUMIFS('RMI - percents'!R:R,'RMI - percents'!$H:$H,$A121,'RMI - percents'!$J:$J,$C121)*K$11</f>
        <v>0</v>
      </c>
      <c r="L121" s="116">
        <f>SUMIFS('RMI - percents'!S:S,'RMI - percents'!$H:$H,$A121,'RMI - percents'!$J:$J,$C121)*L$11</f>
        <v>0</v>
      </c>
      <c r="M121" s="116">
        <f>SUMIFS('RMI - percents'!T:T,'RMI - percents'!$H:$H,$A121,'RMI - percents'!$J:$J,$C121)*M$11</f>
        <v>0</v>
      </c>
      <c r="N121" s="116">
        <f>SUMIFS('RMI - percents'!U:U,'RMI - percents'!$H:$H,$A121,'RMI - percents'!$J:$J,$C121)*N$11</f>
        <v>0</v>
      </c>
      <c r="O121" s="116">
        <f>SUMIFS('RMI - percents'!V:V,'RMI - percents'!$H:$H,$A121,'RMI - percents'!$J:$J,$C121)*O$11</f>
        <v>0</v>
      </c>
      <c r="P121" s="116">
        <f>SUMIFS('RMI - percents'!W:W,'RMI - percents'!$H:$H,$A121,'RMI - percents'!$J:$J,$C121)*P$11</f>
        <v>0</v>
      </c>
      <c r="Q121" s="116">
        <f>SUMIFS('RMI - percents'!X:X,'RMI - percents'!$H:$H,$A121,'RMI - percents'!$J:$J,$C121)*Q$11</f>
        <v>0</v>
      </c>
      <c r="R121" s="116">
        <f>SUMIFS('RMI - percents'!Y:Y,'RMI - percents'!$H:$H,$A121,'RMI - percents'!$J:$J,$C121)*R$11</f>
        <v>0</v>
      </c>
      <c r="S121" s="116">
        <f>SUMIFS('RMI - percents'!Z:Z,'RMI - percents'!$H:$H,$A121,'RMI - percents'!$J:$J,$C121)*S$11</f>
        <v>0</v>
      </c>
      <c r="T121" s="116">
        <f>SUMIFS('RMI - percents'!AA:AA,'RMI - percents'!$H:$H,$A121,'RMI - percents'!$J:$J,$C121)*T$11</f>
        <v>0</v>
      </c>
      <c r="U121" s="116">
        <f>SUMIFS('RMI - percents'!AB:AB,'RMI - percents'!$H:$H,$A121,'RMI - percents'!$J:$J,$C121)*U$11</f>
        <v>0</v>
      </c>
      <c r="V121" s="116">
        <f>SUMIFS('RMI - percents'!AC:AC,'RMI - percents'!$H:$H,$A121,'RMI - percents'!$J:$J,$C121)*V$11</f>
        <v>0</v>
      </c>
      <c r="W121" s="116">
        <f>SUMIFS('RMI - percents'!AD:AD,'RMI - percents'!$H:$H,$A121,'RMI - percents'!$J:$J,$C121)*W$11</f>
        <v>0</v>
      </c>
      <c r="X121" s="116">
        <f>SUMIFS('RMI - percents'!AE:AE,'RMI - percents'!$H:$H,$A121,'RMI - percents'!$J:$J,$C121)*X$11</f>
        <v>0</v>
      </c>
      <c r="Y121" s="116">
        <f>SUMIFS('RMI - percents'!AF:AF,'RMI - percents'!$H:$H,$A121,'RMI - percents'!$J:$J,$C121)*Y$11</f>
        <v>0</v>
      </c>
      <c r="Z121" s="116">
        <f>SUMIFS('RMI - percents'!AG:AG,'RMI - percents'!$H:$H,$A121,'RMI - percents'!$J:$J,$C121)*Z$11</f>
        <v>0</v>
      </c>
      <c r="AA121" s="116">
        <f>SUMIFS('RMI - percents'!AH:AH,'RMI - percents'!$H:$H,$A121,'RMI - percents'!$J:$J,$C121)*AA$11</f>
        <v>0</v>
      </c>
      <c r="AB121" s="116">
        <f>SUMIFS('RMI - percents'!AI:AI,'RMI - percents'!$H:$H,$A121,'RMI - percents'!$J:$J,$C121)*AB$11</f>
        <v>0</v>
      </c>
      <c r="AC121" s="116">
        <f>SUMIFS('RMI - percents'!AJ:AJ,'RMI - percents'!$H:$H,$A121,'RMI - percents'!$J:$J,$C121)*AC$11</f>
        <v>0</v>
      </c>
      <c r="AD121" s="116">
        <f>SUMIFS('RMI - percents'!AK:AK,'RMI - percents'!$H:$H,$A121,'RMI - percents'!$J:$J,$C121)*AD$11</f>
        <v>0</v>
      </c>
      <c r="AE121" s="116">
        <f>SUMIFS('RMI - percents'!AL:AL,'RMI - percents'!$H:$H,$A121,'RMI - percents'!$J:$J,$C121)*AE$11</f>
        <v>0</v>
      </c>
      <c r="AF121" s="116">
        <f>SUMIFS('RMI - percents'!AM:AM,'RMI - percents'!$H:$H,$A121,'RMI - percents'!$J:$J,$C121)*AF$11</f>
        <v>0</v>
      </c>
      <c r="AG121" s="116">
        <f>SUMIFS('RMI - percents'!AN:AN,'RMI - percents'!$H:$H,$A121,'RMI - percents'!$J:$J,$C121)*AG$11</f>
        <v>0</v>
      </c>
      <c r="AH121" s="116">
        <f>SUMIFS('RMI - percents'!AO:AO,'RMI - percents'!$H:$H,$A121,'RMI - percents'!$J:$J,$C121)*AH$11</f>
        <v>0</v>
      </c>
      <c r="AI121" s="116">
        <f>SUMIFS('RMI - percents'!AP:AP,'RMI - percents'!$H:$H,$A121,'RMI - percents'!$J:$J,$C121)*AI$11</f>
        <v>0</v>
      </c>
    </row>
    <row r="122" spans="1:35" x14ac:dyDescent="0.35">
      <c r="A122" s="52" t="str">
        <f t="shared" si="14"/>
        <v>BCEU-rural-residential-lighting</v>
      </c>
      <c r="B122" s="63" t="s">
        <v>539</v>
      </c>
      <c r="C122" s="18" t="s">
        <v>93</v>
      </c>
      <c r="D122" s="116">
        <v>0</v>
      </c>
      <c r="E122" s="116">
        <v>0</v>
      </c>
      <c r="F122" s="116">
        <v>0</v>
      </c>
      <c r="G122" s="116">
        <v>0</v>
      </c>
      <c r="H122" s="116">
        <v>0</v>
      </c>
      <c r="I122" s="116">
        <v>0</v>
      </c>
      <c r="J122" s="116">
        <v>0</v>
      </c>
      <c r="K122" s="116">
        <v>0</v>
      </c>
      <c r="L122" s="116">
        <v>0</v>
      </c>
      <c r="M122" s="116">
        <v>0</v>
      </c>
      <c r="N122" s="116">
        <v>0</v>
      </c>
      <c r="O122" s="116">
        <v>0</v>
      </c>
      <c r="P122" s="116">
        <v>0</v>
      </c>
      <c r="Q122" s="116">
        <v>0</v>
      </c>
      <c r="R122" s="116">
        <v>0</v>
      </c>
      <c r="S122" s="116">
        <v>0</v>
      </c>
      <c r="T122" s="116">
        <v>0</v>
      </c>
      <c r="U122" s="116">
        <v>0</v>
      </c>
      <c r="V122" s="116">
        <v>0</v>
      </c>
      <c r="W122" s="116">
        <v>0</v>
      </c>
      <c r="X122" s="116">
        <v>0</v>
      </c>
      <c r="Y122" s="116">
        <v>0</v>
      </c>
      <c r="Z122" s="116">
        <v>0</v>
      </c>
      <c r="AA122" s="116">
        <v>0</v>
      </c>
      <c r="AB122" s="116">
        <v>0</v>
      </c>
      <c r="AC122" s="116">
        <v>0</v>
      </c>
      <c r="AD122" s="116">
        <v>0</v>
      </c>
      <c r="AE122" s="116">
        <v>0</v>
      </c>
      <c r="AF122" s="116">
        <v>0</v>
      </c>
      <c r="AG122" s="116">
        <v>0</v>
      </c>
      <c r="AH122" s="116">
        <v>0</v>
      </c>
      <c r="AI122" s="116">
        <v>0</v>
      </c>
    </row>
    <row r="123" spans="1:35" x14ac:dyDescent="0.35">
      <c r="A123" s="52" t="str">
        <f t="shared" si="14"/>
        <v>BCEU-rural-residential-lighting</v>
      </c>
      <c r="B123" s="63" t="s">
        <v>539</v>
      </c>
      <c r="C123" s="18" t="s">
        <v>94</v>
      </c>
      <c r="D123" s="116">
        <v>0</v>
      </c>
      <c r="E123" s="116">
        <v>0</v>
      </c>
      <c r="F123" s="116">
        <v>0</v>
      </c>
      <c r="G123" s="116">
        <v>0</v>
      </c>
      <c r="H123" s="116">
        <v>0</v>
      </c>
      <c r="I123" s="116">
        <v>0</v>
      </c>
      <c r="J123" s="116">
        <v>0</v>
      </c>
      <c r="K123" s="116">
        <v>0</v>
      </c>
      <c r="L123" s="116">
        <v>0</v>
      </c>
      <c r="M123" s="116">
        <v>0</v>
      </c>
      <c r="N123" s="116">
        <v>0</v>
      </c>
      <c r="O123" s="116">
        <v>0</v>
      </c>
      <c r="P123" s="116">
        <v>0</v>
      </c>
      <c r="Q123" s="116">
        <v>0</v>
      </c>
      <c r="R123" s="116">
        <v>0</v>
      </c>
      <c r="S123" s="116">
        <v>0</v>
      </c>
      <c r="T123" s="116">
        <v>0</v>
      </c>
      <c r="U123" s="116">
        <v>0</v>
      </c>
      <c r="V123" s="116">
        <v>0</v>
      </c>
      <c r="W123" s="116">
        <v>0</v>
      </c>
      <c r="X123" s="116">
        <v>0</v>
      </c>
      <c r="Y123" s="116">
        <v>0</v>
      </c>
      <c r="Z123" s="116">
        <v>0</v>
      </c>
      <c r="AA123" s="116">
        <v>0</v>
      </c>
      <c r="AB123" s="116">
        <v>0</v>
      </c>
      <c r="AC123" s="116">
        <v>0</v>
      </c>
      <c r="AD123" s="116">
        <v>0</v>
      </c>
      <c r="AE123" s="116">
        <v>0</v>
      </c>
      <c r="AF123" s="116">
        <v>0</v>
      </c>
      <c r="AG123" s="116">
        <v>0</v>
      </c>
      <c r="AH123" s="116">
        <v>0</v>
      </c>
      <c r="AI123" s="116">
        <v>0</v>
      </c>
    </row>
    <row r="124" spans="1:35" x14ac:dyDescent="0.35">
      <c r="A124" s="52" t="str">
        <f t="shared" si="14"/>
        <v>BCEU-rural-residential-lighting</v>
      </c>
      <c r="B124" s="63" t="s">
        <v>539</v>
      </c>
      <c r="C124" s="18" t="s">
        <v>95</v>
      </c>
      <c r="D124" s="116">
        <f>SUMIFS('RMI - percents'!K:K,'RMI - percents'!$H:$H,$A124,'RMI - percents'!$J:$J,$C124)*D$15</f>
        <v>0</v>
      </c>
      <c r="E124" s="116">
        <f>SUMIFS('RMI - percents'!L:L,'RMI - percents'!$H:$H,$A124,'RMI - percents'!$J:$J,$C124)*E$15</f>
        <v>0</v>
      </c>
      <c r="F124" s="116">
        <f>SUMIFS('RMI - percents'!M:M,'RMI - percents'!$H:$H,$A124,'RMI - percents'!$J:$J,$C124)*F$15</f>
        <v>0</v>
      </c>
      <c r="G124" s="116">
        <f>SUMIFS('RMI - percents'!N:N,'RMI - percents'!$H:$H,$A124,'RMI - percents'!$J:$J,$C124)*G$15</f>
        <v>0</v>
      </c>
      <c r="H124" s="116">
        <f>SUMIFS('RMI - percents'!O:O,'RMI - percents'!$H:$H,$A124,'RMI - percents'!$J:$J,$C124)*H$15</f>
        <v>0</v>
      </c>
      <c r="I124" s="116">
        <f>SUMIFS('RMI - percents'!P:P,'RMI - percents'!$H:$H,$A124,'RMI - percents'!$J:$J,$C124)*I$15</f>
        <v>0</v>
      </c>
      <c r="J124" s="116">
        <f>SUMIFS('RMI - percents'!Q:Q,'RMI - percents'!$H:$H,$A124,'RMI - percents'!$J:$J,$C124)*J$15</f>
        <v>0</v>
      </c>
      <c r="K124" s="116">
        <f>SUMIFS('RMI - percents'!R:R,'RMI - percents'!$H:$H,$A124,'RMI - percents'!$J:$J,$C124)*K$15</f>
        <v>0</v>
      </c>
      <c r="L124" s="116">
        <f>SUMIFS('RMI - percents'!S:S,'RMI - percents'!$H:$H,$A124,'RMI - percents'!$J:$J,$C124)*L$15</f>
        <v>0</v>
      </c>
      <c r="M124" s="116">
        <f>SUMIFS('RMI - percents'!T:T,'RMI - percents'!$H:$H,$A124,'RMI - percents'!$J:$J,$C124)*M$15</f>
        <v>0</v>
      </c>
      <c r="N124" s="116">
        <f>SUMIFS('RMI - percents'!U:U,'RMI - percents'!$H:$H,$A124,'RMI - percents'!$J:$J,$C124)*N$15</f>
        <v>0</v>
      </c>
      <c r="O124" s="116">
        <f>SUMIFS('RMI - percents'!V:V,'RMI - percents'!$H:$H,$A124,'RMI - percents'!$J:$J,$C124)*O$15</f>
        <v>0</v>
      </c>
      <c r="P124" s="116">
        <f>SUMIFS('RMI - percents'!W:W,'RMI - percents'!$H:$H,$A124,'RMI - percents'!$J:$J,$C124)*P$15</f>
        <v>0</v>
      </c>
      <c r="Q124" s="116">
        <f>SUMIFS('RMI - percents'!X:X,'RMI - percents'!$H:$H,$A124,'RMI - percents'!$J:$J,$C124)*Q$15</f>
        <v>0</v>
      </c>
      <c r="R124" s="116">
        <f>SUMIFS('RMI - percents'!Y:Y,'RMI - percents'!$H:$H,$A124,'RMI - percents'!$J:$J,$C124)*R$15</f>
        <v>0</v>
      </c>
      <c r="S124" s="116">
        <f>SUMIFS('RMI - percents'!Z:Z,'RMI - percents'!$H:$H,$A124,'RMI - percents'!$J:$J,$C124)*S$15</f>
        <v>0</v>
      </c>
      <c r="T124" s="116">
        <f>SUMIFS('RMI - percents'!AA:AA,'RMI - percents'!$H:$H,$A124,'RMI - percents'!$J:$J,$C124)*T$15</f>
        <v>0</v>
      </c>
      <c r="U124" s="116">
        <f>SUMIFS('RMI - percents'!AB:AB,'RMI - percents'!$H:$H,$A124,'RMI - percents'!$J:$J,$C124)*U$15</f>
        <v>0</v>
      </c>
      <c r="V124" s="116">
        <f>SUMIFS('RMI - percents'!AC:AC,'RMI - percents'!$H:$H,$A124,'RMI - percents'!$J:$J,$C124)*V$15</f>
        <v>0</v>
      </c>
      <c r="W124" s="116">
        <f>SUMIFS('RMI - percents'!AD:AD,'RMI - percents'!$H:$H,$A124,'RMI - percents'!$J:$J,$C124)*W$15</f>
        <v>0</v>
      </c>
      <c r="X124" s="116">
        <f>SUMIFS('RMI - percents'!AE:AE,'RMI - percents'!$H:$H,$A124,'RMI - percents'!$J:$J,$C124)*X$15</f>
        <v>0</v>
      </c>
      <c r="Y124" s="116">
        <f>SUMIFS('RMI - percents'!AF:AF,'RMI - percents'!$H:$H,$A124,'RMI - percents'!$J:$J,$C124)*Y$15</f>
        <v>0</v>
      </c>
      <c r="Z124" s="116">
        <f>SUMIFS('RMI - percents'!AG:AG,'RMI - percents'!$H:$H,$A124,'RMI - percents'!$J:$J,$C124)*Z$15</f>
        <v>0</v>
      </c>
      <c r="AA124" s="116">
        <f>SUMIFS('RMI - percents'!AH:AH,'RMI - percents'!$H:$H,$A124,'RMI - percents'!$J:$J,$C124)*AA$15</f>
        <v>0</v>
      </c>
      <c r="AB124" s="116">
        <f>SUMIFS('RMI - percents'!AI:AI,'RMI - percents'!$H:$H,$A124,'RMI - percents'!$J:$J,$C124)*AB$15</f>
        <v>0</v>
      </c>
      <c r="AC124" s="116">
        <f>SUMIFS('RMI - percents'!AJ:AJ,'RMI - percents'!$H:$H,$A124,'RMI - percents'!$J:$J,$C124)*AC$15</f>
        <v>0</v>
      </c>
      <c r="AD124" s="116">
        <f>SUMIFS('RMI - percents'!AK:AK,'RMI - percents'!$H:$H,$A124,'RMI - percents'!$J:$J,$C124)*AD$15</f>
        <v>0</v>
      </c>
      <c r="AE124" s="116">
        <f>SUMIFS('RMI - percents'!AL:AL,'RMI - percents'!$H:$H,$A124,'RMI - percents'!$J:$J,$C124)*AE$15</f>
        <v>0</v>
      </c>
      <c r="AF124" s="116">
        <f>SUMIFS('RMI - percents'!AM:AM,'RMI - percents'!$H:$H,$A124,'RMI - percents'!$J:$J,$C124)*AF$15</f>
        <v>0</v>
      </c>
      <c r="AG124" s="116">
        <f>SUMIFS('RMI - percents'!AN:AN,'RMI - percents'!$H:$H,$A124,'RMI - percents'!$J:$J,$C124)*AG$15</f>
        <v>0</v>
      </c>
      <c r="AH124" s="116">
        <f>SUMIFS('RMI - percents'!AO:AO,'RMI - percents'!$H:$H,$A124,'RMI - percents'!$J:$J,$C124)*AH$15</f>
        <v>0</v>
      </c>
      <c r="AI124" s="116">
        <f>SUMIFS('RMI - percents'!AP:AP,'RMI - percents'!$H:$H,$A124,'RMI - percents'!$J:$J,$C124)*AI$15</f>
        <v>0</v>
      </c>
    </row>
    <row r="125" spans="1:35" x14ac:dyDescent="0.35">
      <c r="A125" s="52" t="str">
        <f t="shared" si="14"/>
        <v>BCEU-rural-residential-lighting</v>
      </c>
      <c r="B125" s="63" t="s">
        <v>539</v>
      </c>
      <c r="C125" s="18" t="s">
        <v>96</v>
      </c>
      <c r="D125" s="116">
        <v>0</v>
      </c>
      <c r="E125" s="116">
        <v>0</v>
      </c>
      <c r="F125" s="116">
        <v>0</v>
      </c>
      <c r="G125" s="116">
        <v>0</v>
      </c>
      <c r="H125" s="116">
        <v>0</v>
      </c>
      <c r="I125" s="116">
        <v>0</v>
      </c>
      <c r="J125" s="116">
        <v>0</v>
      </c>
      <c r="K125" s="116">
        <v>0</v>
      </c>
      <c r="L125" s="116">
        <v>0</v>
      </c>
      <c r="M125" s="116">
        <v>0</v>
      </c>
      <c r="N125" s="116">
        <v>0</v>
      </c>
      <c r="O125" s="116">
        <v>0</v>
      </c>
      <c r="P125" s="116">
        <v>0</v>
      </c>
      <c r="Q125" s="116">
        <v>0</v>
      </c>
      <c r="R125" s="116">
        <v>0</v>
      </c>
      <c r="S125" s="116">
        <v>0</v>
      </c>
      <c r="T125" s="116">
        <v>0</v>
      </c>
      <c r="U125" s="116">
        <v>0</v>
      </c>
      <c r="V125" s="116">
        <v>0</v>
      </c>
      <c r="W125" s="116">
        <v>0</v>
      </c>
      <c r="X125" s="116">
        <v>0</v>
      </c>
      <c r="Y125" s="116">
        <v>0</v>
      </c>
      <c r="Z125" s="116">
        <v>0</v>
      </c>
      <c r="AA125" s="116">
        <v>0</v>
      </c>
      <c r="AB125" s="116">
        <v>0</v>
      </c>
      <c r="AC125" s="116">
        <v>0</v>
      </c>
      <c r="AD125" s="116">
        <v>0</v>
      </c>
      <c r="AE125" s="116">
        <v>0</v>
      </c>
      <c r="AF125" s="116">
        <v>0</v>
      </c>
      <c r="AG125" s="116">
        <v>0</v>
      </c>
      <c r="AH125" s="116">
        <v>0</v>
      </c>
      <c r="AI125" s="116">
        <v>0</v>
      </c>
    </row>
    <row r="126" spans="1:35" x14ac:dyDescent="0.35">
      <c r="A126" s="51"/>
      <c r="B126" s="63" t="s">
        <v>539</v>
      </c>
      <c r="C126" s="51"/>
      <c r="D126" s="51"/>
      <c r="E126" s="51"/>
      <c r="F126" s="51"/>
      <c r="G126" s="51"/>
      <c r="H126"/>
      <c r="I126"/>
      <c r="J126"/>
      <c r="K126"/>
      <c r="L126"/>
      <c r="M126"/>
      <c r="N126"/>
      <c r="O126"/>
      <c r="P126"/>
      <c r="Q126"/>
      <c r="R126"/>
      <c r="S126"/>
      <c r="T126"/>
      <c r="U126"/>
      <c r="V126"/>
      <c r="W126"/>
      <c r="X126"/>
      <c r="Y126"/>
      <c r="Z126"/>
      <c r="AA126"/>
      <c r="AB126"/>
      <c r="AC126"/>
      <c r="AD126"/>
      <c r="AE126"/>
      <c r="AF126"/>
      <c r="AG126"/>
      <c r="AH126" s="51"/>
      <c r="AI126" s="51"/>
    </row>
    <row r="127" spans="1:35" x14ac:dyDescent="0.35">
      <c r="A127" s="18" t="s">
        <v>509</v>
      </c>
      <c r="B127" s="63" t="s">
        <v>539</v>
      </c>
      <c r="C127" s="51"/>
      <c r="D127" s="51"/>
      <c r="E127" s="51"/>
      <c r="F127" s="51"/>
      <c r="G127" s="51"/>
      <c r="H127"/>
      <c r="I127"/>
      <c r="J127"/>
      <c r="K127"/>
      <c r="L127"/>
      <c r="M127"/>
      <c r="N127"/>
      <c r="O127"/>
      <c r="P127"/>
      <c r="Q127"/>
      <c r="R127"/>
      <c r="S127"/>
      <c r="T127"/>
      <c r="U127"/>
      <c r="V127"/>
      <c r="W127"/>
      <c r="X127"/>
      <c r="Y127"/>
      <c r="Z127"/>
      <c r="AA127"/>
      <c r="AB127"/>
      <c r="AC127"/>
      <c r="AD127"/>
      <c r="AE127"/>
      <c r="AF127"/>
      <c r="AG127"/>
      <c r="AH127" s="51"/>
      <c r="AI127" s="51"/>
    </row>
    <row r="128" spans="1:35" x14ac:dyDescent="0.35">
      <c r="A128" s="52" t="str">
        <f>A127</f>
        <v>BCEU-rural-residential-appl</v>
      </c>
      <c r="B128" s="63" t="s">
        <v>539</v>
      </c>
      <c r="C128" s="18" t="s">
        <v>1</v>
      </c>
      <c r="D128" s="18">
        <v>2019</v>
      </c>
      <c r="E128" s="18">
        <v>2020</v>
      </c>
      <c r="F128" s="18">
        <v>2021</v>
      </c>
      <c r="G128" s="18">
        <v>2022</v>
      </c>
      <c r="H128" s="18">
        <v>2023</v>
      </c>
      <c r="I128" s="18">
        <v>2024</v>
      </c>
      <c r="J128" s="18">
        <v>2025</v>
      </c>
      <c r="K128" s="18">
        <v>2026</v>
      </c>
      <c r="L128" s="18">
        <v>2027</v>
      </c>
      <c r="M128" s="18">
        <v>2028</v>
      </c>
      <c r="N128" s="18">
        <v>2029</v>
      </c>
      <c r="O128" s="18">
        <v>2030</v>
      </c>
      <c r="P128" s="18">
        <v>2031</v>
      </c>
      <c r="Q128" s="18">
        <v>2032</v>
      </c>
      <c r="R128" s="18">
        <v>2033</v>
      </c>
      <c r="S128" s="18">
        <v>2034</v>
      </c>
      <c r="T128" s="18">
        <v>2035</v>
      </c>
      <c r="U128" s="18">
        <v>2036</v>
      </c>
      <c r="V128" s="18">
        <v>2037</v>
      </c>
      <c r="W128" s="18">
        <v>2038</v>
      </c>
      <c r="X128" s="18">
        <v>2039</v>
      </c>
      <c r="Y128" s="18">
        <v>2040</v>
      </c>
      <c r="Z128" s="18">
        <v>2041</v>
      </c>
      <c r="AA128" s="18">
        <v>2042</v>
      </c>
      <c r="AB128" s="18">
        <v>2043</v>
      </c>
      <c r="AC128" s="18">
        <v>2044</v>
      </c>
      <c r="AD128" s="18">
        <v>2045</v>
      </c>
      <c r="AE128" s="18">
        <v>2046</v>
      </c>
      <c r="AF128" s="18">
        <v>2047</v>
      </c>
      <c r="AG128" s="18">
        <v>2048</v>
      </c>
      <c r="AH128" s="18">
        <v>2049</v>
      </c>
      <c r="AI128" s="18">
        <v>2050</v>
      </c>
    </row>
    <row r="129" spans="1:35" x14ac:dyDescent="0.35">
      <c r="A129" s="52" t="str">
        <f t="shared" ref="A129:A138" si="15">A128</f>
        <v>BCEU-rural-residential-appl</v>
      </c>
      <c r="B129" s="63" t="s">
        <v>539</v>
      </c>
      <c r="C129" s="18" t="s">
        <v>2</v>
      </c>
      <c r="D129" s="114">
        <f>SUMIFS('RMI - percents'!K:K,'RMI - percents'!$H:$H,$A129,'RMI - percents'!$J:$J,$C129)*D$5</f>
        <v>4290108798458.2207</v>
      </c>
      <c r="E129" s="114">
        <f>SUMIFS('RMI - percents'!L:L,'RMI - percents'!$H:$H,$A129,'RMI - percents'!$J:$J,$C129)*E$5</f>
        <v>4793576376948.5264</v>
      </c>
      <c r="F129" s="114">
        <f>SUMIFS('RMI - percents'!M:M,'RMI - percents'!$H:$H,$A129,'RMI - percents'!$J:$J,$C129)*F$5</f>
        <v>4620463193152.5293</v>
      </c>
      <c r="G129" s="114">
        <f>SUMIFS('RMI - percents'!N:N,'RMI - percents'!$H:$H,$A129,'RMI - percents'!$J:$J,$C129)*G$5</f>
        <v>4552248901680.9004</v>
      </c>
      <c r="H129" s="114">
        <f>SUMIFS('RMI - percents'!O:O,'RMI - percents'!$H:$H,$A129,'RMI - percents'!$J:$J,$C129)*H$5</f>
        <v>4573264347294.0703</v>
      </c>
      <c r="I129" s="114">
        <f>SUMIFS('RMI - percents'!P:P,'RMI - percents'!$H:$H,$A129,'RMI - percents'!$J:$J,$C129)*I$5</f>
        <v>4602311190733.1777</v>
      </c>
      <c r="J129" s="114">
        <f>SUMIFS('RMI - percents'!Q:Q,'RMI - percents'!$H:$H,$A129,'RMI - percents'!$J:$J,$C129)*J$5</f>
        <v>4629202317745.6426</v>
      </c>
      <c r="K129" s="114">
        <f>SUMIFS('RMI - percents'!R:R,'RMI - percents'!$H:$H,$A129,'RMI - percents'!$J:$J,$C129)*K$5</f>
        <v>4672245236878.7188</v>
      </c>
      <c r="L129" s="114">
        <f>SUMIFS('RMI - percents'!S:S,'RMI - percents'!$H:$H,$A129,'RMI - percents'!$J:$J,$C129)*L$5</f>
        <v>4727813225547.5957</v>
      </c>
      <c r="M129" s="114">
        <f>SUMIFS('RMI - percents'!T:T,'RMI - percents'!$H:$H,$A129,'RMI - percents'!$J:$J,$C129)*M$5</f>
        <v>4773578181105.7881</v>
      </c>
      <c r="N129" s="114">
        <f>SUMIFS('RMI - percents'!U:U,'RMI - percents'!$H:$H,$A129,'RMI - percents'!$J:$J,$C129)*N$5</f>
        <v>4818593063072.3691</v>
      </c>
      <c r="O129" s="114">
        <f>SUMIFS('RMI - percents'!V:V,'RMI - percents'!$H:$H,$A129,'RMI - percents'!$J:$J,$C129)*O$5</f>
        <v>4868781115483.8145</v>
      </c>
      <c r="P129" s="114">
        <f>SUMIFS('RMI - percents'!W:W,'RMI - percents'!$H:$H,$A129,'RMI - percents'!$J:$J,$C129)*P$5</f>
        <v>4923036831494.8477</v>
      </c>
      <c r="Q129" s="114">
        <f>SUMIFS('RMI - percents'!X:X,'RMI - percents'!$H:$H,$A129,'RMI - percents'!$J:$J,$C129)*Q$5</f>
        <v>4977414907903.7979</v>
      </c>
      <c r="R129" s="114">
        <f>SUMIFS('RMI - percents'!Y:Y,'RMI - percents'!$H:$H,$A129,'RMI - percents'!$J:$J,$C129)*R$5</f>
        <v>5028028726111.5313</v>
      </c>
      <c r="S129" s="114">
        <f>SUMIFS('RMI - percents'!Z:Z,'RMI - percents'!$H:$H,$A129,'RMI - percents'!$J:$J,$C129)*S$5</f>
        <v>5077700349846.7363</v>
      </c>
      <c r="T129" s="114">
        <f>SUMIFS('RMI - percents'!AA:AA,'RMI - percents'!$H:$H,$A129,'RMI - percents'!$J:$J,$C129)*T$5</f>
        <v>5127078323235.2627</v>
      </c>
      <c r="U129" s="114">
        <f>SUMIFS('RMI - percents'!AB:AB,'RMI - percents'!$H:$H,$A129,'RMI - percents'!$J:$J,$C129)*U$5</f>
        <v>5192879248876.5898</v>
      </c>
      <c r="V129" s="114">
        <f>SUMIFS('RMI - percents'!AC:AC,'RMI - percents'!$H:$H,$A129,'RMI - percents'!$J:$J,$C129)*V$5</f>
        <v>5253170184669.3125</v>
      </c>
      <c r="W129" s="114">
        <f>SUMIFS('RMI - percents'!AD:AD,'RMI - percents'!$H:$H,$A129,'RMI - percents'!$J:$J,$C129)*W$5</f>
        <v>5312410436320.9727</v>
      </c>
      <c r="X129" s="114">
        <f>SUMIFS('RMI - percents'!AE:AE,'RMI - percents'!$H:$H,$A129,'RMI - percents'!$J:$J,$C129)*X$5</f>
        <v>5375323982055.0732</v>
      </c>
      <c r="Y129" s="114">
        <f>SUMIFS('RMI - percents'!AF:AF,'RMI - percents'!$H:$H,$A129,'RMI - percents'!$J:$J,$C129)*Y$5</f>
        <v>5443697640570.9033</v>
      </c>
      <c r="Z129" s="114">
        <f>SUMIFS('RMI - percents'!AG:AG,'RMI - percents'!$H:$H,$A129,'RMI - percents'!$J:$J,$C129)*Z$5</f>
        <v>5521473214941.3955</v>
      </c>
      <c r="AA129" s="114">
        <f>SUMIFS('RMI - percents'!AH:AH,'RMI - percents'!$H:$H,$A129,'RMI - percents'!$J:$J,$C129)*AA$5</f>
        <v>5601811643965.0742</v>
      </c>
      <c r="AB129" s="114">
        <f>SUMIFS('RMI - percents'!AI:AI,'RMI - percents'!$H:$H,$A129,'RMI - percents'!$J:$J,$C129)*AB$5</f>
        <v>5683102686749.6396</v>
      </c>
      <c r="AC129" s="114">
        <f>SUMIFS('RMI - percents'!AJ:AJ,'RMI - percents'!$H:$H,$A129,'RMI - percents'!$J:$J,$C129)*AC$5</f>
        <v>5764289104379.4551</v>
      </c>
      <c r="AD129" s="114">
        <f>SUMIFS('RMI - percents'!AK:AK,'RMI - percents'!$H:$H,$A129,'RMI - percents'!$J:$J,$C129)*AD$5</f>
        <v>5845877314689.8828</v>
      </c>
      <c r="AE129" s="114">
        <f>SUMIFS('RMI - percents'!AL:AL,'RMI - percents'!$H:$H,$A129,'RMI - percents'!$J:$J,$C129)*AE$5</f>
        <v>5929726259117.7568</v>
      </c>
      <c r="AF129" s="114">
        <f>SUMIFS('RMI - percents'!AM:AM,'RMI - percents'!$H:$H,$A129,'RMI - percents'!$J:$J,$C129)*AF$5</f>
        <v>6015657487365.4033</v>
      </c>
      <c r="AG129" s="114">
        <f>SUMIFS('RMI - percents'!AN:AN,'RMI - percents'!$H:$H,$A129,'RMI - percents'!$J:$J,$C129)*AG$5</f>
        <v>6030662447279.5059</v>
      </c>
      <c r="AH129" s="114">
        <f>SUMIFS('RMI - percents'!AO:AO,'RMI - percents'!$H:$H,$A129,'RMI - percents'!$J:$J,$C129)*AH$5</f>
        <v>6034576360286.9316</v>
      </c>
      <c r="AI129" s="114">
        <f>SUMIFS('RMI - percents'!AP:AP,'RMI - percents'!$H:$H,$A129,'RMI - percents'!$J:$J,$C129)*AI$5</f>
        <v>6039182854360.2793</v>
      </c>
    </row>
    <row r="130" spans="1:35" x14ac:dyDescent="0.35">
      <c r="A130" s="52" t="str">
        <f t="shared" si="15"/>
        <v>BCEU-rural-residential-appl</v>
      </c>
      <c r="B130" s="63" t="s">
        <v>539</v>
      </c>
      <c r="C130" s="18" t="s">
        <v>3</v>
      </c>
      <c r="D130" s="115">
        <v>0</v>
      </c>
      <c r="E130" s="115">
        <v>0</v>
      </c>
      <c r="F130" s="115">
        <v>0</v>
      </c>
      <c r="G130" s="115">
        <v>0</v>
      </c>
      <c r="H130" s="115">
        <v>0</v>
      </c>
      <c r="I130" s="115">
        <v>0</v>
      </c>
      <c r="J130" s="115">
        <v>0</v>
      </c>
      <c r="K130" s="115">
        <v>0</v>
      </c>
      <c r="L130" s="115">
        <v>0</v>
      </c>
      <c r="M130" s="115">
        <v>0</v>
      </c>
      <c r="N130" s="115">
        <v>0</v>
      </c>
      <c r="O130" s="115">
        <v>0</v>
      </c>
      <c r="P130" s="115">
        <v>0</v>
      </c>
      <c r="Q130" s="115">
        <v>0</v>
      </c>
      <c r="R130" s="115">
        <v>0</v>
      </c>
      <c r="S130" s="115">
        <v>0</v>
      </c>
      <c r="T130" s="115">
        <v>0</v>
      </c>
      <c r="U130" s="115">
        <v>0</v>
      </c>
      <c r="V130" s="115">
        <v>0</v>
      </c>
      <c r="W130" s="115">
        <v>0</v>
      </c>
      <c r="X130" s="115">
        <v>0</v>
      </c>
      <c r="Y130" s="115">
        <v>0</v>
      </c>
      <c r="Z130" s="115">
        <v>0</v>
      </c>
      <c r="AA130" s="115">
        <v>0</v>
      </c>
      <c r="AB130" s="115">
        <v>0</v>
      </c>
      <c r="AC130" s="115">
        <v>0</v>
      </c>
      <c r="AD130" s="115">
        <v>0</v>
      </c>
      <c r="AE130" s="115">
        <v>0</v>
      </c>
      <c r="AF130" s="115">
        <v>0</v>
      </c>
      <c r="AG130" s="115">
        <v>0</v>
      </c>
      <c r="AH130" s="115">
        <v>0</v>
      </c>
      <c r="AI130" s="115">
        <v>0</v>
      </c>
    </row>
    <row r="131" spans="1:35" x14ac:dyDescent="0.35">
      <c r="A131" s="52" t="str">
        <f t="shared" si="15"/>
        <v>BCEU-rural-residential-appl</v>
      </c>
      <c r="B131" s="63" t="s">
        <v>539</v>
      </c>
      <c r="C131" s="18" t="s">
        <v>4</v>
      </c>
      <c r="D131" s="114">
        <f>SUMIFS('RMI - percents'!K:K,'RMI - percents'!$H:$H,$A131,'RMI - percents'!$J:$J,$C131)*D$7</f>
        <v>12603436657967.664</v>
      </c>
      <c r="E131" s="114">
        <f>SUMIFS('RMI - percents'!L:L,'RMI - percents'!$H:$H,$A131,'RMI - percents'!$J:$J,$C131)*E$7</f>
        <v>12543676710686.965</v>
      </c>
      <c r="F131" s="114">
        <f>SUMIFS('RMI - percents'!M:M,'RMI - percents'!$H:$H,$A131,'RMI - percents'!$J:$J,$C131)*F$7</f>
        <v>12942164005287.586</v>
      </c>
      <c r="G131" s="114">
        <f>SUMIFS('RMI - percents'!N:N,'RMI - percents'!$H:$H,$A131,'RMI - percents'!$J:$J,$C131)*G$7</f>
        <v>12954266901657.334</v>
      </c>
      <c r="H131" s="114">
        <f>SUMIFS('RMI - percents'!O:O,'RMI - percents'!$H:$H,$A131,'RMI - percents'!$J:$J,$C131)*H$7</f>
        <v>12982148685780.426</v>
      </c>
      <c r="I131" s="114">
        <f>SUMIFS('RMI - percents'!P:P,'RMI - percents'!$H:$H,$A131,'RMI - percents'!$J:$J,$C131)*I$7</f>
        <v>13018434259591.596</v>
      </c>
      <c r="J131" s="114">
        <f>SUMIFS('RMI - percents'!Q:Q,'RMI - percents'!$H:$H,$A131,'RMI - percents'!$J:$J,$C131)*J$7</f>
        <v>13074325347733.74</v>
      </c>
      <c r="K131" s="114">
        <f>SUMIFS('RMI - percents'!R:R,'RMI - percents'!$H:$H,$A131,'RMI - percents'!$J:$J,$C131)*K$7</f>
        <v>13140034166677.012</v>
      </c>
      <c r="L131" s="114">
        <f>SUMIFS('RMI - percents'!S:S,'RMI - percents'!$H:$H,$A131,'RMI - percents'!$J:$J,$C131)*L$7</f>
        <v>13208546459733.693</v>
      </c>
      <c r="M131" s="114">
        <f>SUMIFS('RMI - percents'!T:T,'RMI - percents'!$H:$H,$A131,'RMI - percents'!$J:$J,$C131)*M$7</f>
        <v>13282517685679.039</v>
      </c>
      <c r="N131" s="114">
        <f>SUMIFS('RMI - percents'!U:U,'RMI - percents'!$H:$H,$A131,'RMI - percents'!$J:$J,$C131)*N$7</f>
        <v>13366275118677.801</v>
      </c>
      <c r="O131" s="114">
        <f>SUMIFS('RMI - percents'!V:V,'RMI - percents'!$H:$H,$A131,'RMI - percents'!$J:$J,$C131)*O$7</f>
        <v>13445148196593.139</v>
      </c>
      <c r="P131" s="114">
        <f>SUMIFS('RMI - percents'!W:W,'RMI - percents'!$H:$H,$A131,'RMI - percents'!$J:$J,$C131)*P$7</f>
        <v>13530558247334.727</v>
      </c>
      <c r="Q131" s="114">
        <f>SUMIFS('RMI - percents'!X:X,'RMI - percents'!$H:$H,$A131,'RMI - percents'!$J:$J,$C131)*Q$7</f>
        <v>13605252333147.438</v>
      </c>
      <c r="R131" s="114">
        <f>SUMIFS('RMI - percents'!Y:Y,'RMI - percents'!$H:$H,$A131,'RMI - percents'!$J:$J,$C131)*R$7</f>
        <v>13672235364365.904</v>
      </c>
      <c r="S131" s="114">
        <f>SUMIFS('RMI - percents'!Z:Z,'RMI - percents'!$H:$H,$A131,'RMI - percents'!$J:$J,$C131)*S$7</f>
        <v>13718582142717.641</v>
      </c>
      <c r="T131" s="114">
        <f>SUMIFS('RMI - percents'!AA:AA,'RMI - percents'!$H:$H,$A131,'RMI - percents'!$J:$J,$C131)*T$7</f>
        <v>13754479889231.381</v>
      </c>
      <c r="U131" s="114">
        <f>SUMIFS('RMI - percents'!AB:AB,'RMI - percents'!$H:$H,$A131,'RMI - percents'!$J:$J,$C131)*U$7</f>
        <v>13835167518978.164</v>
      </c>
      <c r="V131" s="114">
        <f>SUMIFS('RMI - percents'!AC:AC,'RMI - percents'!$H:$H,$A131,'RMI - percents'!$J:$J,$C131)*V$7</f>
        <v>13876743909493.738</v>
      </c>
      <c r="W131" s="114">
        <f>SUMIFS('RMI - percents'!AD:AD,'RMI - percents'!$H:$H,$A131,'RMI - percents'!$J:$J,$C131)*W$7</f>
        <v>13912987509171.492</v>
      </c>
      <c r="X131" s="114">
        <f>SUMIFS('RMI - percents'!AE:AE,'RMI - percents'!$H:$H,$A131,'RMI - percents'!$J:$J,$C131)*X$7</f>
        <v>13945860514209.367</v>
      </c>
      <c r="Y131" s="114">
        <f>SUMIFS('RMI - percents'!AF:AF,'RMI - percents'!$H:$H,$A131,'RMI - percents'!$J:$J,$C131)*Y$7</f>
        <v>13970896606944.861</v>
      </c>
      <c r="Z131" s="114">
        <f>SUMIFS('RMI - percents'!AG:AG,'RMI - percents'!$H:$H,$A131,'RMI - percents'!$J:$J,$C131)*Z$7</f>
        <v>14037584242511.604</v>
      </c>
      <c r="AA131" s="114">
        <f>SUMIFS('RMI - percents'!AH:AH,'RMI - percents'!$H:$H,$A131,'RMI - percents'!$J:$J,$C131)*AA$7</f>
        <v>14099591716635.459</v>
      </c>
      <c r="AB131" s="114">
        <f>SUMIFS('RMI - percents'!AI:AI,'RMI - percents'!$H:$H,$A131,'RMI - percents'!$J:$J,$C131)*AB$7</f>
        <v>14154038828174.988</v>
      </c>
      <c r="AC131" s="114">
        <f>SUMIFS('RMI - percents'!AJ:AJ,'RMI - percents'!$H:$H,$A131,'RMI - percents'!$J:$J,$C131)*AC$7</f>
        <v>14209864827789.898</v>
      </c>
      <c r="AD131" s="114">
        <f>SUMIFS('RMI - percents'!AK:AK,'RMI - percents'!$H:$H,$A131,'RMI - percents'!$J:$J,$C131)*AD$7</f>
        <v>14264204860832.846</v>
      </c>
      <c r="AE131" s="114">
        <f>SUMIFS('RMI - percents'!AL:AL,'RMI - percents'!$H:$H,$A131,'RMI - percents'!$J:$J,$C131)*AE$7</f>
        <v>14318167444811.383</v>
      </c>
      <c r="AF131" s="114">
        <f>SUMIFS('RMI - percents'!AM:AM,'RMI - percents'!$H:$H,$A131,'RMI - percents'!$J:$J,$C131)*AF$7</f>
        <v>14373007411591.438</v>
      </c>
      <c r="AG131" s="114">
        <f>SUMIFS('RMI - percents'!AN:AN,'RMI - percents'!$H:$H,$A131,'RMI - percents'!$J:$J,$C131)*AG$7</f>
        <v>14429422064186.93</v>
      </c>
      <c r="AH131" s="114">
        <f>SUMIFS('RMI - percents'!AO:AO,'RMI - percents'!$H:$H,$A131,'RMI - percents'!$J:$J,$C131)*AH$7</f>
        <v>14487937875265.584</v>
      </c>
      <c r="AI131" s="114">
        <f>SUMIFS('RMI - percents'!AP:AP,'RMI - percents'!$H:$H,$A131,'RMI - percents'!$J:$J,$C131)*AI$7</f>
        <v>14548849981383.506</v>
      </c>
    </row>
    <row r="132" spans="1:35" x14ac:dyDescent="0.35">
      <c r="A132" s="52" t="str">
        <f t="shared" si="15"/>
        <v>BCEU-rural-residential-appl</v>
      </c>
      <c r="B132" s="63" t="s">
        <v>539</v>
      </c>
      <c r="C132" s="18" t="s">
        <v>5</v>
      </c>
      <c r="D132" s="114">
        <f>SUMIFS('RMI - percents'!K:K,'RMI - percents'!$H:$H,$A132,'RMI - percents'!$J:$J,$C132)*D$9</f>
        <v>546263529.91819966</v>
      </c>
      <c r="E132" s="114">
        <f>SUMIFS('RMI - percents'!L:L,'RMI - percents'!$H:$H,$A132,'RMI - percents'!$J:$J,$C132)*E$9</f>
        <v>501357118.62546617</v>
      </c>
      <c r="F132" s="114">
        <f>SUMIFS('RMI - percents'!M:M,'RMI - percents'!$H:$H,$A132,'RMI - percents'!$J:$J,$C132)*F$9</f>
        <v>459945826.56690717</v>
      </c>
      <c r="G132" s="114">
        <f>SUMIFS('RMI - percents'!N:N,'RMI - percents'!$H:$H,$A132,'RMI - percents'!$J:$J,$C132)*G$9</f>
        <v>422477176.18940288</v>
      </c>
      <c r="H132" s="114">
        <f>SUMIFS('RMI - percents'!O:O,'RMI - percents'!$H:$H,$A132,'RMI - percents'!$J:$J,$C132)*H$9</f>
        <v>389600862.06766081</v>
      </c>
      <c r="I132" s="114">
        <f>SUMIFS('RMI - percents'!P:P,'RMI - percents'!$H:$H,$A132,'RMI - percents'!$J:$J,$C132)*I$9</f>
        <v>361036144.98023558</v>
      </c>
      <c r="J132" s="114">
        <f>SUMIFS('RMI - percents'!Q:Q,'RMI - percents'!$H:$H,$A132,'RMI - percents'!$J:$J,$C132)*J$9</f>
        <v>337923465.52487022</v>
      </c>
      <c r="K132" s="114">
        <f>SUMIFS('RMI - percents'!R:R,'RMI - percents'!$H:$H,$A132,'RMI - percents'!$J:$J,$C132)*K$9</f>
        <v>321034372.00241292</v>
      </c>
      <c r="L132" s="114">
        <f>SUMIFS('RMI - percents'!S:S,'RMI - percents'!$H:$H,$A132,'RMI - percents'!$J:$J,$C132)*L$9</f>
        <v>310332138.62423819</v>
      </c>
      <c r="M132" s="114">
        <f>SUMIFS('RMI - percents'!T:T,'RMI - percents'!$H:$H,$A132,'RMI - percents'!$J:$J,$C132)*M$9</f>
        <v>306550237.17454255</v>
      </c>
      <c r="N132" s="114">
        <f>SUMIFS('RMI - percents'!U:U,'RMI - percents'!$H:$H,$A132,'RMI - percents'!$J:$J,$C132)*N$9</f>
        <v>310297946.01774126</v>
      </c>
      <c r="O132" s="114">
        <f>SUMIFS('RMI - percents'!V:V,'RMI - percents'!$H:$H,$A132,'RMI - percents'!$J:$J,$C132)*O$9</f>
        <v>321101409.43892294</v>
      </c>
      <c r="P132" s="114">
        <f>SUMIFS('RMI - percents'!W:W,'RMI - percents'!$H:$H,$A132,'RMI - percents'!$J:$J,$C132)*P$9</f>
        <v>339859871.16090113</v>
      </c>
      <c r="Q132" s="114">
        <f>SUMIFS('RMI - percents'!X:X,'RMI - percents'!$H:$H,$A132,'RMI - percents'!$J:$J,$C132)*Q$9</f>
        <v>366754612.34871995</v>
      </c>
      <c r="R132" s="114">
        <f>SUMIFS('RMI - percents'!Y:Y,'RMI - percents'!$H:$H,$A132,'RMI - percents'!$J:$J,$C132)*R$9</f>
        <v>403289573.60651922</v>
      </c>
      <c r="S132" s="114">
        <f>SUMIFS('RMI - percents'!Z:Z,'RMI - percents'!$H:$H,$A132,'RMI - percents'!$J:$J,$C132)*S$9</f>
        <v>450296989.0290522</v>
      </c>
      <c r="T132" s="114">
        <f>SUMIFS('RMI - percents'!AA:AA,'RMI - percents'!$H:$H,$A132,'RMI - percents'!$J:$J,$C132)*T$9</f>
        <v>511047684.51215464</v>
      </c>
      <c r="U132" s="114">
        <f>SUMIFS('RMI - percents'!AB:AB,'RMI - percents'!$H:$H,$A132,'RMI - percents'!$J:$J,$C132)*U$9</f>
        <v>588954835.02496922</v>
      </c>
      <c r="V132" s="114">
        <f>SUMIFS('RMI - percents'!AC:AC,'RMI - percents'!$H:$H,$A132,'RMI - percents'!$J:$J,$C132)*V$9</f>
        <v>686999064.65313852</v>
      </c>
      <c r="W132" s="114">
        <f>SUMIFS('RMI - percents'!AD:AD,'RMI - percents'!$H:$H,$A132,'RMI - percents'!$J:$J,$C132)*W$9</f>
        <v>812685348.71021247</v>
      </c>
      <c r="X132" s="114">
        <f>SUMIFS('RMI - percents'!AE:AE,'RMI - percents'!$H:$H,$A132,'RMI - percents'!$J:$J,$C132)*X$9</f>
        <v>974304201.33521914</v>
      </c>
      <c r="Y132" s="114">
        <f>SUMIFS('RMI - percents'!AF:AF,'RMI - percents'!$H:$H,$A132,'RMI - percents'!$J:$J,$C132)*Y$9</f>
        <v>1183196755.5603042</v>
      </c>
      <c r="Z132" s="114">
        <f>SUMIFS('RMI - percents'!AG:AG,'RMI - percents'!$H:$H,$A132,'RMI - percents'!$J:$J,$C132)*Z$9</f>
        <v>1467115749.702579</v>
      </c>
      <c r="AA132" s="114">
        <f>SUMIFS('RMI - percents'!AH:AH,'RMI - percents'!$H:$H,$A132,'RMI - percents'!$J:$J,$C132)*AA$9</f>
        <v>1839745138.598937</v>
      </c>
      <c r="AB132" s="114">
        <f>SUMIFS('RMI - percents'!AI:AI,'RMI - percents'!$H:$H,$A132,'RMI - percents'!$J:$J,$C132)*AB$9</f>
        <v>2328970130.4403653</v>
      </c>
      <c r="AC132" s="114">
        <f>SUMIFS('RMI - percents'!AJ:AJ,'RMI - percents'!$H:$H,$A132,'RMI - percents'!$J:$J,$C132)*AC$9</f>
        <v>2972564688.323854</v>
      </c>
      <c r="AD132" s="114">
        <f>SUMIFS('RMI - percents'!AK:AK,'RMI - percents'!$H:$H,$A132,'RMI - percents'!$J:$J,$C132)*AD$9</f>
        <v>3807622167.278193</v>
      </c>
      <c r="AE132" s="114">
        <f>SUMIFS('RMI - percents'!AL:AL,'RMI - percents'!$H:$H,$A132,'RMI - percents'!$J:$J,$C132)*AE$9</f>
        <v>4867637563.2031736</v>
      </c>
      <c r="AF132" s="114">
        <f>SUMIFS('RMI - percents'!AM:AM,'RMI - percents'!$H:$H,$A132,'RMI - percents'!$J:$J,$C132)*AF$9</f>
        <v>6169476001.1138954</v>
      </c>
      <c r="AG132" s="114">
        <f>SUMIFS('RMI - percents'!AN:AN,'RMI - percents'!$H:$H,$A132,'RMI - percents'!$J:$J,$C132)*AG$9</f>
        <v>7697695276.301878</v>
      </c>
      <c r="AH132" s="114">
        <f>SUMIFS('RMI - percents'!AO:AO,'RMI - percents'!$H:$H,$A132,'RMI - percents'!$J:$J,$C132)*AH$9</f>
        <v>9395045584.3086376</v>
      </c>
      <c r="AI132" s="114">
        <f>SUMIFS('RMI - percents'!AP:AP,'RMI - percents'!$H:$H,$A132,'RMI - percents'!$J:$J,$C132)*AI$9</f>
        <v>11164398599.311447</v>
      </c>
    </row>
    <row r="133" spans="1:35" x14ac:dyDescent="0.35">
      <c r="A133" s="52" t="str">
        <f t="shared" si="15"/>
        <v>BCEU-rural-residential-appl</v>
      </c>
      <c r="B133" s="63" t="s">
        <v>539</v>
      </c>
      <c r="C133" s="18" t="s">
        <v>7</v>
      </c>
      <c r="D133" s="115">
        <v>0</v>
      </c>
      <c r="E133" s="115">
        <v>0</v>
      </c>
      <c r="F133" s="115">
        <v>0</v>
      </c>
      <c r="G133" s="115">
        <v>0</v>
      </c>
      <c r="H133" s="115">
        <v>0</v>
      </c>
      <c r="I133" s="115">
        <v>0</v>
      </c>
      <c r="J133" s="115">
        <v>0</v>
      </c>
      <c r="K133" s="115">
        <v>0</v>
      </c>
      <c r="L133" s="115">
        <v>0</v>
      </c>
      <c r="M133" s="115">
        <v>0</v>
      </c>
      <c r="N133" s="115">
        <v>0</v>
      </c>
      <c r="O133" s="115">
        <v>0</v>
      </c>
      <c r="P133" s="115">
        <v>0</v>
      </c>
      <c r="Q133" s="115">
        <v>0</v>
      </c>
      <c r="R133" s="115">
        <v>0</v>
      </c>
      <c r="S133" s="115">
        <v>0</v>
      </c>
      <c r="T133" s="115">
        <v>0</v>
      </c>
      <c r="U133" s="115">
        <v>0</v>
      </c>
      <c r="V133" s="115">
        <v>0</v>
      </c>
      <c r="W133" s="115">
        <v>0</v>
      </c>
      <c r="X133" s="115">
        <v>0</v>
      </c>
      <c r="Y133" s="115">
        <v>0</v>
      </c>
      <c r="Z133" s="115">
        <v>0</v>
      </c>
      <c r="AA133" s="115">
        <v>0</v>
      </c>
      <c r="AB133" s="115">
        <v>0</v>
      </c>
      <c r="AC133" s="115">
        <v>0</v>
      </c>
      <c r="AD133" s="115">
        <v>0</v>
      </c>
      <c r="AE133" s="115">
        <v>0</v>
      </c>
      <c r="AF133" s="115">
        <v>0</v>
      </c>
      <c r="AG133" s="115">
        <v>0</v>
      </c>
      <c r="AH133" s="115">
        <v>0</v>
      </c>
      <c r="AI133" s="115">
        <v>0</v>
      </c>
    </row>
    <row r="134" spans="1:35" x14ac:dyDescent="0.35">
      <c r="A134" s="52" t="str">
        <f t="shared" si="15"/>
        <v>BCEU-rural-residential-appl</v>
      </c>
      <c r="B134" s="63" t="s">
        <v>539</v>
      </c>
      <c r="C134" s="18" t="s">
        <v>8</v>
      </c>
      <c r="D134" s="114">
        <f>SUMIFS('RMI - percents'!K:K,'RMI - percents'!$H:$H,$A134,'RMI - percents'!$J:$J,$C134)*D$11</f>
        <v>0</v>
      </c>
      <c r="E134" s="114">
        <f>SUMIFS('RMI - percents'!L:L,'RMI - percents'!$H:$H,$A134,'RMI - percents'!$J:$J,$C134)*E$11</f>
        <v>0</v>
      </c>
      <c r="F134" s="114">
        <f>SUMIFS('RMI - percents'!M:M,'RMI - percents'!$H:$H,$A134,'RMI - percents'!$J:$J,$C134)*F$11</f>
        <v>0</v>
      </c>
      <c r="G134" s="114">
        <f>SUMIFS('RMI - percents'!N:N,'RMI - percents'!$H:$H,$A134,'RMI - percents'!$J:$J,$C134)*G$11</f>
        <v>0</v>
      </c>
      <c r="H134" s="114">
        <f>SUMIFS('RMI - percents'!O:O,'RMI - percents'!$H:$H,$A134,'RMI - percents'!$J:$J,$C134)*H$11</f>
        <v>0</v>
      </c>
      <c r="I134" s="114">
        <f>SUMIFS('RMI - percents'!P:P,'RMI - percents'!$H:$H,$A134,'RMI - percents'!$J:$J,$C134)*I$11</f>
        <v>0</v>
      </c>
      <c r="J134" s="114">
        <f>SUMIFS('RMI - percents'!Q:Q,'RMI - percents'!$H:$H,$A134,'RMI - percents'!$J:$J,$C134)*J$11</f>
        <v>0</v>
      </c>
      <c r="K134" s="114">
        <f>SUMIFS('RMI - percents'!R:R,'RMI - percents'!$H:$H,$A134,'RMI - percents'!$J:$J,$C134)*K$11</f>
        <v>0</v>
      </c>
      <c r="L134" s="114">
        <f>SUMIFS('RMI - percents'!S:S,'RMI - percents'!$H:$H,$A134,'RMI - percents'!$J:$J,$C134)*L$11</f>
        <v>0</v>
      </c>
      <c r="M134" s="114">
        <f>SUMIFS('RMI - percents'!T:T,'RMI - percents'!$H:$H,$A134,'RMI - percents'!$J:$J,$C134)*M$11</f>
        <v>0</v>
      </c>
      <c r="N134" s="114">
        <f>SUMIFS('RMI - percents'!U:U,'RMI - percents'!$H:$H,$A134,'RMI - percents'!$J:$J,$C134)*N$11</f>
        <v>0</v>
      </c>
      <c r="O134" s="114">
        <f>SUMIFS('RMI - percents'!V:V,'RMI - percents'!$H:$H,$A134,'RMI - percents'!$J:$J,$C134)*O$11</f>
        <v>0</v>
      </c>
      <c r="P134" s="114">
        <f>SUMIFS('RMI - percents'!W:W,'RMI - percents'!$H:$H,$A134,'RMI - percents'!$J:$J,$C134)*P$11</f>
        <v>0</v>
      </c>
      <c r="Q134" s="114">
        <f>SUMIFS('RMI - percents'!X:X,'RMI - percents'!$H:$H,$A134,'RMI - percents'!$J:$J,$C134)*Q$11</f>
        <v>0</v>
      </c>
      <c r="R134" s="114">
        <f>SUMIFS('RMI - percents'!Y:Y,'RMI - percents'!$H:$H,$A134,'RMI - percents'!$J:$J,$C134)*R$11</f>
        <v>0</v>
      </c>
      <c r="S134" s="114">
        <f>SUMIFS('RMI - percents'!Z:Z,'RMI - percents'!$H:$H,$A134,'RMI - percents'!$J:$J,$C134)*S$11</f>
        <v>0</v>
      </c>
      <c r="T134" s="114">
        <f>SUMIFS('RMI - percents'!AA:AA,'RMI - percents'!$H:$H,$A134,'RMI - percents'!$J:$J,$C134)*T$11</f>
        <v>0</v>
      </c>
      <c r="U134" s="114">
        <f>SUMIFS('RMI - percents'!AB:AB,'RMI - percents'!$H:$H,$A134,'RMI - percents'!$J:$J,$C134)*U$11</f>
        <v>0</v>
      </c>
      <c r="V134" s="114">
        <f>SUMIFS('RMI - percents'!AC:AC,'RMI - percents'!$H:$H,$A134,'RMI - percents'!$J:$J,$C134)*V$11</f>
        <v>0</v>
      </c>
      <c r="W134" s="114">
        <f>SUMIFS('RMI - percents'!AD:AD,'RMI - percents'!$H:$H,$A134,'RMI - percents'!$J:$J,$C134)*W$11</f>
        <v>0</v>
      </c>
      <c r="X134" s="114">
        <f>SUMIFS('RMI - percents'!AE:AE,'RMI - percents'!$H:$H,$A134,'RMI - percents'!$J:$J,$C134)*X$11</f>
        <v>0</v>
      </c>
      <c r="Y134" s="114">
        <f>SUMIFS('RMI - percents'!AF:AF,'RMI - percents'!$H:$H,$A134,'RMI - percents'!$J:$J,$C134)*Y$11</f>
        <v>0</v>
      </c>
      <c r="Z134" s="114">
        <f>SUMIFS('RMI - percents'!AG:AG,'RMI - percents'!$H:$H,$A134,'RMI - percents'!$J:$J,$C134)*Z$11</f>
        <v>0</v>
      </c>
      <c r="AA134" s="114">
        <f>SUMIFS('RMI - percents'!AH:AH,'RMI - percents'!$H:$H,$A134,'RMI - percents'!$J:$J,$C134)*AA$11</f>
        <v>0</v>
      </c>
      <c r="AB134" s="114">
        <f>SUMIFS('RMI - percents'!AI:AI,'RMI - percents'!$H:$H,$A134,'RMI - percents'!$J:$J,$C134)*AB$11</f>
        <v>0</v>
      </c>
      <c r="AC134" s="114">
        <f>SUMIFS('RMI - percents'!AJ:AJ,'RMI - percents'!$H:$H,$A134,'RMI - percents'!$J:$J,$C134)*AC$11</f>
        <v>0</v>
      </c>
      <c r="AD134" s="114">
        <f>SUMIFS('RMI - percents'!AK:AK,'RMI - percents'!$H:$H,$A134,'RMI - percents'!$J:$J,$C134)*AD$11</f>
        <v>0</v>
      </c>
      <c r="AE134" s="114">
        <f>SUMIFS('RMI - percents'!AL:AL,'RMI - percents'!$H:$H,$A134,'RMI - percents'!$J:$J,$C134)*AE$11</f>
        <v>0</v>
      </c>
      <c r="AF134" s="114">
        <f>SUMIFS('RMI - percents'!AM:AM,'RMI - percents'!$H:$H,$A134,'RMI - percents'!$J:$J,$C134)*AF$11</f>
        <v>0</v>
      </c>
      <c r="AG134" s="114">
        <f>SUMIFS('RMI - percents'!AN:AN,'RMI - percents'!$H:$H,$A134,'RMI - percents'!$J:$J,$C134)*AG$11</f>
        <v>0</v>
      </c>
      <c r="AH134" s="114">
        <f>SUMIFS('RMI - percents'!AO:AO,'RMI - percents'!$H:$H,$A134,'RMI - percents'!$J:$J,$C134)*AH$11</f>
        <v>0</v>
      </c>
      <c r="AI134" s="114">
        <f>SUMIFS('RMI - percents'!AP:AP,'RMI - percents'!$H:$H,$A134,'RMI - percents'!$J:$J,$C134)*AI$11</f>
        <v>0</v>
      </c>
    </row>
    <row r="135" spans="1:35" x14ac:dyDescent="0.35">
      <c r="A135" s="52" t="str">
        <f t="shared" si="15"/>
        <v>BCEU-rural-residential-appl</v>
      </c>
      <c r="B135" s="63" t="s">
        <v>539</v>
      </c>
      <c r="C135" s="18" t="s">
        <v>93</v>
      </c>
      <c r="D135" s="115">
        <v>0</v>
      </c>
      <c r="E135" s="115">
        <v>0</v>
      </c>
      <c r="F135" s="115">
        <v>0</v>
      </c>
      <c r="G135" s="115">
        <v>0</v>
      </c>
      <c r="H135" s="115">
        <v>0</v>
      </c>
      <c r="I135" s="115">
        <v>0</v>
      </c>
      <c r="J135" s="115">
        <v>0</v>
      </c>
      <c r="K135" s="115">
        <v>0</v>
      </c>
      <c r="L135" s="115">
        <v>0</v>
      </c>
      <c r="M135" s="115">
        <v>0</v>
      </c>
      <c r="N135" s="115">
        <v>0</v>
      </c>
      <c r="O135" s="115">
        <v>0</v>
      </c>
      <c r="P135" s="115">
        <v>0</v>
      </c>
      <c r="Q135" s="115">
        <v>0</v>
      </c>
      <c r="R135" s="115">
        <v>0</v>
      </c>
      <c r="S135" s="115">
        <v>0</v>
      </c>
      <c r="T135" s="115">
        <v>0</v>
      </c>
      <c r="U135" s="115">
        <v>0</v>
      </c>
      <c r="V135" s="115">
        <v>0</v>
      </c>
      <c r="W135" s="115">
        <v>0</v>
      </c>
      <c r="X135" s="115">
        <v>0</v>
      </c>
      <c r="Y135" s="115">
        <v>0</v>
      </c>
      <c r="Z135" s="115">
        <v>0</v>
      </c>
      <c r="AA135" s="115">
        <v>0</v>
      </c>
      <c r="AB135" s="115">
        <v>0</v>
      </c>
      <c r="AC135" s="115">
        <v>0</v>
      </c>
      <c r="AD135" s="115">
        <v>0</v>
      </c>
      <c r="AE135" s="115">
        <v>0</v>
      </c>
      <c r="AF135" s="115">
        <v>0</v>
      </c>
      <c r="AG135" s="115">
        <v>0</v>
      </c>
      <c r="AH135" s="115">
        <v>0</v>
      </c>
      <c r="AI135" s="115">
        <v>0</v>
      </c>
    </row>
    <row r="136" spans="1:35" x14ac:dyDescent="0.35">
      <c r="A136" s="52" t="str">
        <f t="shared" si="15"/>
        <v>BCEU-rural-residential-appl</v>
      </c>
      <c r="B136" s="63" t="s">
        <v>539</v>
      </c>
      <c r="C136" s="18" t="s">
        <v>94</v>
      </c>
      <c r="D136" s="115">
        <v>0</v>
      </c>
      <c r="E136" s="115">
        <v>0</v>
      </c>
      <c r="F136" s="115">
        <v>0</v>
      </c>
      <c r="G136" s="115">
        <v>0</v>
      </c>
      <c r="H136" s="115">
        <v>0</v>
      </c>
      <c r="I136" s="115">
        <v>0</v>
      </c>
      <c r="J136" s="115">
        <v>0</v>
      </c>
      <c r="K136" s="115">
        <v>0</v>
      </c>
      <c r="L136" s="115">
        <v>0</v>
      </c>
      <c r="M136" s="115">
        <v>0</v>
      </c>
      <c r="N136" s="115">
        <v>0</v>
      </c>
      <c r="O136" s="115">
        <v>0</v>
      </c>
      <c r="P136" s="115">
        <v>0</v>
      </c>
      <c r="Q136" s="115">
        <v>0</v>
      </c>
      <c r="R136" s="115">
        <v>0</v>
      </c>
      <c r="S136" s="115">
        <v>0</v>
      </c>
      <c r="T136" s="115">
        <v>0</v>
      </c>
      <c r="U136" s="115">
        <v>0</v>
      </c>
      <c r="V136" s="115">
        <v>0</v>
      </c>
      <c r="W136" s="115">
        <v>0</v>
      </c>
      <c r="X136" s="115">
        <v>0</v>
      </c>
      <c r="Y136" s="115">
        <v>0</v>
      </c>
      <c r="Z136" s="115">
        <v>0</v>
      </c>
      <c r="AA136" s="115">
        <v>0</v>
      </c>
      <c r="AB136" s="115">
        <v>0</v>
      </c>
      <c r="AC136" s="115">
        <v>0</v>
      </c>
      <c r="AD136" s="115">
        <v>0</v>
      </c>
      <c r="AE136" s="115">
        <v>0</v>
      </c>
      <c r="AF136" s="115">
        <v>0</v>
      </c>
      <c r="AG136" s="115">
        <v>0</v>
      </c>
      <c r="AH136" s="115">
        <v>0</v>
      </c>
      <c r="AI136" s="115">
        <v>0</v>
      </c>
    </row>
    <row r="137" spans="1:35" x14ac:dyDescent="0.35">
      <c r="A137" s="52" t="str">
        <f t="shared" si="15"/>
        <v>BCEU-rural-residential-appl</v>
      </c>
      <c r="B137" s="63" t="s">
        <v>539</v>
      </c>
      <c r="C137" s="18" t="s">
        <v>95</v>
      </c>
      <c r="D137" s="114">
        <f>SUMIFS('RMI - percents'!K:K,'RMI - percents'!$H:$H,$A137,'RMI - percents'!$J:$J,$C137)*D$15</f>
        <v>432971057986.05157</v>
      </c>
      <c r="E137" s="114">
        <f>SUMIFS('RMI - percents'!L:L,'RMI - percents'!$H:$H,$A137,'RMI - percents'!$J:$J,$C137)*E$15</f>
        <v>411141882413.96619</v>
      </c>
      <c r="F137" s="114">
        <f>SUMIFS('RMI - percents'!M:M,'RMI - percents'!$H:$H,$A137,'RMI - percents'!$J:$J,$C137)*F$15</f>
        <v>392234324632.64624</v>
      </c>
      <c r="G137" s="114">
        <f>SUMIFS('RMI - percents'!N:N,'RMI - percents'!$H:$H,$A137,'RMI - percents'!$J:$J,$C137)*G$15</f>
        <v>376269573678.22211</v>
      </c>
      <c r="H137" s="114">
        <f>SUMIFS('RMI - percents'!O:O,'RMI - percents'!$H:$H,$A137,'RMI - percents'!$J:$J,$C137)*H$15</f>
        <v>363221155900.46869</v>
      </c>
      <c r="I137" s="114">
        <f>SUMIFS('RMI - percents'!P:P,'RMI - percents'!$H:$H,$A137,'RMI - percents'!$J:$J,$C137)*I$15</f>
        <v>352406068612.86481</v>
      </c>
      <c r="J137" s="114">
        <f>SUMIFS('RMI - percents'!Q:Q,'RMI - percents'!$H:$H,$A137,'RMI - percents'!$J:$J,$C137)*J$15</f>
        <v>343759030216.94525</v>
      </c>
      <c r="K137" s="114">
        <f>SUMIFS('RMI - percents'!R:R,'RMI - percents'!$H:$H,$A137,'RMI - percents'!$J:$J,$C137)*K$15</f>
        <v>336851317890.12323</v>
      </c>
      <c r="L137" s="114">
        <f>SUMIFS('RMI - percents'!S:S,'RMI - percents'!$H:$H,$A137,'RMI - percents'!$J:$J,$C137)*L$15</f>
        <v>331055215132.50977</v>
      </c>
      <c r="M137" s="114">
        <f>SUMIFS('RMI - percents'!T:T,'RMI - percents'!$H:$H,$A137,'RMI - percents'!$J:$J,$C137)*M$15</f>
        <v>326326615643.84326</v>
      </c>
      <c r="N137" s="114">
        <f>SUMIFS('RMI - percents'!U:U,'RMI - percents'!$H:$H,$A137,'RMI - percents'!$J:$J,$C137)*N$15</f>
        <v>322633087156.76776</v>
      </c>
      <c r="O137" s="114">
        <f>SUMIFS('RMI - percents'!V:V,'RMI - percents'!$H:$H,$A137,'RMI - percents'!$J:$J,$C137)*O$15</f>
        <v>319231096129.927</v>
      </c>
      <c r="P137" s="114">
        <f>SUMIFS('RMI - percents'!W:W,'RMI - percents'!$H:$H,$A137,'RMI - percents'!$J:$J,$C137)*P$15</f>
        <v>316379112825.33661</v>
      </c>
      <c r="Q137" s="114">
        <f>SUMIFS('RMI - percents'!X:X,'RMI - percents'!$H:$H,$A137,'RMI - percents'!$J:$J,$C137)*Q$15</f>
        <v>313879522370.50262</v>
      </c>
      <c r="R137" s="114">
        <f>SUMIFS('RMI - percents'!Y:Y,'RMI - percents'!$H:$H,$A137,'RMI - percents'!$J:$J,$C137)*R$15</f>
        <v>311874126418.75854</v>
      </c>
      <c r="S137" s="114">
        <f>SUMIFS('RMI - percents'!Z:Z,'RMI - percents'!$H:$H,$A137,'RMI - percents'!$J:$J,$C137)*S$15</f>
        <v>309845644764.78143</v>
      </c>
      <c r="T137" s="114">
        <f>SUMIFS('RMI - percents'!AA:AA,'RMI - percents'!$H:$H,$A137,'RMI - percents'!$J:$J,$C137)*T$15</f>
        <v>308211374048.10431</v>
      </c>
      <c r="U137" s="114">
        <f>SUMIFS('RMI - percents'!AB:AB,'RMI - percents'!$H:$H,$A137,'RMI - percents'!$J:$J,$C137)*U$15</f>
        <v>306971930080.90564</v>
      </c>
      <c r="V137" s="114">
        <f>SUMIFS('RMI - percents'!AC:AC,'RMI - percents'!$H:$H,$A137,'RMI - percents'!$J:$J,$C137)*V$15</f>
        <v>305614952952.44788</v>
      </c>
      <c r="W137" s="114">
        <f>SUMIFS('RMI - percents'!AD:AD,'RMI - percents'!$H:$H,$A137,'RMI - percents'!$J:$J,$C137)*W$15</f>
        <v>304507826382.112</v>
      </c>
      <c r="X137" s="114">
        <f>SUMIFS('RMI - percents'!AE:AE,'RMI - percents'!$H:$H,$A137,'RMI - percents'!$J:$J,$C137)*X$15</f>
        <v>303535878070.79535</v>
      </c>
      <c r="Y137" s="114">
        <f>SUMIFS('RMI - percents'!AF:AF,'RMI - percents'!$H:$H,$A137,'RMI - percents'!$J:$J,$C137)*Y$15</f>
        <v>302552768399.94043</v>
      </c>
      <c r="Z137" s="114">
        <f>SUMIFS('RMI - percents'!AG:AG,'RMI - percents'!$H:$H,$A137,'RMI - percents'!$J:$J,$C137)*Z$15</f>
        <v>303474255835.77362</v>
      </c>
      <c r="AA137" s="114">
        <f>SUMIFS('RMI - percents'!AH:AH,'RMI - percents'!$H:$H,$A137,'RMI - percents'!$J:$J,$C137)*AA$15</f>
        <v>304324771369.86536</v>
      </c>
      <c r="AB137" s="114">
        <f>SUMIFS('RMI - percents'!AI:AI,'RMI - percents'!$H:$H,$A137,'RMI - percents'!$J:$J,$C137)*AB$15</f>
        <v>304953692915.44147</v>
      </c>
      <c r="AC137" s="114">
        <f>SUMIFS('RMI - percents'!AJ:AJ,'RMI - percents'!$H:$H,$A137,'RMI - percents'!$J:$J,$C137)*AC$15</f>
        <v>305658025516.86841</v>
      </c>
      <c r="AD137" s="114">
        <f>SUMIFS('RMI - percents'!AK:AK,'RMI - percents'!$H:$H,$A137,'RMI - percents'!$J:$J,$C137)*AD$15</f>
        <v>306312678210.1897</v>
      </c>
      <c r="AE137" s="114">
        <f>SUMIFS('RMI - percents'!AL:AL,'RMI - percents'!$H:$H,$A137,'RMI - percents'!$J:$J,$C137)*AE$15</f>
        <v>306955228921.22314</v>
      </c>
      <c r="AF137" s="114">
        <f>SUMIFS('RMI - percents'!AM:AM,'RMI - percents'!$H:$H,$A137,'RMI - percents'!$J:$J,$C137)*AF$15</f>
        <v>307630779085.84802</v>
      </c>
      <c r="AG137" s="114">
        <f>SUMIFS('RMI - percents'!AN:AN,'RMI - percents'!$H:$H,$A137,'RMI - percents'!$J:$J,$C137)*AG$15</f>
        <v>308364433426.00226</v>
      </c>
      <c r="AH137" s="114">
        <f>SUMIFS('RMI - percents'!AO:AO,'RMI - percents'!$H:$H,$A137,'RMI - percents'!$J:$J,$C137)*AH$15</f>
        <v>309180453022.81</v>
      </c>
      <c r="AI137" s="114">
        <f>SUMIFS('RMI - percents'!AP:AP,'RMI - percents'!$H:$H,$A137,'RMI - percents'!$J:$J,$C137)*AI$15</f>
        <v>310087174266.76935</v>
      </c>
    </row>
    <row r="138" spans="1:35" x14ac:dyDescent="0.35">
      <c r="A138" s="52" t="str">
        <f t="shared" si="15"/>
        <v>BCEU-rural-residential-appl</v>
      </c>
      <c r="B138" s="63" t="s">
        <v>539</v>
      </c>
      <c r="C138" s="18" t="s">
        <v>96</v>
      </c>
      <c r="D138" s="115">
        <v>0</v>
      </c>
      <c r="E138" s="115">
        <v>0</v>
      </c>
      <c r="F138" s="115">
        <v>0</v>
      </c>
      <c r="G138" s="115">
        <v>0</v>
      </c>
      <c r="H138" s="115">
        <v>0</v>
      </c>
      <c r="I138" s="115">
        <v>0</v>
      </c>
      <c r="J138" s="115">
        <v>0</v>
      </c>
      <c r="K138" s="115">
        <v>0</v>
      </c>
      <c r="L138" s="115">
        <v>0</v>
      </c>
      <c r="M138" s="115">
        <v>0</v>
      </c>
      <c r="N138" s="115">
        <v>0</v>
      </c>
      <c r="O138" s="115">
        <v>0</v>
      </c>
      <c r="P138" s="115">
        <v>0</v>
      </c>
      <c r="Q138" s="115">
        <v>0</v>
      </c>
      <c r="R138" s="115">
        <v>0</v>
      </c>
      <c r="S138" s="115">
        <v>0</v>
      </c>
      <c r="T138" s="115">
        <v>0</v>
      </c>
      <c r="U138" s="115">
        <v>0</v>
      </c>
      <c r="V138" s="115">
        <v>0</v>
      </c>
      <c r="W138" s="115">
        <v>0</v>
      </c>
      <c r="X138" s="115">
        <v>0</v>
      </c>
      <c r="Y138" s="115">
        <v>0</v>
      </c>
      <c r="Z138" s="115">
        <v>0</v>
      </c>
      <c r="AA138" s="115">
        <v>0</v>
      </c>
      <c r="AB138" s="115">
        <v>0</v>
      </c>
      <c r="AC138" s="115">
        <v>0</v>
      </c>
      <c r="AD138" s="115">
        <v>0</v>
      </c>
      <c r="AE138" s="115">
        <v>0</v>
      </c>
      <c r="AF138" s="115">
        <v>0</v>
      </c>
      <c r="AG138" s="115">
        <v>0</v>
      </c>
      <c r="AH138" s="115">
        <v>0</v>
      </c>
      <c r="AI138" s="115">
        <v>0</v>
      </c>
    </row>
    <row r="139" spans="1:35" x14ac:dyDescent="0.35">
      <c r="A139" s="51"/>
      <c r="B139" s="63" t="s">
        <v>539</v>
      </c>
      <c r="C139" s="51"/>
      <c r="D139" s="51"/>
      <c r="E139" s="51"/>
      <c r="F139" s="51"/>
      <c r="G139" s="51"/>
      <c r="H139"/>
      <c r="I139"/>
      <c r="J139"/>
      <c r="K139"/>
      <c r="L139"/>
      <c r="M139"/>
      <c r="N139"/>
      <c r="O139"/>
      <c r="P139"/>
      <c r="Q139"/>
      <c r="R139"/>
      <c r="S139"/>
      <c r="T139"/>
      <c r="U139"/>
      <c r="V139"/>
      <c r="W139"/>
      <c r="X139"/>
      <c r="Y139"/>
      <c r="Z139"/>
      <c r="AA139"/>
      <c r="AB139"/>
      <c r="AC139"/>
      <c r="AD139"/>
      <c r="AE139"/>
      <c r="AF139"/>
      <c r="AG139"/>
      <c r="AH139" s="51"/>
      <c r="AI139" s="51"/>
    </row>
    <row r="140" spans="1:35" x14ac:dyDescent="0.35">
      <c r="A140" s="18" t="s">
        <v>510</v>
      </c>
      <c r="B140" s="63" t="s">
        <v>539</v>
      </c>
      <c r="C140" s="51"/>
      <c r="D140" s="51"/>
      <c r="E140" s="51"/>
      <c r="F140" s="51"/>
      <c r="G140" s="51"/>
      <c r="H140"/>
      <c r="I140"/>
      <c r="J140"/>
      <c r="K140"/>
      <c r="L140"/>
      <c r="M140"/>
      <c r="N140"/>
      <c r="O140"/>
      <c r="P140"/>
      <c r="Q140"/>
      <c r="R140"/>
      <c r="S140"/>
      <c r="T140"/>
      <c r="U140"/>
      <c r="V140"/>
      <c r="W140"/>
      <c r="X140"/>
      <c r="Y140"/>
      <c r="Z140"/>
      <c r="AA140"/>
      <c r="AB140"/>
      <c r="AC140"/>
      <c r="AD140"/>
      <c r="AE140"/>
      <c r="AF140"/>
      <c r="AG140"/>
      <c r="AH140" s="51"/>
      <c r="AI140" s="51"/>
    </row>
    <row r="141" spans="1:35" x14ac:dyDescent="0.35">
      <c r="A141" s="52" t="str">
        <f>A140</f>
        <v>BCEU-rural-residential-other</v>
      </c>
      <c r="B141" s="63" t="s">
        <v>539</v>
      </c>
      <c r="C141" s="18" t="s">
        <v>1</v>
      </c>
      <c r="D141" s="18">
        <v>2019</v>
      </c>
      <c r="E141" s="18">
        <v>2020</v>
      </c>
      <c r="F141" s="18">
        <v>2021</v>
      </c>
      <c r="G141" s="18">
        <v>2022</v>
      </c>
      <c r="H141" s="18">
        <v>2023</v>
      </c>
      <c r="I141" s="18">
        <v>2024</v>
      </c>
      <c r="J141" s="18">
        <v>2025</v>
      </c>
      <c r="K141" s="18">
        <v>2026</v>
      </c>
      <c r="L141" s="18">
        <v>2027</v>
      </c>
      <c r="M141" s="18">
        <v>2028</v>
      </c>
      <c r="N141" s="18">
        <v>2029</v>
      </c>
      <c r="O141" s="18">
        <v>2030</v>
      </c>
      <c r="P141" s="18">
        <v>2031</v>
      </c>
      <c r="Q141" s="18">
        <v>2032</v>
      </c>
      <c r="R141" s="18">
        <v>2033</v>
      </c>
      <c r="S141" s="18">
        <v>2034</v>
      </c>
      <c r="T141" s="18">
        <v>2035</v>
      </c>
      <c r="U141" s="18">
        <v>2036</v>
      </c>
      <c r="V141" s="18">
        <v>2037</v>
      </c>
      <c r="W141" s="18">
        <v>2038</v>
      </c>
      <c r="X141" s="18">
        <v>2039</v>
      </c>
      <c r="Y141" s="18">
        <v>2040</v>
      </c>
      <c r="Z141" s="18">
        <v>2041</v>
      </c>
      <c r="AA141" s="18">
        <v>2042</v>
      </c>
      <c r="AB141" s="18">
        <v>2043</v>
      </c>
      <c r="AC141" s="18">
        <v>2044</v>
      </c>
      <c r="AD141" s="18">
        <v>2045</v>
      </c>
      <c r="AE141" s="18">
        <v>2046</v>
      </c>
      <c r="AF141" s="18">
        <v>2047</v>
      </c>
      <c r="AG141" s="18">
        <v>2048</v>
      </c>
      <c r="AH141" s="18">
        <v>2049</v>
      </c>
      <c r="AI141" s="18">
        <v>2050</v>
      </c>
    </row>
    <row r="142" spans="1:35" x14ac:dyDescent="0.35">
      <c r="A142" s="52" t="str">
        <f t="shared" ref="A142:A151" si="16">A141</f>
        <v>BCEU-rural-residential-other</v>
      </c>
      <c r="B142" s="63" t="s">
        <v>539</v>
      </c>
      <c r="C142" s="18" t="s">
        <v>2</v>
      </c>
      <c r="D142" s="114">
        <f>SUMIFS('RMI - percents'!K:K,'RMI - percents'!$H:$H,$A142,'RMI - percents'!$J:$J,$C142)*D$5</f>
        <v>6092906388824.7695</v>
      </c>
      <c r="E142" s="114">
        <f>SUMIFS('RMI - percents'!L:L,'RMI - percents'!$H:$H,$A142,'RMI - percents'!$J:$J,$C142)*E$5</f>
        <v>6660140007351.5723</v>
      </c>
      <c r="F142" s="114">
        <f>SUMIFS('RMI - percents'!M:M,'RMI - percents'!$H:$H,$A142,'RMI - percents'!$J:$J,$C142)*F$5</f>
        <v>6283703991575.2256</v>
      </c>
      <c r="G142" s="114">
        <f>SUMIFS('RMI - percents'!N:N,'RMI - percents'!$H:$H,$A142,'RMI - percents'!$J:$J,$C142)*G$5</f>
        <v>6053462390334.1162</v>
      </c>
      <c r="H142" s="114">
        <f>SUMIFS('RMI - percents'!O:O,'RMI - percents'!$H:$H,$A142,'RMI - percents'!$J:$J,$C142)*H$5</f>
        <v>5885259186291.9443</v>
      </c>
      <c r="I142" s="114">
        <f>SUMIFS('RMI - percents'!P:P,'RMI - percents'!$H:$H,$A142,'RMI - percents'!$J:$J,$C142)*I$5</f>
        <v>5766416189293.2813</v>
      </c>
      <c r="J142" s="114">
        <f>SUMIFS('RMI - percents'!Q:Q,'RMI - percents'!$H:$H,$A142,'RMI - percents'!$J:$J,$C142)*J$5</f>
        <v>5651349821919.9688</v>
      </c>
      <c r="K142" s="114">
        <f>SUMIFS('RMI - percents'!R:R,'RMI - percents'!$H:$H,$A142,'RMI - percents'!$J:$J,$C142)*K$5</f>
        <v>5522256520978.167</v>
      </c>
      <c r="L142" s="114">
        <f>SUMIFS('RMI - percents'!S:S,'RMI - percents'!$H:$H,$A142,'RMI - percents'!$J:$J,$C142)*L$5</f>
        <v>5410318602215.3408</v>
      </c>
      <c r="M142" s="114">
        <f>SUMIFS('RMI - percents'!T:T,'RMI - percents'!$H:$H,$A142,'RMI - percents'!$J:$J,$C142)*M$5</f>
        <v>5298400408523.7393</v>
      </c>
      <c r="N142" s="114">
        <f>SUMIFS('RMI - percents'!U:U,'RMI - percents'!$H:$H,$A142,'RMI - percents'!$J:$J,$C142)*N$5</f>
        <v>5186424543150.876</v>
      </c>
      <c r="O142" s="114">
        <f>SUMIFS('RMI - percents'!V:V,'RMI - percents'!$H:$H,$A142,'RMI - percents'!$J:$J,$C142)*O$5</f>
        <v>5061911550836.751</v>
      </c>
      <c r="P142" s="114">
        <f>SUMIFS('RMI - percents'!W:W,'RMI - percents'!$H:$H,$A142,'RMI - percents'!$J:$J,$C142)*P$5</f>
        <v>4921116471138.8574</v>
      </c>
      <c r="Q142" s="114">
        <f>SUMIFS('RMI - percents'!X:X,'RMI - percents'!$H:$H,$A142,'RMI - percents'!$J:$J,$C142)*Q$5</f>
        <v>4771066874123.4561</v>
      </c>
      <c r="R142" s="114">
        <f>SUMIFS('RMI - percents'!Y:Y,'RMI - percents'!$H:$H,$A142,'RMI - percents'!$J:$J,$C142)*R$5</f>
        <v>4623422757683.5303</v>
      </c>
      <c r="S142" s="114">
        <f>SUMIFS('RMI - percents'!Z:Z,'RMI - percents'!$H:$H,$A142,'RMI - percents'!$J:$J,$C142)*S$5</f>
        <v>4479970850179.5986</v>
      </c>
      <c r="T142" s="114">
        <f>SUMIFS('RMI - percents'!AA:AA,'RMI - percents'!$H:$H,$A142,'RMI - percents'!$J:$J,$C142)*T$5</f>
        <v>4337911954196.7236</v>
      </c>
      <c r="U142" s="114">
        <f>SUMIFS('RMI - percents'!AB:AB,'RMI - percents'!$H:$H,$A142,'RMI - percents'!$J:$J,$C142)*U$5</f>
        <v>4207154408917.4238</v>
      </c>
      <c r="V142" s="114">
        <f>SUMIFS('RMI - percents'!AC:AC,'RMI - percents'!$H:$H,$A142,'RMI - percents'!$J:$J,$C142)*V$5</f>
        <v>4068270786865.8755</v>
      </c>
      <c r="W142" s="114">
        <f>SUMIFS('RMI - percents'!AD:AD,'RMI - percents'!$H:$H,$A142,'RMI - percents'!$J:$J,$C142)*W$5</f>
        <v>3929517434097.3979</v>
      </c>
      <c r="X142" s="114">
        <f>SUMIFS('RMI - percents'!AE:AE,'RMI - percents'!$H:$H,$A142,'RMI - percents'!$J:$J,$C142)*X$5</f>
        <v>3786317102012.2769</v>
      </c>
      <c r="Y142" s="114">
        <f>SUMIFS('RMI - percents'!AF:AF,'RMI - percents'!$H:$H,$A142,'RMI - percents'!$J:$J,$C142)*Y$5</f>
        <v>3635537033204.7861</v>
      </c>
      <c r="Z142" s="114">
        <f>SUMIFS('RMI - percents'!AG:AG,'RMI - percents'!$H:$H,$A142,'RMI - percents'!$J:$J,$C142)*Z$5</f>
        <v>3469613676315.0693</v>
      </c>
      <c r="AA142" s="114">
        <f>SUMIFS('RMI - percents'!AH:AH,'RMI - percents'!$H:$H,$A142,'RMI - percents'!$J:$J,$C142)*AA$5</f>
        <v>3299160808117.5605</v>
      </c>
      <c r="AB142" s="114">
        <f>SUMIFS('RMI - percents'!AI:AI,'RMI - percents'!$H:$H,$A142,'RMI - percents'!$J:$J,$C142)*AB$5</f>
        <v>3127751957329.1909</v>
      </c>
      <c r="AC142" s="114">
        <f>SUMIFS('RMI - percents'!AJ:AJ,'RMI - percents'!$H:$H,$A142,'RMI - percents'!$J:$J,$C142)*AC$5</f>
        <v>2955715437384.1523</v>
      </c>
      <c r="AD142" s="114">
        <f>SUMIFS('RMI - percents'!AK:AK,'RMI - percents'!$H:$H,$A142,'RMI - percents'!$J:$J,$C142)*AD$5</f>
        <v>2782990520306.8564</v>
      </c>
      <c r="AE142" s="114">
        <f>SUMIFS('RMI - percents'!AL:AL,'RMI - percents'!$H:$H,$A142,'RMI - percents'!$J:$J,$C142)*AE$5</f>
        <v>2607966133898.1641</v>
      </c>
      <c r="AF142" s="114">
        <f>SUMIFS('RMI - percents'!AM:AM,'RMI - percents'!$H:$H,$A142,'RMI - percents'!$J:$J,$C142)*AF$5</f>
        <v>2427461541588.251</v>
      </c>
      <c r="AG142" s="114">
        <f>SUMIFS('RMI - percents'!AN:AN,'RMI - percents'!$H:$H,$A142,'RMI - percents'!$J:$J,$C142)*AG$5</f>
        <v>2383476379564.4253</v>
      </c>
      <c r="AH142" s="114">
        <f>SUMIFS('RMI - percents'!AO:AO,'RMI - percents'!$H:$H,$A142,'RMI - percents'!$J:$J,$C142)*AH$5</f>
        <v>2358969674711.1001</v>
      </c>
      <c r="AI142" s="114">
        <f>SUMIFS('RMI - percents'!AP:AP,'RMI - percents'!$H:$H,$A142,'RMI - percents'!$J:$J,$C142)*AI$5</f>
        <v>2333574357506.167</v>
      </c>
    </row>
    <row r="143" spans="1:35" x14ac:dyDescent="0.35">
      <c r="A143" s="52" t="str">
        <f t="shared" si="16"/>
        <v>BCEU-rural-residential-other</v>
      </c>
      <c r="B143" s="63" t="s">
        <v>539</v>
      </c>
      <c r="C143" s="18" t="s">
        <v>3</v>
      </c>
      <c r="D143" s="116">
        <v>0</v>
      </c>
      <c r="E143" s="116">
        <v>0</v>
      </c>
      <c r="F143" s="116">
        <v>0</v>
      </c>
      <c r="G143" s="116">
        <v>0</v>
      </c>
      <c r="H143" s="116">
        <v>0</v>
      </c>
      <c r="I143" s="116">
        <v>0</v>
      </c>
      <c r="J143" s="116">
        <v>0</v>
      </c>
      <c r="K143" s="116">
        <v>0</v>
      </c>
      <c r="L143" s="116">
        <v>0</v>
      </c>
      <c r="M143" s="116">
        <v>0</v>
      </c>
      <c r="N143" s="116">
        <v>0</v>
      </c>
      <c r="O143" s="116">
        <v>0</v>
      </c>
      <c r="P143" s="116">
        <v>0</v>
      </c>
      <c r="Q143" s="116">
        <v>0</v>
      </c>
      <c r="R143" s="116">
        <v>0</v>
      </c>
      <c r="S143" s="116">
        <v>0</v>
      </c>
      <c r="T143" s="116">
        <v>0</v>
      </c>
      <c r="U143" s="116">
        <v>0</v>
      </c>
      <c r="V143" s="116">
        <v>0</v>
      </c>
      <c r="W143" s="116">
        <v>0</v>
      </c>
      <c r="X143" s="116">
        <v>0</v>
      </c>
      <c r="Y143" s="116">
        <v>0</v>
      </c>
      <c r="Z143" s="116">
        <v>0</v>
      </c>
      <c r="AA143" s="116">
        <v>0</v>
      </c>
      <c r="AB143" s="116">
        <v>0</v>
      </c>
      <c r="AC143" s="116">
        <v>0</v>
      </c>
      <c r="AD143" s="116">
        <v>0</v>
      </c>
      <c r="AE143" s="116">
        <v>0</v>
      </c>
      <c r="AF143" s="116">
        <v>0</v>
      </c>
      <c r="AG143" s="116">
        <v>0</v>
      </c>
      <c r="AH143" s="116">
        <v>0</v>
      </c>
      <c r="AI143" s="116">
        <v>0</v>
      </c>
    </row>
    <row r="144" spans="1:35" x14ac:dyDescent="0.35">
      <c r="A144" s="52" t="str">
        <f t="shared" si="16"/>
        <v>BCEU-rural-residential-other</v>
      </c>
      <c r="B144" s="63" t="s">
        <v>539</v>
      </c>
      <c r="C144" s="18" t="s">
        <v>4</v>
      </c>
      <c r="D144" s="116">
        <f>SUMIFS('RMI - percents'!K:K,'RMI - percents'!$H:$H,$A144,'RMI - percents'!$J:$J,$C144)*D$7</f>
        <v>0</v>
      </c>
      <c r="E144" s="116">
        <f>SUMIFS('RMI - percents'!L:L,'RMI - percents'!$H:$H,$A144,'RMI - percents'!$J:$J,$C144)*E$7</f>
        <v>0</v>
      </c>
      <c r="F144" s="116">
        <f>SUMIFS('RMI - percents'!M:M,'RMI - percents'!$H:$H,$A144,'RMI - percents'!$J:$J,$C144)*F$7</f>
        <v>0</v>
      </c>
      <c r="G144" s="116">
        <f>SUMIFS('RMI - percents'!N:N,'RMI - percents'!$H:$H,$A144,'RMI - percents'!$J:$J,$C144)*G$7</f>
        <v>0</v>
      </c>
      <c r="H144" s="116">
        <f>SUMIFS('RMI - percents'!O:O,'RMI - percents'!$H:$H,$A144,'RMI - percents'!$J:$J,$C144)*H$7</f>
        <v>0</v>
      </c>
      <c r="I144" s="116">
        <f>SUMIFS('RMI - percents'!P:P,'RMI - percents'!$H:$H,$A144,'RMI - percents'!$J:$J,$C144)*I$7</f>
        <v>0</v>
      </c>
      <c r="J144" s="116">
        <f>SUMIFS('RMI - percents'!Q:Q,'RMI - percents'!$H:$H,$A144,'RMI - percents'!$J:$J,$C144)*J$7</f>
        <v>0</v>
      </c>
      <c r="K144" s="116">
        <f>SUMIFS('RMI - percents'!R:R,'RMI - percents'!$H:$H,$A144,'RMI - percents'!$J:$J,$C144)*K$7</f>
        <v>0</v>
      </c>
      <c r="L144" s="116">
        <f>SUMIFS('RMI - percents'!S:S,'RMI - percents'!$H:$H,$A144,'RMI - percents'!$J:$J,$C144)*L$7</f>
        <v>0</v>
      </c>
      <c r="M144" s="116">
        <f>SUMIFS('RMI - percents'!T:T,'RMI - percents'!$H:$H,$A144,'RMI - percents'!$J:$J,$C144)*M$7</f>
        <v>0</v>
      </c>
      <c r="N144" s="116">
        <f>SUMIFS('RMI - percents'!U:U,'RMI - percents'!$H:$H,$A144,'RMI - percents'!$J:$J,$C144)*N$7</f>
        <v>0</v>
      </c>
      <c r="O144" s="116">
        <f>SUMIFS('RMI - percents'!V:V,'RMI - percents'!$H:$H,$A144,'RMI - percents'!$J:$J,$C144)*O$7</f>
        <v>0</v>
      </c>
      <c r="P144" s="116">
        <f>SUMIFS('RMI - percents'!W:W,'RMI - percents'!$H:$H,$A144,'RMI - percents'!$J:$J,$C144)*P$7</f>
        <v>0</v>
      </c>
      <c r="Q144" s="116">
        <f>SUMIFS('RMI - percents'!X:X,'RMI - percents'!$H:$H,$A144,'RMI - percents'!$J:$J,$C144)*Q$7</f>
        <v>0</v>
      </c>
      <c r="R144" s="116">
        <f>SUMIFS('RMI - percents'!Y:Y,'RMI - percents'!$H:$H,$A144,'RMI - percents'!$J:$J,$C144)*R$7</f>
        <v>0</v>
      </c>
      <c r="S144" s="116">
        <f>SUMIFS('RMI - percents'!Z:Z,'RMI - percents'!$H:$H,$A144,'RMI - percents'!$J:$J,$C144)*S$7</f>
        <v>0</v>
      </c>
      <c r="T144" s="116">
        <f>SUMIFS('RMI - percents'!AA:AA,'RMI - percents'!$H:$H,$A144,'RMI - percents'!$J:$J,$C144)*T$7</f>
        <v>0</v>
      </c>
      <c r="U144" s="116">
        <f>SUMIFS('RMI - percents'!AB:AB,'RMI - percents'!$H:$H,$A144,'RMI - percents'!$J:$J,$C144)*U$7</f>
        <v>0</v>
      </c>
      <c r="V144" s="116">
        <f>SUMIFS('RMI - percents'!AC:AC,'RMI - percents'!$H:$H,$A144,'RMI - percents'!$J:$J,$C144)*V$7</f>
        <v>0</v>
      </c>
      <c r="W144" s="116">
        <f>SUMIFS('RMI - percents'!AD:AD,'RMI - percents'!$H:$H,$A144,'RMI - percents'!$J:$J,$C144)*W$7</f>
        <v>0</v>
      </c>
      <c r="X144" s="116">
        <f>SUMIFS('RMI - percents'!AE:AE,'RMI - percents'!$H:$H,$A144,'RMI - percents'!$J:$J,$C144)*X$7</f>
        <v>0</v>
      </c>
      <c r="Y144" s="116">
        <f>SUMIFS('RMI - percents'!AF:AF,'RMI - percents'!$H:$H,$A144,'RMI - percents'!$J:$J,$C144)*Y$7</f>
        <v>0</v>
      </c>
      <c r="Z144" s="116">
        <f>SUMIFS('RMI - percents'!AG:AG,'RMI - percents'!$H:$H,$A144,'RMI - percents'!$J:$J,$C144)*Z$7</f>
        <v>0</v>
      </c>
      <c r="AA144" s="116">
        <f>SUMIFS('RMI - percents'!AH:AH,'RMI - percents'!$H:$H,$A144,'RMI - percents'!$J:$J,$C144)*AA$7</f>
        <v>0</v>
      </c>
      <c r="AB144" s="116">
        <f>SUMIFS('RMI - percents'!AI:AI,'RMI - percents'!$H:$H,$A144,'RMI - percents'!$J:$J,$C144)*AB$7</f>
        <v>0</v>
      </c>
      <c r="AC144" s="116">
        <f>SUMIFS('RMI - percents'!AJ:AJ,'RMI - percents'!$H:$H,$A144,'RMI - percents'!$J:$J,$C144)*AC$7</f>
        <v>0</v>
      </c>
      <c r="AD144" s="116">
        <f>SUMIFS('RMI - percents'!AK:AK,'RMI - percents'!$H:$H,$A144,'RMI - percents'!$J:$J,$C144)*AD$7</f>
        <v>0</v>
      </c>
      <c r="AE144" s="116">
        <f>SUMIFS('RMI - percents'!AL:AL,'RMI - percents'!$H:$H,$A144,'RMI - percents'!$J:$J,$C144)*AE$7</f>
        <v>0</v>
      </c>
      <c r="AF144" s="116">
        <f>SUMIFS('RMI - percents'!AM:AM,'RMI - percents'!$H:$H,$A144,'RMI - percents'!$J:$J,$C144)*AF$7</f>
        <v>0</v>
      </c>
      <c r="AG144" s="116">
        <f>SUMIFS('RMI - percents'!AN:AN,'RMI - percents'!$H:$H,$A144,'RMI - percents'!$J:$J,$C144)*AG$7</f>
        <v>0</v>
      </c>
      <c r="AH144" s="116">
        <f>SUMIFS('RMI - percents'!AO:AO,'RMI - percents'!$H:$H,$A144,'RMI - percents'!$J:$J,$C144)*AH$7</f>
        <v>0</v>
      </c>
      <c r="AI144" s="116">
        <f>SUMIFS('RMI - percents'!AP:AP,'RMI - percents'!$H:$H,$A144,'RMI - percents'!$J:$J,$C144)*AI$7</f>
        <v>0</v>
      </c>
    </row>
    <row r="145" spans="1:35" x14ac:dyDescent="0.35">
      <c r="A145" s="52" t="str">
        <f t="shared" si="16"/>
        <v>BCEU-rural-residential-other</v>
      </c>
      <c r="B145" s="63" t="s">
        <v>539</v>
      </c>
      <c r="C145" s="18" t="s">
        <v>5</v>
      </c>
      <c r="D145" s="116">
        <f>SUMIFS('RMI - percents'!K:K,'RMI - percents'!$H:$H,$A145,'RMI - percents'!$J:$J,$C145)*D$9</f>
        <v>0</v>
      </c>
      <c r="E145" s="116">
        <f>SUMIFS('RMI - percents'!L:L,'RMI - percents'!$H:$H,$A145,'RMI - percents'!$J:$J,$C145)*E$9</f>
        <v>0</v>
      </c>
      <c r="F145" s="116">
        <f>SUMIFS('RMI - percents'!M:M,'RMI - percents'!$H:$H,$A145,'RMI - percents'!$J:$J,$C145)*F$9</f>
        <v>0</v>
      </c>
      <c r="G145" s="116">
        <f>SUMIFS('RMI - percents'!N:N,'RMI - percents'!$H:$H,$A145,'RMI - percents'!$J:$J,$C145)*G$9</f>
        <v>0</v>
      </c>
      <c r="H145" s="116">
        <f>SUMIFS('RMI - percents'!O:O,'RMI - percents'!$H:$H,$A145,'RMI - percents'!$J:$J,$C145)*H$9</f>
        <v>0</v>
      </c>
      <c r="I145" s="116">
        <f>SUMIFS('RMI - percents'!P:P,'RMI - percents'!$H:$H,$A145,'RMI - percents'!$J:$J,$C145)*I$9</f>
        <v>0</v>
      </c>
      <c r="J145" s="116">
        <f>SUMIFS('RMI - percents'!Q:Q,'RMI - percents'!$H:$H,$A145,'RMI - percents'!$J:$J,$C145)*J$9</f>
        <v>0</v>
      </c>
      <c r="K145" s="116">
        <f>SUMIFS('RMI - percents'!R:R,'RMI - percents'!$H:$H,$A145,'RMI - percents'!$J:$J,$C145)*K$9</f>
        <v>0</v>
      </c>
      <c r="L145" s="116">
        <f>SUMIFS('RMI - percents'!S:S,'RMI - percents'!$H:$H,$A145,'RMI - percents'!$J:$J,$C145)*L$9</f>
        <v>0</v>
      </c>
      <c r="M145" s="116">
        <f>SUMIFS('RMI - percents'!T:T,'RMI - percents'!$H:$H,$A145,'RMI - percents'!$J:$J,$C145)*M$9</f>
        <v>0</v>
      </c>
      <c r="N145" s="116">
        <f>SUMIFS('RMI - percents'!U:U,'RMI - percents'!$H:$H,$A145,'RMI - percents'!$J:$J,$C145)*N$9</f>
        <v>0</v>
      </c>
      <c r="O145" s="116">
        <f>SUMIFS('RMI - percents'!V:V,'RMI - percents'!$H:$H,$A145,'RMI - percents'!$J:$J,$C145)*O$9</f>
        <v>0</v>
      </c>
      <c r="P145" s="116">
        <f>SUMIFS('RMI - percents'!W:W,'RMI - percents'!$H:$H,$A145,'RMI - percents'!$J:$J,$C145)*P$9</f>
        <v>0</v>
      </c>
      <c r="Q145" s="116">
        <f>SUMIFS('RMI - percents'!X:X,'RMI - percents'!$H:$H,$A145,'RMI - percents'!$J:$J,$C145)*Q$9</f>
        <v>0</v>
      </c>
      <c r="R145" s="116">
        <f>SUMIFS('RMI - percents'!Y:Y,'RMI - percents'!$H:$H,$A145,'RMI - percents'!$J:$J,$C145)*R$9</f>
        <v>0</v>
      </c>
      <c r="S145" s="116">
        <f>SUMIFS('RMI - percents'!Z:Z,'RMI - percents'!$H:$H,$A145,'RMI - percents'!$J:$J,$C145)*S$9</f>
        <v>0</v>
      </c>
      <c r="T145" s="116">
        <f>SUMIFS('RMI - percents'!AA:AA,'RMI - percents'!$H:$H,$A145,'RMI - percents'!$J:$J,$C145)*T$9</f>
        <v>0</v>
      </c>
      <c r="U145" s="116">
        <f>SUMIFS('RMI - percents'!AB:AB,'RMI - percents'!$H:$H,$A145,'RMI - percents'!$J:$J,$C145)*U$9</f>
        <v>0</v>
      </c>
      <c r="V145" s="116">
        <f>SUMIFS('RMI - percents'!AC:AC,'RMI - percents'!$H:$H,$A145,'RMI - percents'!$J:$J,$C145)*V$9</f>
        <v>0</v>
      </c>
      <c r="W145" s="116">
        <f>SUMIFS('RMI - percents'!AD:AD,'RMI - percents'!$H:$H,$A145,'RMI - percents'!$J:$J,$C145)*W$9</f>
        <v>0</v>
      </c>
      <c r="X145" s="116">
        <f>SUMIFS('RMI - percents'!AE:AE,'RMI - percents'!$H:$H,$A145,'RMI - percents'!$J:$J,$C145)*X$9</f>
        <v>0</v>
      </c>
      <c r="Y145" s="116">
        <f>SUMIFS('RMI - percents'!AF:AF,'RMI - percents'!$H:$H,$A145,'RMI - percents'!$J:$J,$C145)*Y$9</f>
        <v>0</v>
      </c>
      <c r="Z145" s="116">
        <f>SUMIFS('RMI - percents'!AG:AG,'RMI - percents'!$H:$H,$A145,'RMI - percents'!$J:$J,$C145)*Z$9</f>
        <v>0</v>
      </c>
      <c r="AA145" s="116">
        <f>SUMIFS('RMI - percents'!AH:AH,'RMI - percents'!$H:$H,$A145,'RMI - percents'!$J:$J,$C145)*AA$9</f>
        <v>0</v>
      </c>
      <c r="AB145" s="116">
        <f>SUMIFS('RMI - percents'!AI:AI,'RMI - percents'!$H:$H,$A145,'RMI - percents'!$J:$J,$C145)*AB$9</f>
        <v>0</v>
      </c>
      <c r="AC145" s="116">
        <f>SUMIFS('RMI - percents'!AJ:AJ,'RMI - percents'!$H:$H,$A145,'RMI - percents'!$J:$J,$C145)*AC$9</f>
        <v>0</v>
      </c>
      <c r="AD145" s="116">
        <f>SUMIFS('RMI - percents'!AK:AK,'RMI - percents'!$H:$H,$A145,'RMI - percents'!$J:$J,$C145)*AD$9</f>
        <v>0</v>
      </c>
      <c r="AE145" s="116">
        <f>SUMIFS('RMI - percents'!AL:AL,'RMI - percents'!$H:$H,$A145,'RMI - percents'!$J:$J,$C145)*AE$9</f>
        <v>0</v>
      </c>
      <c r="AF145" s="116">
        <f>SUMIFS('RMI - percents'!AM:AM,'RMI - percents'!$H:$H,$A145,'RMI - percents'!$J:$J,$C145)*AF$9</f>
        <v>0</v>
      </c>
      <c r="AG145" s="116">
        <f>SUMIFS('RMI - percents'!AN:AN,'RMI - percents'!$H:$H,$A145,'RMI - percents'!$J:$J,$C145)*AG$9</f>
        <v>0</v>
      </c>
      <c r="AH145" s="116">
        <f>SUMIFS('RMI - percents'!AO:AO,'RMI - percents'!$H:$H,$A145,'RMI - percents'!$J:$J,$C145)*AH$9</f>
        <v>0</v>
      </c>
      <c r="AI145" s="116">
        <f>SUMIFS('RMI - percents'!AP:AP,'RMI - percents'!$H:$H,$A145,'RMI - percents'!$J:$J,$C145)*AI$9</f>
        <v>0</v>
      </c>
    </row>
    <row r="146" spans="1:35" x14ac:dyDescent="0.35">
      <c r="A146" s="52" t="str">
        <f t="shared" si="16"/>
        <v>BCEU-rural-residential-other</v>
      </c>
      <c r="B146" s="63" t="s">
        <v>539</v>
      </c>
      <c r="C146" s="18" t="s">
        <v>7</v>
      </c>
      <c r="D146" s="116">
        <v>0</v>
      </c>
      <c r="E146" s="116">
        <v>0</v>
      </c>
      <c r="F146" s="116">
        <v>0</v>
      </c>
      <c r="G146" s="116">
        <v>0</v>
      </c>
      <c r="H146" s="116">
        <v>0</v>
      </c>
      <c r="I146" s="116">
        <v>0</v>
      </c>
      <c r="J146" s="116">
        <v>0</v>
      </c>
      <c r="K146" s="116">
        <v>0</v>
      </c>
      <c r="L146" s="116">
        <v>0</v>
      </c>
      <c r="M146" s="116">
        <v>0</v>
      </c>
      <c r="N146" s="116">
        <v>0</v>
      </c>
      <c r="O146" s="116">
        <v>0</v>
      </c>
      <c r="P146" s="116">
        <v>0</v>
      </c>
      <c r="Q146" s="116">
        <v>0</v>
      </c>
      <c r="R146" s="116">
        <v>0</v>
      </c>
      <c r="S146" s="116">
        <v>0</v>
      </c>
      <c r="T146" s="116">
        <v>0</v>
      </c>
      <c r="U146" s="116">
        <v>0</v>
      </c>
      <c r="V146" s="116">
        <v>0</v>
      </c>
      <c r="W146" s="116">
        <v>0</v>
      </c>
      <c r="X146" s="116">
        <v>0</v>
      </c>
      <c r="Y146" s="116">
        <v>0</v>
      </c>
      <c r="Z146" s="116">
        <v>0</v>
      </c>
      <c r="AA146" s="116">
        <v>0</v>
      </c>
      <c r="AB146" s="116">
        <v>0</v>
      </c>
      <c r="AC146" s="116">
        <v>0</v>
      </c>
      <c r="AD146" s="116">
        <v>0</v>
      </c>
      <c r="AE146" s="116">
        <v>0</v>
      </c>
      <c r="AF146" s="116">
        <v>0</v>
      </c>
      <c r="AG146" s="116">
        <v>0</v>
      </c>
      <c r="AH146" s="116">
        <v>0</v>
      </c>
      <c r="AI146" s="116">
        <v>0</v>
      </c>
    </row>
    <row r="147" spans="1:35" x14ac:dyDescent="0.35">
      <c r="A147" s="52" t="str">
        <f t="shared" si="16"/>
        <v>BCEU-rural-residential-other</v>
      </c>
      <c r="B147" s="63" t="s">
        <v>539</v>
      </c>
      <c r="C147" s="18" t="s">
        <v>8</v>
      </c>
      <c r="D147" s="116">
        <f>SUMIFS('RMI - percents'!K:K,'RMI - percents'!$H:$H,$A147,'RMI - percents'!$J:$J,$C147)*D$11</f>
        <v>0</v>
      </c>
      <c r="E147" s="116">
        <f>SUMIFS('RMI - percents'!L:L,'RMI - percents'!$H:$H,$A147,'RMI - percents'!$J:$J,$C147)*E$11</f>
        <v>0</v>
      </c>
      <c r="F147" s="116">
        <f>SUMIFS('RMI - percents'!M:M,'RMI - percents'!$H:$H,$A147,'RMI - percents'!$J:$J,$C147)*F$11</f>
        <v>0</v>
      </c>
      <c r="G147" s="116">
        <f>SUMIFS('RMI - percents'!N:N,'RMI - percents'!$H:$H,$A147,'RMI - percents'!$J:$J,$C147)*G$11</f>
        <v>0</v>
      </c>
      <c r="H147" s="116">
        <f>SUMIFS('RMI - percents'!O:O,'RMI - percents'!$H:$H,$A147,'RMI - percents'!$J:$J,$C147)*H$11</f>
        <v>0</v>
      </c>
      <c r="I147" s="116">
        <f>SUMIFS('RMI - percents'!P:P,'RMI - percents'!$H:$H,$A147,'RMI - percents'!$J:$J,$C147)*I$11</f>
        <v>0</v>
      </c>
      <c r="J147" s="116">
        <f>SUMIFS('RMI - percents'!Q:Q,'RMI - percents'!$H:$H,$A147,'RMI - percents'!$J:$J,$C147)*J$11</f>
        <v>0</v>
      </c>
      <c r="K147" s="116">
        <f>SUMIFS('RMI - percents'!R:R,'RMI - percents'!$H:$H,$A147,'RMI - percents'!$J:$J,$C147)*K$11</f>
        <v>0</v>
      </c>
      <c r="L147" s="116">
        <f>SUMIFS('RMI - percents'!S:S,'RMI - percents'!$H:$H,$A147,'RMI - percents'!$J:$J,$C147)*L$11</f>
        <v>0</v>
      </c>
      <c r="M147" s="116">
        <f>SUMIFS('RMI - percents'!T:T,'RMI - percents'!$H:$H,$A147,'RMI - percents'!$J:$J,$C147)*M$11</f>
        <v>0</v>
      </c>
      <c r="N147" s="116">
        <f>SUMIFS('RMI - percents'!U:U,'RMI - percents'!$H:$H,$A147,'RMI - percents'!$J:$J,$C147)*N$11</f>
        <v>0</v>
      </c>
      <c r="O147" s="116">
        <f>SUMIFS('RMI - percents'!V:V,'RMI - percents'!$H:$H,$A147,'RMI - percents'!$J:$J,$C147)*O$11</f>
        <v>0</v>
      </c>
      <c r="P147" s="116">
        <f>SUMIFS('RMI - percents'!W:W,'RMI - percents'!$H:$H,$A147,'RMI - percents'!$J:$J,$C147)*P$11</f>
        <v>0</v>
      </c>
      <c r="Q147" s="116">
        <f>SUMIFS('RMI - percents'!X:X,'RMI - percents'!$H:$H,$A147,'RMI - percents'!$J:$J,$C147)*Q$11</f>
        <v>0</v>
      </c>
      <c r="R147" s="116">
        <f>SUMIFS('RMI - percents'!Y:Y,'RMI - percents'!$H:$H,$A147,'RMI - percents'!$J:$J,$C147)*R$11</f>
        <v>0</v>
      </c>
      <c r="S147" s="116">
        <f>SUMIFS('RMI - percents'!Z:Z,'RMI - percents'!$H:$H,$A147,'RMI - percents'!$J:$J,$C147)*S$11</f>
        <v>0</v>
      </c>
      <c r="T147" s="116">
        <f>SUMIFS('RMI - percents'!AA:AA,'RMI - percents'!$H:$H,$A147,'RMI - percents'!$J:$J,$C147)*T$11</f>
        <v>0</v>
      </c>
      <c r="U147" s="116">
        <f>SUMIFS('RMI - percents'!AB:AB,'RMI - percents'!$H:$H,$A147,'RMI - percents'!$J:$J,$C147)*U$11</f>
        <v>0</v>
      </c>
      <c r="V147" s="116">
        <f>SUMIFS('RMI - percents'!AC:AC,'RMI - percents'!$H:$H,$A147,'RMI - percents'!$J:$J,$C147)*V$11</f>
        <v>0</v>
      </c>
      <c r="W147" s="116">
        <f>SUMIFS('RMI - percents'!AD:AD,'RMI - percents'!$H:$H,$A147,'RMI - percents'!$J:$J,$C147)*W$11</f>
        <v>0</v>
      </c>
      <c r="X147" s="116">
        <f>SUMIFS('RMI - percents'!AE:AE,'RMI - percents'!$H:$H,$A147,'RMI - percents'!$J:$J,$C147)*X$11</f>
        <v>0</v>
      </c>
      <c r="Y147" s="116">
        <f>SUMIFS('RMI - percents'!AF:AF,'RMI - percents'!$H:$H,$A147,'RMI - percents'!$J:$J,$C147)*Y$11</f>
        <v>0</v>
      </c>
      <c r="Z147" s="116">
        <f>SUMIFS('RMI - percents'!AG:AG,'RMI - percents'!$H:$H,$A147,'RMI - percents'!$J:$J,$C147)*Z$11</f>
        <v>0</v>
      </c>
      <c r="AA147" s="116">
        <f>SUMIFS('RMI - percents'!AH:AH,'RMI - percents'!$H:$H,$A147,'RMI - percents'!$J:$J,$C147)*AA$11</f>
        <v>0</v>
      </c>
      <c r="AB147" s="116">
        <f>SUMIFS('RMI - percents'!AI:AI,'RMI - percents'!$H:$H,$A147,'RMI - percents'!$J:$J,$C147)*AB$11</f>
        <v>0</v>
      </c>
      <c r="AC147" s="116">
        <f>SUMIFS('RMI - percents'!AJ:AJ,'RMI - percents'!$H:$H,$A147,'RMI - percents'!$J:$J,$C147)*AC$11</f>
        <v>0</v>
      </c>
      <c r="AD147" s="116">
        <f>SUMIFS('RMI - percents'!AK:AK,'RMI - percents'!$H:$H,$A147,'RMI - percents'!$J:$J,$C147)*AD$11</f>
        <v>0</v>
      </c>
      <c r="AE147" s="116">
        <f>SUMIFS('RMI - percents'!AL:AL,'RMI - percents'!$H:$H,$A147,'RMI - percents'!$J:$J,$C147)*AE$11</f>
        <v>0</v>
      </c>
      <c r="AF147" s="116">
        <f>SUMIFS('RMI - percents'!AM:AM,'RMI - percents'!$H:$H,$A147,'RMI - percents'!$J:$J,$C147)*AF$11</f>
        <v>0</v>
      </c>
      <c r="AG147" s="116">
        <f>SUMIFS('RMI - percents'!AN:AN,'RMI - percents'!$H:$H,$A147,'RMI - percents'!$J:$J,$C147)*AG$11</f>
        <v>0</v>
      </c>
      <c r="AH147" s="116">
        <f>SUMIFS('RMI - percents'!AO:AO,'RMI - percents'!$H:$H,$A147,'RMI - percents'!$J:$J,$C147)*AH$11</f>
        <v>0</v>
      </c>
      <c r="AI147" s="116">
        <f>SUMIFS('RMI - percents'!AP:AP,'RMI - percents'!$H:$H,$A147,'RMI - percents'!$J:$J,$C147)*AI$11</f>
        <v>0</v>
      </c>
    </row>
    <row r="148" spans="1:35" x14ac:dyDescent="0.35">
      <c r="A148" s="52" t="str">
        <f t="shared" si="16"/>
        <v>BCEU-rural-residential-other</v>
      </c>
      <c r="B148" s="63" t="s">
        <v>539</v>
      </c>
      <c r="C148" s="18" t="s">
        <v>93</v>
      </c>
      <c r="D148" s="116">
        <v>0</v>
      </c>
      <c r="E148" s="116">
        <v>0</v>
      </c>
      <c r="F148" s="116">
        <v>0</v>
      </c>
      <c r="G148" s="116">
        <v>0</v>
      </c>
      <c r="H148" s="116">
        <v>0</v>
      </c>
      <c r="I148" s="116">
        <v>0</v>
      </c>
      <c r="J148" s="116">
        <v>0</v>
      </c>
      <c r="K148" s="116">
        <v>0</v>
      </c>
      <c r="L148" s="116">
        <v>0</v>
      </c>
      <c r="M148" s="116">
        <v>0</v>
      </c>
      <c r="N148" s="116">
        <v>0</v>
      </c>
      <c r="O148" s="116">
        <v>0</v>
      </c>
      <c r="P148" s="116">
        <v>0</v>
      </c>
      <c r="Q148" s="116">
        <v>0</v>
      </c>
      <c r="R148" s="116">
        <v>0</v>
      </c>
      <c r="S148" s="116">
        <v>0</v>
      </c>
      <c r="T148" s="116">
        <v>0</v>
      </c>
      <c r="U148" s="116">
        <v>0</v>
      </c>
      <c r="V148" s="116">
        <v>0</v>
      </c>
      <c r="W148" s="116">
        <v>0</v>
      </c>
      <c r="X148" s="116">
        <v>0</v>
      </c>
      <c r="Y148" s="116">
        <v>0</v>
      </c>
      <c r="Z148" s="116">
        <v>0</v>
      </c>
      <c r="AA148" s="116">
        <v>0</v>
      </c>
      <c r="AB148" s="116">
        <v>0</v>
      </c>
      <c r="AC148" s="116">
        <v>0</v>
      </c>
      <c r="AD148" s="116">
        <v>0</v>
      </c>
      <c r="AE148" s="116">
        <v>0</v>
      </c>
      <c r="AF148" s="116">
        <v>0</v>
      </c>
      <c r="AG148" s="116">
        <v>0</v>
      </c>
      <c r="AH148" s="116">
        <v>0</v>
      </c>
      <c r="AI148" s="116">
        <v>0</v>
      </c>
    </row>
    <row r="149" spans="1:35" x14ac:dyDescent="0.35">
      <c r="A149" s="52" t="str">
        <f t="shared" si="16"/>
        <v>BCEU-rural-residential-other</v>
      </c>
      <c r="B149" s="63" t="s">
        <v>539</v>
      </c>
      <c r="C149" s="18" t="s">
        <v>94</v>
      </c>
      <c r="D149" s="116">
        <v>0</v>
      </c>
      <c r="E149" s="116">
        <v>0</v>
      </c>
      <c r="F149" s="116">
        <v>0</v>
      </c>
      <c r="G149" s="116">
        <v>0</v>
      </c>
      <c r="H149" s="116">
        <v>0</v>
      </c>
      <c r="I149" s="116">
        <v>0</v>
      </c>
      <c r="J149" s="116">
        <v>0</v>
      </c>
      <c r="K149" s="116">
        <v>0</v>
      </c>
      <c r="L149" s="116">
        <v>0</v>
      </c>
      <c r="M149" s="116">
        <v>0</v>
      </c>
      <c r="N149" s="116">
        <v>0</v>
      </c>
      <c r="O149" s="116">
        <v>0</v>
      </c>
      <c r="P149" s="116">
        <v>0</v>
      </c>
      <c r="Q149" s="116">
        <v>0</v>
      </c>
      <c r="R149" s="116">
        <v>0</v>
      </c>
      <c r="S149" s="116">
        <v>0</v>
      </c>
      <c r="T149" s="116">
        <v>0</v>
      </c>
      <c r="U149" s="116">
        <v>0</v>
      </c>
      <c r="V149" s="116">
        <v>0</v>
      </c>
      <c r="W149" s="116">
        <v>0</v>
      </c>
      <c r="X149" s="116">
        <v>0</v>
      </c>
      <c r="Y149" s="116">
        <v>0</v>
      </c>
      <c r="Z149" s="116">
        <v>0</v>
      </c>
      <c r="AA149" s="116">
        <v>0</v>
      </c>
      <c r="AB149" s="116">
        <v>0</v>
      </c>
      <c r="AC149" s="116">
        <v>0</v>
      </c>
      <c r="AD149" s="116">
        <v>0</v>
      </c>
      <c r="AE149" s="116">
        <v>0</v>
      </c>
      <c r="AF149" s="116">
        <v>0</v>
      </c>
      <c r="AG149" s="116">
        <v>0</v>
      </c>
      <c r="AH149" s="116">
        <v>0</v>
      </c>
      <c r="AI149" s="116">
        <v>0</v>
      </c>
    </row>
    <row r="150" spans="1:35" x14ac:dyDescent="0.35">
      <c r="A150" s="52" t="str">
        <f t="shared" si="16"/>
        <v>BCEU-rural-residential-other</v>
      </c>
      <c r="B150" s="63" t="s">
        <v>539</v>
      </c>
      <c r="C150" s="18" t="s">
        <v>95</v>
      </c>
      <c r="D150" s="116">
        <f>SUMIFS('RMI - percents'!K:K,'RMI - percents'!$H:$H,$A150,'RMI - percents'!$J:$J,$C150)*D$15</f>
        <v>0</v>
      </c>
      <c r="E150" s="116">
        <f>SUMIFS('RMI - percents'!L:L,'RMI - percents'!$H:$H,$A150,'RMI - percents'!$J:$J,$C150)*E$15</f>
        <v>0</v>
      </c>
      <c r="F150" s="116">
        <f>SUMIFS('RMI - percents'!M:M,'RMI - percents'!$H:$H,$A150,'RMI - percents'!$J:$J,$C150)*F$15</f>
        <v>0</v>
      </c>
      <c r="G150" s="116">
        <f>SUMIFS('RMI - percents'!N:N,'RMI - percents'!$H:$H,$A150,'RMI - percents'!$J:$J,$C150)*G$15</f>
        <v>0</v>
      </c>
      <c r="H150" s="116">
        <f>SUMIFS('RMI - percents'!O:O,'RMI - percents'!$H:$H,$A150,'RMI - percents'!$J:$J,$C150)*H$15</f>
        <v>0</v>
      </c>
      <c r="I150" s="116">
        <f>SUMIFS('RMI - percents'!P:P,'RMI - percents'!$H:$H,$A150,'RMI - percents'!$J:$J,$C150)*I$15</f>
        <v>0</v>
      </c>
      <c r="J150" s="116">
        <f>SUMIFS('RMI - percents'!Q:Q,'RMI - percents'!$H:$H,$A150,'RMI - percents'!$J:$J,$C150)*J$15</f>
        <v>0</v>
      </c>
      <c r="K150" s="116">
        <f>SUMIFS('RMI - percents'!R:R,'RMI - percents'!$H:$H,$A150,'RMI - percents'!$J:$J,$C150)*K$15</f>
        <v>0</v>
      </c>
      <c r="L150" s="116">
        <f>SUMIFS('RMI - percents'!S:S,'RMI - percents'!$H:$H,$A150,'RMI - percents'!$J:$J,$C150)*L$15</f>
        <v>0</v>
      </c>
      <c r="M150" s="116">
        <f>SUMIFS('RMI - percents'!T:T,'RMI - percents'!$H:$H,$A150,'RMI - percents'!$J:$J,$C150)*M$15</f>
        <v>0</v>
      </c>
      <c r="N150" s="116">
        <f>SUMIFS('RMI - percents'!U:U,'RMI - percents'!$H:$H,$A150,'RMI - percents'!$J:$J,$C150)*N$15</f>
        <v>0</v>
      </c>
      <c r="O150" s="116">
        <f>SUMIFS('RMI - percents'!V:V,'RMI - percents'!$H:$H,$A150,'RMI - percents'!$J:$J,$C150)*O$15</f>
        <v>0</v>
      </c>
      <c r="P150" s="116">
        <f>SUMIFS('RMI - percents'!W:W,'RMI - percents'!$H:$H,$A150,'RMI - percents'!$J:$J,$C150)*P$15</f>
        <v>0</v>
      </c>
      <c r="Q150" s="116">
        <f>SUMIFS('RMI - percents'!X:X,'RMI - percents'!$H:$H,$A150,'RMI - percents'!$J:$J,$C150)*Q$15</f>
        <v>0</v>
      </c>
      <c r="R150" s="116">
        <f>SUMIFS('RMI - percents'!Y:Y,'RMI - percents'!$H:$H,$A150,'RMI - percents'!$J:$J,$C150)*R$15</f>
        <v>0</v>
      </c>
      <c r="S150" s="116">
        <f>SUMIFS('RMI - percents'!Z:Z,'RMI - percents'!$H:$H,$A150,'RMI - percents'!$J:$J,$C150)*S$15</f>
        <v>0</v>
      </c>
      <c r="T150" s="116">
        <f>SUMIFS('RMI - percents'!AA:AA,'RMI - percents'!$H:$H,$A150,'RMI - percents'!$J:$J,$C150)*T$15</f>
        <v>0</v>
      </c>
      <c r="U150" s="116">
        <f>SUMIFS('RMI - percents'!AB:AB,'RMI - percents'!$H:$H,$A150,'RMI - percents'!$J:$J,$C150)*U$15</f>
        <v>0</v>
      </c>
      <c r="V150" s="116">
        <f>SUMIFS('RMI - percents'!AC:AC,'RMI - percents'!$H:$H,$A150,'RMI - percents'!$J:$J,$C150)*V$15</f>
        <v>0</v>
      </c>
      <c r="W150" s="116">
        <f>SUMIFS('RMI - percents'!AD:AD,'RMI - percents'!$H:$H,$A150,'RMI - percents'!$J:$J,$C150)*W$15</f>
        <v>0</v>
      </c>
      <c r="X150" s="116">
        <f>SUMIFS('RMI - percents'!AE:AE,'RMI - percents'!$H:$H,$A150,'RMI - percents'!$J:$J,$C150)*X$15</f>
        <v>0</v>
      </c>
      <c r="Y150" s="116">
        <f>SUMIFS('RMI - percents'!AF:AF,'RMI - percents'!$H:$H,$A150,'RMI - percents'!$J:$J,$C150)*Y$15</f>
        <v>0</v>
      </c>
      <c r="Z150" s="116">
        <f>SUMIFS('RMI - percents'!AG:AG,'RMI - percents'!$H:$H,$A150,'RMI - percents'!$J:$J,$C150)*Z$15</f>
        <v>0</v>
      </c>
      <c r="AA150" s="116">
        <f>SUMIFS('RMI - percents'!AH:AH,'RMI - percents'!$H:$H,$A150,'RMI - percents'!$J:$J,$C150)*AA$15</f>
        <v>0</v>
      </c>
      <c r="AB150" s="116">
        <f>SUMIFS('RMI - percents'!AI:AI,'RMI - percents'!$H:$H,$A150,'RMI - percents'!$J:$J,$C150)*AB$15</f>
        <v>0</v>
      </c>
      <c r="AC150" s="116">
        <f>SUMIFS('RMI - percents'!AJ:AJ,'RMI - percents'!$H:$H,$A150,'RMI - percents'!$J:$J,$C150)*AC$15</f>
        <v>0</v>
      </c>
      <c r="AD150" s="116">
        <f>SUMIFS('RMI - percents'!AK:AK,'RMI - percents'!$H:$H,$A150,'RMI - percents'!$J:$J,$C150)*AD$15</f>
        <v>0</v>
      </c>
      <c r="AE150" s="116">
        <f>SUMIFS('RMI - percents'!AL:AL,'RMI - percents'!$H:$H,$A150,'RMI - percents'!$J:$J,$C150)*AE$15</f>
        <v>0</v>
      </c>
      <c r="AF150" s="116">
        <f>SUMIFS('RMI - percents'!AM:AM,'RMI - percents'!$H:$H,$A150,'RMI - percents'!$J:$J,$C150)*AF$15</f>
        <v>0</v>
      </c>
      <c r="AG150" s="116">
        <f>SUMIFS('RMI - percents'!AN:AN,'RMI - percents'!$H:$H,$A150,'RMI - percents'!$J:$J,$C150)*AG$15</f>
        <v>0</v>
      </c>
      <c r="AH150" s="116">
        <f>SUMIFS('RMI - percents'!AO:AO,'RMI - percents'!$H:$H,$A150,'RMI - percents'!$J:$J,$C150)*AH$15</f>
        <v>0</v>
      </c>
      <c r="AI150" s="116">
        <f>SUMIFS('RMI - percents'!AP:AP,'RMI - percents'!$H:$H,$A150,'RMI - percents'!$J:$J,$C150)*AI$15</f>
        <v>0</v>
      </c>
    </row>
    <row r="151" spans="1:35" x14ac:dyDescent="0.35">
      <c r="A151" s="52" t="str">
        <f t="shared" si="16"/>
        <v>BCEU-rural-residential-other</v>
      </c>
      <c r="B151" s="63" t="s">
        <v>539</v>
      </c>
      <c r="C151" s="18" t="s">
        <v>96</v>
      </c>
      <c r="D151" s="116">
        <v>0</v>
      </c>
      <c r="E151" s="116">
        <v>0</v>
      </c>
      <c r="F151" s="116">
        <v>0</v>
      </c>
      <c r="G151" s="116">
        <v>0</v>
      </c>
      <c r="H151" s="116">
        <v>0</v>
      </c>
      <c r="I151" s="116">
        <v>0</v>
      </c>
      <c r="J151" s="116">
        <v>0</v>
      </c>
      <c r="K151" s="116">
        <v>0</v>
      </c>
      <c r="L151" s="116">
        <v>0</v>
      </c>
      <c r="M151" s="116">
        <v>0</v>
      </c>
      <c r="N151" s="116">
        <v>0</v>
      </c>
      <c r="O151" s="116">
        <v>0</v>
      </c>
      <c r="P151" s="116">
        <v>0</v>
      </c>
      <c r="Q151" s="116">
        <v>0</v>
      </c>
      <c r="R151" s="116">
        <v>0</v>
      </c>
      <c r="S151" s="116">
        <v>0</v>
      </c>
      <c r="T151" s="116">
        <v>0</v>
      </c>
      <c r="U151" s="116">
        <v>0</v>
      </c>
      <c r="V151" s="116">
        <v>0</v>
      </c>
      <c r="W151" s="116">
        <v>0</v>
      </c>
      <c r="X151" s="116">
        <v>0</v>
      </c>
      <c r="Y151" s="116">
        <v>0</v>
      </c>
      <c r="Z151" s="116">
        <v>0</v>
      </c>
      <c r="AA151" s="116">
        <v>0</v>
      </c>
      <c r="AB151" s="116">
        <v>0</v>
      </c>
      <c r="AC151" s="116">
        <v>0</v>
      </c>
      <c r="AD151" s="116">
        <v>0</v>
      </c>
      <c r="AE151" s="116">
        <v>0</v>
      </c>
      <c r="AF151" s="116">
        <v>0</v>
      </c>
      <c r="AG151" s="116">
        <v>0</v>
      </c>
      <c r="AH151" s="116">
        <v>0</v>
      </c>
      <c r="AI151" s="116">
        <v>0</v>
      </c>
    </row>
    <row r="152" spans="1:35" x14ac:dyDescent="0.35">
      <c r="A152" s="51"/>
      <c r="B152" s="61"/>
      <c r="C152" s="51"/>
      <c r="D152" s="51"/>
      <c r="E152" s="51"/>
      <c r="F152" s="51"/>
      <c r="G152" s="51"/>
      <c r="H152"/>
      <c r="I152"/>
      <c r="J152"/>
      <c r="K152"/>
      <c r="L152"/>
      <c r="M152"/>
      <c r="N152"/>
      <c r="O152"/>
      <c r="P152"/>
      <c r="Q152"/>
      <c r="R152"/>
      <c r="S152"/>
      <c r="T152"/>
      <c r="U152"/>
      <c r="V152"/>
      <c r="W152"/>
      <c r="X152"/>
      <c r="Y152"/>
      <c r="Z152"/>
      <c r="AA152"/>
      <c r="AB152"/>
      <c r="AC152"/>
      <c r="AD152"/>
      <c r="AE152"/>
      <c r="AF152"/>
      <c r="AG152"/>
      <c r="AH152" s="51"/>
      <c r="AI152" s="51"/>
    </row>
    <row r="153" spans="1:35" x14ac:dyDescent="0.35">
      <c r="A153" s="18" t="s">
        <v>512</v>
      </c>
      <c r="B153" s="62"/>
      <c r="C153" s="51"/>
      <c r="D153" s="51"/>
      <c r="E153" s="51"/>
      <c r="F153" s="51"/>
      <c r="G153" s="51"/>
      <c r="H153"/>
      <c r="I153"/>
      <c r="J153"/>
      <c r="K153"/>
      <c r="L153"/>
      <c r="M153"/>
      <c r="N153"/>
      <c r="O153"/>
      <c r="P153"/>
      <c r="Q153"/>
      <c r="R153"/>
      <c r="S153"/>
      <c r="T153"/>
      <c r="U153"/>
      <c r="V153"/>
      <c r="W153"/>
      <c r="X153"/>
      <c r="Y153"/>
      <c r="Z153"/>
      <c r="AA153"/>
      <c r="AB153"/>
      <c r="AC153"/>
      <c r="AD153"/>
      <c r="AE153"/>
      <c r="AF153"/>
      <c r="AG153"/>
      <c r="AH153" s="51"/>
      <c r="AI153" s="51"/>
    </row>
    <row r="154" spans="1:35" x14ac:dyDescent="0.35">
      <c r="A154" s="52" t="str">
        <f>A153</f>
        <v>BCEU-commercial-heating</v>
      </c>
      <c r="B154" s="61"/>
      <c r="C154" s="18" t="s">
        <v>1</v>
      </c>
      <c r="D154" s="18">
        <v>2019</v>
      </c>
      <c r="E154" s="18">
        <v>2020</v>
      </c>
      <c r="F154" s="18">
        <v>2021</v>
      </c>
      <c r="G154" s="18">
        <v>2022</v>
      </c>
      <c r="H154" s="18">
        <v>2023</v>
      </c>
      <c r="I154" s="18">
        <v>2024</v>
      </c>
      <c r="J154" s="18">
        <v>2025</v>
      </c>
      <c r="K154" s="18">
        <v>2026</v>
      </c>
      <c r="L154" s="18">
        <v>2027</v>
      </c>
      <c r="M154" s="18">
        <v>2028</v>
      </c>
      <c r="N154" s="18">
        <v>2029</v>
      </c>
      <c r="O154" s="18">
        <v>2030</v>
      </c>
      <c r="P154" s="18">
        <v>2031</v>
      </c>
      <c r="Q154" s="18">
        <v>2032</v>
      </c>
      <c r="R154" s="18">
        <v>2033</v>
      </c>
      <c r="S154" s="18">
        <v>2034</v>
      </c>
      <c r="T154" s="18">
        <v>2035</v>
      </c>
      <c r="U154" s="18">
        <v>2036</v>
      </c>
      <c r="V154" s="18">
        <v>2037</v>
      </c>
      <c r="W154" s="18">
        <v>2038</v>
      </c>
      <c r="X154" s="18">
        <v>2039</v>
      </c>
      <c r="Y154" s="18">
        <v>2040</v>
      </c>
      <c r="Z154" s="18">
        <v>2041</v>
      </c>
      <c r="AA154" s="18">
        <v>2042</v>
      </c>
      <c r="AB154" s="18">
        <v>2043</v>
      </c>
      <c r="AC154" s="18">
        <v>2044</v>
      </c>
      <c r="AD154" s="18">
        <v>2045</v>
      </c>
      <c r="AE154" s="18">
        <v>2046</v>
      </c>
      <c r="AF154" s="18">
        <v>2047</v>
      </c>
      <c r="AG154" s="18">
        <v>2048</v>
      </c>
      <c r="AH154" s="18">
        <v>2049</v>
      </c>
      <c r="AI154" s="18">
        <v>2050</v>
      </c>
    </row>
    <row r="155" spans="1:35" x14ac:dyDescent="0.35">
      <c r="A155" s="52" t="str">
        <f t="shared" ref="A155:A164" si="17">A154</f>
        <v>BCEU-commercial-heating</v>
      </c>
      <c r="B155" s="63" t="s">
        <v>540</v>
      </c>
      <c r="C155" s="18" t="s">
        <v>2</v>
      </c>
      <c r="D155" s="117">
        <f>SUMIFS('RMI - percents'!K:K,'RMI - percents'!$H:$H,$A155,'RMI - percents'!$J:$J,$C155)*D$6</f>
        <v>9612005619878.5586</v>
      </c>
      <c r="E155" s="117">
        <f>SUMIFS('RMI - percents'!L:L,'RMI - percents'!$H:$H,$A155,'RMI - percents'!$J:$J,$C155)*E$6</f>
        <v>8602535388418.8252</v>
      </c>
      <c r="F155" s="117">
        <f>SUMIFS('RMI - percents'!M:M,'RMI - percents'!$H:$H,$A155,'RMI - percents'!$J:$J,$C155)*F$6</f>
        <v>8186036408093.0068</v>
      </c>
      <c r="G155" s="117">
        <f>SUMIFS('RMI - percents'!N:N,'RMI - percents'!$H:$H,$A155,'RMI - percents'!$J:$J,$C155)*G$6</f>
        <v>8285984665195.8105</v>
      </c>
      <c r="H155" s="117">
        <f>SUMIFS('RMI - percents'!O:O,'RMI - percents'!$H:$H,$A155,'RMI - percents'!$J:$J,$C155)*H$6</f>
        <v>8235835287979.8926</v>
      </c>
      <c r="I155" s="117">
        <f>SUMIFS('RMI - percents'!P:P,'RMI - percents'!$H:$H,$A155,'RMI - percents'!$J:$J,$C155)*I$6</f>
        <v>8127271051283.665</v>
      </c>
      <c r="J155" s="117">
        <f>SUMIFS('RMI - percents'!Q:Q,'RMI - percents'!$H:$H,$A155,'RMI - percents'!$J:$J,$C155)*J$6</f>
        <v>8017995017847.1182</v>
      </c>
      <c r="K155" s="117">
        <f>SUMIFS('RMI - percents'!R:R,'RMI - percents'!$H:$H,$A155,'RMI - percents'!$J:$J,$C155)*K$6</f>
        <v>7926530856652.4014</v>
      </c>
      <c r="L155" s="117">
        <f>SUMIFS('RMI - percents'!S:S,'RMI - percents'!$H:$H,$A155,'RMI - percents'!$J:$J,$C155)*L$6</f>
        <v>7836764660549.9297</v>
      </c>
      <c r="M155" s="117">
        <f>SUMIFS('RMI - percents'!T:T,'RMI - percents'!$H:$H,$A155,'RMI - percents'!$J:$J,$C155)*M$6</f>
        <v>7729230832717.8359</v>
      </c>
      <c r="N155" s="117">
        <f>SUMIFS('RMI - percents'!U:U,'RMI - percents'!$H:$H,$A155,'RMI - percents'!$J:$J,$C155)*N$6</f>
        <v>7620824356156.7393</v>
      </c>
      <c r="O155" s="117">
        <f>SUMIFS('RMI - percents'!V:V,'RMI - percents'!$H:$H,$A155,'RMI - percents'!$J:$J,$C155)*O$6</f>
        <v>7505565324161.7861</v>
      </c>
      <c r="P155" s="117">
        <f>SUMIFS('RMI - percents'!W:W,'RMI - percents'!$H:$H,$A155,'RMI - percents'!$J:$J,$C155)*P$6</f>
        <v>7385918047887.9258</v>
      </c>
      <c r="Q155" s="117">
        <f>SUMIFS('RMI - percents'!X:X,'RMI - percents'!$H:$H,$A155,'RMI - percents'!$J:$J,$C155)*Q$6</f>
        <v>7250755139719.667</v>
      </c>
      <c r="R155" s="117">
        <f>SUMIFS('RMI - percents'!Y:Y,'RMI - percents'!$H:$H,$A155,'RMI - percents'!$J:$J,$C155)*R$6</f>
        <v>7110124378130.3701</v>
      </c>
      <c r="S155" s="117">
        <f>SUMIFS('RMI - percents'!Z:Z,'RMI - percents'!$H:$H,$A155,'RMI - percents'!$J:$J,$C155)*S$6</f>
        <v>6954680835518.875</v>
      </c>
      <c r="T155" s="117">
        <f>SUMIFS('RMI - percents'!AA:AA,'RMI - percents'!$H:$H,$A155,'RMI - percents'!$J:$J,$C155)*T$6</f>
        <v>6775408349543.0186</v>
      </c>
      <c r="U155" s="117">
        <f>SUMIFS('RMI - percents'!AB:AB,'RMI - percents'!$H:$H,$A155,'RMI - percents'!$J:$J,$C155)*U$6</f>
        <v>6648382272077.6572</v>
      </c>
      <c r="V155" s="117">
        <f>SUMIFS('RMI - percents'!AC:AC,'RMI - percents'!$H:$H,$A155,'RMI - percents'!$J:$J,$C155)*V$6</f>
        <v>6490129156474.1875</v>
      </c>
      <c r="W155" s="117">
        <f>SUMIFS('RMI - percents'!AD:AD,'RMI - percents'!$H:$H,$A155,'RMI - percents'!$J:$J,$C155)*W$6</f>
        <v>6331720301574.6436</v>
      </c>
      <c r="X155" s="117">
        <f>SUMIFS('RMI - percents'!AE:AE,'RMI - percents'!$H:$H,$A155,'RMI - percents'!$J:$J,$C155)*X$6</f>
        <v>6169580815635.4678</v>
      </c>
      <c r="Y155" s="117">
        <f>SUMIFS('RMI - percents'!AF:AF,'RMI - percents'!$H:$H,$A155,'RMI - percents'!$J:$J,$C155)*Y$6</f>
        <v>6005520557891.7842</v>
      </c>
      <c r="Z155" s="117">
        <f>SUMIFS('RMI - percents'!AG:AG,'RMI - percents'!$H:$H,$A155,'RMI - percents'!$J:$J,$C155)*Z$6</f>
        <v>5837642023804.6611</v>
      </c>
      <c r="AA155" s="117">
        <f>SUMIFS('RMI - percents'!AH:AH,'RMI - percents'!$H:$H,$A155,'RMI - percents'!$J:$J,$C155)*AA$6</f>
        <v>5669356353292.709</v>
      </c>
      <c r="AB155" s="117">
        <f>SUMIFS('RMI - percents'!AI:AI,'RMI - percents'!$H:$H,$A155,'RMI - percents'!$J:$J,$C155)*AB$6</f>
        <v>5499599607949.4834</v>
      </c>
      <c r="AC155" s="117">
        <f>SUMIFS('RMI - percents'!AJ:AJ,'RMI - percents'!$H:$H,$A155,'RMI - percents'!$J:$J,$C155)*AC$6</f>
        <v>5330179374606.7559</v>
      </c>
      <c r="AD155" s="117">
        <f>SUMIFS('RMI - percents'!AK:AK,'RMI - percents'!$H:$H,$A155,'RMI - percents'!$J:$J,$C155)*AD$6</f>
        <v>5164268409573.9961</v>
      </c>
      <c r="AE155" s="117">
        <f>SUMIFS('RMI - percents'!AL:AL,'RMI - percents'!$H:$H,$A155,'RMI - percents'!$J:$J,$C155)*AE$6</f>
        <v>4997415394870.3066</v>
      </c>
      <c r="AF155" s="117">
        <f>SUMIFS('RMI - percents'!AM:AM,'RMI - percents'!$H:$H,$A155,'RMI - percents'!$J:$J,$C155)*AF$6</f>
        <v>4834599315049.9941</v>
      </c>
      <c r="AG155" s="117">
        <f>SUMIFS('RMI - percents'!AN:AN,'RMI - percents'!$H:$H,$A155,'RMI - percents'!$J:$J,$C155)*AG$6</f>
        <v>4671922870283.9092</v>
      </c>
      <c r="AH155" s="117">
        <f>SUMIFS('RMI - percents'!AO:AO,'RMI - percents'!$H:$H,$A155,'RMI - percents'!$J:$J,$C155)*AH$6</f>
        <v>4512037453065.2803</v>
      </c>
      <c r="AI155" s="117">
        <f>SUMIFS('RMI - percents'!AP:AP,'RMI - percents'!$H:$H,$A155,'RMI - percents'!$J:$J,$C155)*AI$6</f>
        <v>4353913425723.208</v>
      </c>
    </row>
    <row r="156" spans="1:35" x14ac:dyDescent="0.35">
      <c r="A156" s="52" t="str">
        <f t="shared" si="17"/>
        <v>BCEU-commercial-heating</v>
      </c>
      <c r="B156" s="63" t="s">
        <v>540</v>
      </c>
      <c r="C156" s="18" t="s">
        <v>3</v>
      </c>
      <c r="D156" s="118">
        <f>SUMIFS('RMI - percents'!K:K,'RMI - percents'!$H:$H,$A156,'RMI - percents'!$J:$J,$C156)</f>
        <v>0</v>
      </c>
      <c r="E156" s="118">
        <f>SUMIFS('RMI - percents'!L:L,'RMI - percents'!$H:$H,$A156,'RMI - percents'!$J:$J,$C156)</f>
        <v>0</v>
      </c>
      <c r="F156" s="118">
        <f>SUMIFS('RMI - percents'!M:M,'RMI - percents'!$H:$H,$A156,'RMI - percents'!$J:$J,$C156)</f>
        <v>0</v>
      </c>
      <c r="G156" s="118">
        <f>SUMIFS('RMI - percents'!N:N,'RMI - percents'!$H:$H,$A156,'RMI - percents'!$J:$J,$C156)</f>
        <v>0</v>
      </c>
      <c r="H156" s="118">
        <f>SUMIFS('RMI - percents'!O:O,'RMI - percents'!$H:$H,$A156,'RMI - percents'!$J:$J,$C156)</f>
        <v>0</v>
      </c>
      <c r="I156" s="118">
        <f>SUMIFS('RMI - percents'!P:P,'RMI - percents'!$H:$H,$A156,'RMI - percents'!$J:$J,$C156)</f>
        <v>0</v>
      </c>
      <c r="J156" s="118">
        <f>SUMIFS('RMI - percents'!Q:Q,'RMI - percents'!$H:$H,$A156,'RMI - percents'!$J:$J,$C156)</f>
        <v>0</v>
      </c>
      <c r="K156" s="118">
        <f>SUMIFS('RMI - percents'!R:R,'RMI - percents'!$H:$H,$A156,'RMI - percents'!$J:$J,$C156)</f>
        <v>0</v>
      </c>
      <c r="L156" s="118">
        <f>SUMIFS('RMI - percents'!S:S,'RMI - percents'!$H:$H,$A156,'RMI - percents'!$J:$J,$C156)</f>
        <v>0</v>
      </c>
      <c r="M156" s="118">
        <f>SUMIFS('RMI - percents'!T:T,'RMI - percents'!$H:$H,$A156,'RMI - percents'!$J:$J,$C156)</f>
        <v>0</v>
      </c>
      <c r="N156" s="118">
        <f>SUMIFS('RMI - percents'!U:U,'RMI - percents'!$H:$H,$A156,'RMI - percents'!$J:$J,$C156)</f>
        <v>0</v>
      </c>
      <c r="O156" s="118">
        <f>SUMIFS('RMI - percents'!V:V,'RMI - percents'!$H:$H,$A156,'RMI - percents'!$J:$J,$C156)</f>
        <v>0</v>
      </c>
      <c r="P156" s="118">
        <f>SUMIFS('RMI - percents'!W:W,'RMI - percents'!$H:$H,$A156,'RMI - percents'!$J:$J,$C156)</f>
        <v>0</v>
      </c>
      <c r="Q156" s="118">
        <f>SUMIFS('RMI - percents'!X:X,'RMI - percents'!$H:$H,$A156,'RMI - percents'!$J:$J,$C156)</f>
        <v>0</v>
      </c>
      <c r="R156" s="118">
        <f>SUMIFS('RMI - percents'!Y:Y,'RMI - percents'!$H:$H,$A156,'RMI - percents'!$J:$J,$C156)</f>
        <v>0</v>
      </c>
      <c r="S156" s="118">
        <f>SUMIFS('RMI - percents'!Z:Z,'RMI - percents'!$H:$H,$A156,'RMI - percents'!$J:$J,$C156)</f>
        <v>0</v>
      </c>
      <c r="T156" s="118">
        <f>SUMIFS('RMI - percents'!AA:AA,'RMI - percents'!$H:$H,$A156,'RMI - percents'!$J:$J,$C156)</f>
        <v>0</v>
      </c>
      <c r="U156" s="118">
        <f>SUMIFS('RMI - percents'!AB:AB,'RMI - percents'!$H:$H,$A156,'RMI - percents'!$J:$J,$C156)</f>
        <v>0</v>
      </c>
      <c r="V156" s="118">
        <f>SUMIFS('RMI - percents'!AC:AC,'RMI - percents'!$H:$H,$A156,'RMI - percents'!$J:$J,$C156)</f>
        <v>0</v>
      </c>
      <c r="W156" s="118">
        <f>SUMIFS('RMI - percents'!AD:AD,'RMI - percents'!$H:$H,$A156,'RMI - percents'!$J:$J,$C156)</f>
        <v>0</v>
      </c>
      <c r="X156" s="118">
        <f>SUMIFS('RMI - percents'!AE:AE,'RMI - percents'!$H:$H,$A156,'RMI - percents'!$J:$J,$C156)</f>
        <v>0</v>
      </c>
      <c r="Y156" s="118">
        <f>SUMIFS('RMI - percents'!AF:AF,'RMI - percents'!$H:$H,$A156,'RMI - percents'!$J:$J,$C156)</f>
        <v>0</v>
      </c>
      <c r="Z156" s="118">
        <f>SUMIFS('RMI - percents'!AG:AG,'RMI - percents'!$H:$H,$A156,'RMI - percents'!$J:$J,$C156)</f>
        <v>0</v>
      </c>
      <c r="AA156" s="118">
        <f>SUMIFS('RMI - percents'!AH:AH,'RMI - percents'!$H:$H,$A156,'RMI - percents'!$J:$J,$C156)</f>
        <v>0</v>
      </c>
      <c r="AB156" s="118">
        <f>SUMIFS('RMI - percents'!AI:AI,'RMI - percents'!$H:$H,$A156,'RMI - percents'!$J:$J,$C156)</f>
        <v>0</v>
      </c>
      <c r="AC156" s="118">
        <f>SUMIFS('RMI - percents'!AJ:AJ,'RMI - percents'!$H:$H,$A156,'RMI - percents'!$J:$J,$C156)</f>
        <v>0</v>
      </c>
      <c r="AD156" s="118">
        <f>SUMIFS('RMI - percents'!AK:AK,'RMI - percents'!$H:$H,$A156,'RMI - percents'!$J:$J,$C156)</f>
        <v>0</v>
      </c>
      <c r="AE156" s="118">
        <f>SUMIFS('RMI - percents'!AL:AL,'RMI - percents'!$H:$H,$A156,'RMI - percents'!$J:$J,$C156)</f>
        <v>0</v>
      </c>
      <c r="AF156" s="118">
        <f>SUMIFS('RMI - percents'!AM:AM,'RMI - percents'!$H:$H,$A156,'RMI - percents'!$J:$J,$C156)</f>
        <v>0</v>
      </c>
      <c r="AG156" s="118">
        <f>SUMIFS('RMI - percents'!AN:AN,'RMI - percents'!$H:$H,$A156,'RMI - percents'!$J:$J,$C156)</f>
        <v>0</v>
      </c>
      <c r="AH156" s="118">
        <f>SUMIFS('RMI - percents'!AO:AO,'RMI - percents'!$H:$H,$A156,'RMI - percents'!$J:$J,$C156)</f>
        <v>0</v>
      </c>
      <c r="AI156" s="118">
        <f>SUMIFS('RMI - percents'!AP:AP,'RMI - percents'!$H:$H,$A156,'RMI - percents'!$J:$J,$C156)</f>
        <v>0</v>
      </c>
    </row>
    <row r="157" spans="1:35" x14ac:dyDescent="0.35">
      <c r="A157" s="52" t="str">
        <f t="shared" si="17"/>
        <v>BCEU-commercial-heating</v>
      </c>
      <c r="B157" s="63" t="s">
        <v>540</v>
      </c>
      <c r="C157" s="18" t="s">
        <v>4</v>
      </c>
      <c r="D157" s="117">
        <f>SUMIFS('RMI - percents'!K:K,'RMI - percents'!$H:$H,$A157,'RMI - percents'!$J:$J,$C157)*D$8</f>
        <v>59558746977671.453</v>
      </c>
      <c r="E157" s="117">
        <f>SUMIFS('RMI - percents'!L:L,'RMI - percents'!$H:$H,$A157,'RMI - percents'!$J:$J,$C157)*E$8</f>
        <v>50906775051650.273</v>
      </c>
      <c r="F157" s="117">
        <f>SUMIFS('RMI - percents'!M:M,'RMI - percents'!$H:$H,$A157,'RMI - percents'!$J:$J,$C157)*F$8</f>
        <v>50818208119409.203</v>
      </c>
      <c r="G157" s="117">
        <f>SUMIFS('RMI - percents'!N:N,'RMI - percents'!$H:$H,$A157,'RMI - percents'!$J:$J,$C157)*G$8</f>
        <v>51675341203031.445</v>
      </c>
      <c r="H157" s="117">
        <f>SUMIFS('RMI - percents'!O:O,'RMI - percents'!$H:$H,$A157,'RMI - percents'!$J:$J,$C157)*H$8</f>
        <v>51528586590288.172</v>
      </c>
      <c r="I157" s="117">
        <f>SUMIFS('RMI - percents'!P:P,'RMI - percents'!$H:$H,$A157,'RMI - percents'!$J:$J,$C157)*I$8</f>
        <v>50986669495478.039</v>
      </c>
      <c r="J157" s="117">
        <f>SUMIFS('RMI - percents'!Q:Q,'RMI - percents'!$H:$H,$A157,'RMI - percents'!$J:$J,$C157)*J$8</f>
        <v>50252217363312.453</v>
      </c>
      <c r="K157" s="117">
        <f>SUMIFS('RMI - percents'!R:R,'RMI - percents'!$H:$H,$A157,'RMI - percents'!$J:$J,$C157)*K$8</f>
        <v>49404100367470.063</v>
      </c>
      <c r="L157" s="117">
        <f>SUMIFS('RMI - percents'!S:S,'RMI - percents'!$H:$H,$A157,'RMI - percents'!$J:$J,$C157)*L$8</f>
        <v>48613081379776.859</v>
      </c>
      <c r="M157" s="117">
        <f>SUMIFS('RMI - percents'!T:T,'RMI - percents'!$H:$H,$A157,'RMI - percents'!$J:$J,$C157)*M$8</f>
        <v>47787725947633.836</v>
      </c>
      <c r="N157" s="117">
        <f>SUMIFS('RMI - percents'!U:U,'RMI - percents'!$H:$H,$A157,'RMI - percents'!$J:$J,$C157)*N$8</f>
        <v>47098396145771.695</v>
      </c>
      <c r="O157" s="117">
        <f>SUMIFS('RMI - percents'!V:V,'RMI - percents'!$H:$H,$A157,'RMI - percents'!$J:$J,$C157)*O$8</f>
        <v>46305269595550.156</v>
      </c>
      <c r="P157" s="117">
        <f>SUMIFS('RMI - percents'!W:W,'RMI - percents'!$H:$H,$A157,'RMI - percents'!$J:$J,$C157)*P$8</f>
        <v>45605878269011.531</v>
      </c>
      <c r="Q157" s="117">
        <f>SUMIFS('RMI - percents'!X:X,'RMI - percents'!$H:$H,$A157,'RMI - percents'!$J:$J,$C157)*Q$8</f>
        <v>44861547082455.398</v>
      </c>
      <c r="R157" s="117">
        <f>SUMIFS('RMI - percents'!Y:Y,'RMI - percents'!$H:$H,$A157,'RMI - percents'!$J:$J,$C157)*R$8</f>
        <v>44229113000935.008</v>
      </c>
      <c r="S157" s="117">
        <f>SUMIFS('RMI - percents'!Z:Z,'RMI - percents'!$H:$H,$A157,'RMI - percents'!$J:$J,$C157)*S$8</f>
        <v>43474128845369.047</v>
      </c>
      <c r="T157" s="117">
        <f>SUMIFS('RMI - percents'!AA:AA,'RMI - percents'!$H:$H,$A157,'RMI - percents'!$J:$J,$C157)*T$8</f>
        <v>42853542909310.883</v>
      </c>
      <c r="U157" s="117">
        <f>SUMIFS('RMI - percents'!AB:AB,'RMI - percents'!$H:$H,$A157,'RMI - percents'!$J:$J,$C157)*U$8</f>
        <v>42413416159337.75</v>
      </c>
      <c r="V157" s="117">
        <f>SUMIFS('RMI - percents'!AC:AC,'RMI - percents'!$H:$H,$A157,'RMI - percents'!$J:$J,$C157)*V$8</f>
        <v>41888421728737.57</v>
      </c>
      <c r="W157" s="117">
        <f>SUMIFS('RMI - percents'!AD:AD,'RMI - percents'!$H:$H,$A157,'RMI - percents'!$J:$J,$C157)*W$8</f>
        <v>41364936541207.789</v>
      </c>
      <c r="X157" s="117">
        <f>SUMIFS('RMI - percents'!AE:AE,'RMI - percents'!$H:$H,$A157,'RMI - percents'!$J:$J,$C157)*X$8</f>
        <v>40850081896985.25</v>
      </c>
      <c r="Y157" s="117">
        <f>SUMIFS('RMI - percents'!AF:AF,'RMI - percents'!$H:$H,$A157,'RMI - percents'!$J:$J,$C157)*Y$8</f>
        <v>40329238695644.164</v>
      </c>
      <c r="Z157" s="117">
        <f>SUMIFS('RMI - percents'!AG:AG,'RMI - percents'!$H:$H,$A157,'RMI - percents'!$J:$J,$C157)*Z$8</f>
        <v>39808324112746.156</v>
      </c>
      <c r="AA157" s="117">
        <f>SUMIFS('RMI - percents'!AH:AH,'RMI - percents'!$H:$H,$A157,'RMI - percents'!$J:$J,$C157)*AA$8</f>
        <v>39305079136141.266</v>
      </c>
      <c r="AB157" s="117">
        <f>SUMIFS('RMI - percents'!AI:AI,'RMI - percents'!$H:$H,$A157,'RMI - percents'!$J:$J,$C157)*AB$8</f>
        <v>38813638676910.633</v>
      </c>
      <c r="AC157" s="117">
        <f>SUMIFS('RMI - percents'!AJ:AJ,'RMI - percents'!$H:$H,$A157,'RMI - percents'!$J:$J,$C157)*AC$8</f>
        <v>38329727989217.492</v>
      </c>
      <c r="AD157" s="117">
        <f>SUMIFS('RMI - percents'!AK:AK,'RMI - percents'!$H:$H,$A157,'RMI - percents'!$J:$J,$C157)*AD$8</f>
        <v>37844422165722.484</v>
      </c>
      <c r="AE157" s="117">
        <f>SUMIFS('RMI - percents'!AL:AL,'RMI - percents'!$H:$H,$A157,'RMI - percents'!$J:$J,$C157)*AE$8</f>
        <v>37363145854178.609</v>
      </c>
      <c r="AF157" s="117">
        <f>SUMIFS('RMI - percents'!AM:AM,'RMI - percents'!$H:$H,$A157,'RMI - percents'!$J:$J,$C157)*AF$8</f>
        <v>36860255853105.898</v>
      </c>
      <c r="AG157" s="117">
        <f>SUMIFS('RMI - percents'!AN:AN,'RMI - percents'!$H:$H,$A157,'RMI - percents'!$J:$J,$C157)*AG$8</f>
        <v>36364133887349.031</v>
      </c>
      <c r="AH157" s="117">
        <f>SUMIFS('RMI - percents'!AO:AO,'RMI - percents'!$H:$H,$A157,'RMI - percents'!$J:$J,$C157)*AH$8</f>
        <v>35860885569689.344</v>
      </c>
      <c r="AI157" s="117">
        <f>SUMIFS('RMI - percents'!AP:AP,'RMI - percents'!$H:$H,$A157,'RMI - percents'!$J:$J,$C157)*AI$8</f>
        <v>35357033296528.336</v>
      </c>
    </row>
    <row r="158" spans="1:35" x14ac:dyDescent="0.35">
      <c r="A158" s="52" t="str">
        <f t="shared" si="17"/>
        <v>BCEU-commercial-heating</v>
      </c>
      <c r="B158" s="63" t="s">
        <v>540</v>
      </c>
      <c r="C158" s="18" t="s">
        <v>5</v>
      </c>
      <c r="D158" s="117">
        <f>SUMIFS('RMI - percents'!K:K,'RMI - percents'!$H:$H,$A158,'RMI - percents'!$J:$J,$C158)*D$10</f>
        <v>0</v>
      </c>
      <c r="E158" s="117">
        <f>SUMIFS('RMI - percents'!L:L,'RMI - percents'!$H:$H,$A158,'RMI - percents'!$J:$J,$C158)*E$10</f>
        <v>0</v>
      </c>
      <c r="F158" s="117">
        <f>SUMIFS('RMI - percents'!M:M,'RMI - percents'!$H:$H,$A158,'RMI - percents'!$J:$J,$C158)*F$10</f>
        <v>0</v>
      </c>
      <c r="G158" s="117">
        <f>SUMIFS('RMI - percents'!N:N,'RMI - percents'!$H:$H,$A158,'RMI - percents'!$J:$J,$C158)*G$10</f>
        <v>0</v>
      </c>
      <c r="H158" s="117">
        <f>SUMIFS('RMI - percents'!O:O,'RMI - percents'!$H:$H,$A158,'RMI - percents'!$J:$J,$C158)*H$10</f>
        <v>0</v>
      </c>
      <c r="I158" s="117">
        <f>SUMIFS('RMI - percents'!P:P,'RMI - percents'!$H:$H,$A158,'RMI - percents'!$J:$J,$C158)*I$10</f>
        <v>0</v>
      </c>
      <c r="J158" s="117">
        <f>SUMIFS('RMI - percents'!Q:Q,'RMI - percents'!$H:$H,$A158,'RMI - percents'!$J:$J,$C158)*J$10</f>
        <v>0</v>
      </c>
      <c r="K158" s="117">
        <f>SUMIFS('RMI - percents'!R:R,'RMI - percents'!$H:$H,$A158,'RMI - percents'!$J:$J,$C158)*K$10</f>
        <v>0</v>
      </c>
      <c r="L158" s="117">
        <f>SUMIFS('RMI - percents'!S:S,'RMI - percents'!$H:$H,$A158,'RMI - percents'!$J:$J,$C158)*L$10</f>
        <v>0</v>
      </c>
      <c r="M158" s="117">
        <f>SUMIFS('RMI - percents'!T:T,'RMI - percents'!$H:$H,$A158,'RMI - percents'!$J:$J,$C158)*M$10</f>
        <v>0</v>
      </c>
      <c r="N158" s="117">
        <f>SUMIFS('RMI - percents'!U:U,'RMI - percents'!$H:$H,$A158,'RMI - percents'!$J:$J,$C158)*N$10</f>
        <v>0</v>
      </c>
      <c r="O158" s="117">
        <f>SUMIFS('RMI - percents'!V:V,'RMI - percents'!$H:$H,$A158,'RMI - percents'!$J:$J,$C158)*O$10</f>
        <v>0</v>
      </c>
      <c r="P158" s="117">
        <f>SUMIFS('RMI - percents'!W:W,'RMI - percents'!$H:$H,$A158,'RMI - percents'!$J:$J,$C158)*P$10</f>
        <v>0</v>
      </c>
      <c r="Q158" s="117">
        <f>SUMIFS('RMI - percents'!X:X,'RMI - percents'!$H:$H,$A158,'RMI - percents'!$J:$J,$C158)*Q$10</f>
        <v>0</v>
      </c>
      <c r="R158" s="117">
        <f>SUMIFS('RMI - percents'!Y:Y,'RMI - percents'!$H:$H,$A158,'RMI - percents'!$J:$J,$C158)*R$10</f>
        <v>0</v>
      </c>
      <c r="S158" s="117">
        <f>SUMIFS('RMI - percents'!Z:Z,'RMI - percents'!$H:$H,$A158,'RMI - percents'!$J:$J,$C158)*S$10</f>
        <v>0</v>
      </c>
      <c r="T158" s="117">
        <f>SUMIFS('RMI - percents'!AA:AA,'RMI - percents'!$H:$H,$A158,'RMI - percents'!$J:$J,$C158)*T$10</f>
        <v>0</v>
      </c>
      <c r="U158" s="117">
        <f>SUMIFS('RMI - percents'!AB:AB,'RMI - percents'!$H:$H,$A158,'RMI - percents'!$J:$J,$C158)*U$10</f>
        <v>0</v>
      </c>
      <c r="V158" s="117">
        <f>SUMIFS('RMI - percents'!AC:AC,'RMI - percents'!$H:$H,$A158,'RMI - percents'!$J:$J,$C158)*V$10</f>
        <v>0</v>
      </c>
      <c r="W158" s="117">
        <f>SUMIFS('RMI - percents'!AD:AD,'RMI - percents'!$H:$H,$A158,'RMI - percents'!$J:$J,$C158)*W$10</f>
        <v>0</v>
      </c>
      <c r="X158" s="117">
        <f>SUMIFS('RMI - percents'!AE:AE,'RMI - percents'!$H:$H,$A158,'RMI - percents'!$J:$J,$C158)*X$10</f>
        <v>0</v>
      </c>
      <c r="Y158" s="117">
        <f>SUMIFS('RMI - percents'!AF:AF,'RMI - percents'!$H:$H,$A158,'RMI - percents'!$J:$J,$C158)*Y$10</f>
        <v>0</v>
      </c>
      <c r="Z158" s="117">
        <f>SUMIFS('RMI - percents'!AG:AG,'RMI - percents'!$H:$H,$A158,'RMI - percents'!$J:$J,$C158)*Z$10</f>
        <v>0</v>
      </c>
      <c r="AA158" s="117">
        <f>SUMIFS('RMI - percents'!AH:AH,'RMI - percents'!$H:$H,$A158,'RMI - percents'!$J:$J,$C158)*AA$10</f>
        <v>0</v>
      </c>
      <c r="AB158" s="117">
        <f>SUMIFS('RMI - percents'!AI:AI,'RMI - percents'!$H:$H,$A158,'RMI - percents'!$J:$J,$C158)*AB$10</f>
        <v>0</v>
      </c>
      <c r="AC158" s="117">
        <f>SUMIFS('RMI - percents'!AJ:AJ,'RMI - percents'!$H:$H,$A158,'RMI - percents'!$J:$J,$C158)*AC$10</f>
        <v>0</v>
      </c>
      <c r="AD158" s="117">
        <f>SUMIFS('RMI - percents'!AK:AK,'RMI - percents'!$H:$H,$A158,'RMI - percents'!$J:$J,$C158)*AD$10</f>
        <v>0</v>
      </c>
      <c r="AE158" s="117">
        <f>SUMIFS('RMI - percents'!AL:AL,'RMI - percents'!$H:$H,$A158,'RMI - percents'!$J:$J,$C158)*AE$10</f>
        <v>0</v>
      </c>
      <c r="AF158" s="117">
        <f>SUMIFS('RMI - percents'!AM:AM,'RMI - percents'!$H:$H,$A158,'RMI - percents'!$J:$J,$C158)*AF$10</f>
        <v>0</v>
      </c>
      <c r="AG158" s="117">
        <f>SUMIFS('RMI - percents'!AN:AN,'RMI - percents'!$H:$H,$A158,'RMI - percents'!$J:$J,$C158)*AG$10</f>
        <v>0</v>
      </c>
      <c r="AH158" s="117">
        <f>SUMIFS('RMI - percents'!AO:AO,'RMI - percents'!$H:$H,$A158,'RMI - percents'!$J:$J,$C158)*AH$10</f>
        <v>0</v>
      </c>
      <c r="AI158" s="117">
        <f>SUMIFS('RMI - percents'!AP:AP,'RMI - percents'!$H:$H,$A158,'RMI - percents'!$J:$J,$C158)*AI$10</f>
        <v>0</v>
      </c>
    </row>
    <row r="159" spans="1:35" x14ac:dyDescent="0.35">
      <c r="A159" s="52" t="str">
        <f t="shared" si="17"/>
        <v>BCEU-commercial-heating</v>
      </c>
      <c r="B159" s="63" t="s">
        <v>540</v>
      </c>
      <c r="C159" s="18" t="s">
        <v>7</v>
      </c>
      <c r="D159" s="118">
        <f>SUMIFS('RMI - percents'!K:K,'RMI - percents'!$H:$H,$A159,'RMI - percents'!$J:$J,$C159)</f>
        <v>0</v>
      </c>
      <c r="E159" s="118">
        <f>SUMIFS('RMI - percents'!L:L,'RMI - percents'!$H:$H,$A159,'RMI - percents'!$J:$J,$C159)</f>
        <v>0</v>
      </c>
      <c r="F159" s="118">
        <f>SUMIFS('RMI - percents'!M:M,'RMI - percents'!$H:$H,$A159,'RMI - percents'!$J:$J,$C159)</f>
        <v>0</v>
      </c>
      <c r="G159" s="118">
        <f>SUMIFS('RMI - percents'!N:N,'RMI - percents'!$H:$H,$A159,'RMI - percents'!$J:$J,$C159)</f>
        <v>0</v>
      </c>
      <c r="H159" s="118">
        <f>SUMIFS('RMI - percents'!O:O,'RMI - percents'!$H:$H,$A159,'RMI - percents'!$J:$J,$C159)</f>
        <v>0</v>
      </c>
      <c r="I159" s="118">
        <f>SUMIFS('RMI - percents'!P:P,'RMI - percents'!$H:$H,$A159,'RMI - percents'!$J:$J,$C159)</f>
        <v>0</v>
      </c>
      <c r="J159" s="118">
        <f>SUMIFS('RMI - percents'!Q:Q,'RMI - percents'!$H:$H,$A159,'RMI - percents'!$J:$J,$C159)</f>
        <v>0</v>
      </c>
      <c r="K159" s="118">
        <f>SUMIFS('RMI - percents'!R:R,'RMI - percents'!$H:$H,$A159,'RMI - percents'!$J:$J,$C159)</f>
        <v>0</v>
      </c>
      <c r="L159" s="118">
        <f>SUMIFS('RMI - percents'!S:S,'RMI - percents'!$H:$H,$A159,'RMI - percents'!$J:$J,$C159)</f>
        <v>0</v>
      </c>
      <c r="M159" s="118">
        <f>SUMIFS('RMI - percents'!T:T,'RMI - percents'!$H:$H,$A159,'RMI - percents'!$J:$J,$C159)</f>
        <v>0</v>
      </c>
      <c r="N159" s="118">
        <f>SUMIFS('RMI - percents'!U:U,'RMI - percents'!$H:$H,$A159,'RMI - percents'!$J:$J,$C159)</f>
        <v>0</v>
      </c>
      <c r="O159" s="118">
        <f>SUMIFS('RMI - percents'!V:V,'RMI - percents'!$H:$H,$A159,'RMI - percents'!$J:$J,$C159)</f>
        <v>0</v>
      </c>
      <c r="P159" s="118">
        <f>SUMIFS('RMI - percents'!W:W,'RMI - percents'!$H:$H,$A159,'RMI - percents'!$J:$J,$C159)</f>
        <v>0</v>
      </c>
      <c r="Q159" s="118">
        <f>SUMIFS('RMI - percents'!X:X,'RMI - percents'!$H:$H,$A159,'RMI - percents'!$J:$J,$C159)</f>
        <v>0</v>
      </c>
      <c r="R159" s="118">
        <f>SUMIFS('RMI - percents'!Y:Y,'RMI - percents'!$H:$H,$A159,'RMI - percents'!$J:$J,$C159)</f>
        <v>0</v>
      </c>
      <c r="S159" s="118">
        <f>SUMIFS('RMI - percents'!Z:Z,'RMI - percents'!$H:$H,$A159,'RMI - percents'!$J:$J,$C159)</f>
        <v>0</v>
      </c>
      <c r="T159" s="118">
        <f>SUMIFS('RMI - percents'!AA:AA,'RMI - percents'!$H:$H,$A159,'RMI - percents'!$J:$J,$C159)</f>
        <v>0</v>
      </c>
      <c r="U159" s="118">
        <f>SUMIFS('RMI - percents'!AB:AB,'RMI - percents'!$H:$H,$A159,'RMI - percents'!$J:$J,$C159)</f>
        <v>0</v>
      </c>
      <c r="V159" s="118">
        <f>SUMIFS('RMI - percents'!AC:AC,'RMI - percents'!$H:$H,$A159,'RMI - percents'!$J:$J,$C159)</f>
        <v>0</v>
      </c>
      <c r="W159" s="118">
        <f>SUMIFS('RMI - percents'!AD:AD,'RMI - percents'!$H:$H,$A159,'RMI - percents'!$J:$J,$C159)</f>
        <v>0</v>
      </c>
      <c r="X159" s="118">
        <f>SUMIFS('RMI - percents'!AE:AE,'RMI - percents'!$H:$H,$A159,'RMI - percents'!$J:$J,$C159)</f>
        <v>0</v>
      </c>
      <c r="Y159" s="118">
        <f>SUMIFS('RMI - percents'!AF:AF,'RMI - percents'!$H:$H,$A159,'RMI - percents'!$J:$J,$C159)</f>
        <v>0</v>
      </c>
      <c r="Z159" s="118">
        <f>SUMIFS('RMI - percents'!AG:AG,'RMI - percents'!$H:$H,$A159,'RMI - percents'!$J:$J,$C159)</f>
        <v>0</v>
      </c>
      <c r="AA159" s="118">
        <f>SUMIFS('RMI - percents'!AH:AH,'RMI - percents'!$H:$H,$A159,'RMI - percents'!$J:$J,$C159)</f>
        <v>0</v>
      </c>
      <c r="AB159" s="118">
        <f>SUMIFS('RMI - percents'!AI:AI,'RMI - percents'!$H:$H,$A159,'RMI - percents'!$J:$J,$C159)</f>
        <v>0</v>
      </c>
      <c r="AC159" s="118">
        <f>SUMIFS('RMI - percents'!AJ:AJ,'RMI - percents'!$H:$H,$A159,'RMI - percents'!$J:$J,$C159)</f>
        <v>0</v>
      </c>
      <c r="AD159" s="118">
        <f>SUMIFS('RMI - percents'!AK:AK,'RMI - percents'!$H:$H,$A159,'RMI - percents'!$J:$J,$C159)</f>
        <v>0</v>
      </c>
      <c r="AE159" s="118">
        <f>SUMIFS('RMI - percents'!AL:AL,'RMI - percents'!$H:$H,$A159,'RMI - percents'!$J:$J,$C159)</f>
        <v>0</v>
      </c>
      <c r="AF159" s="118">
        <f>SUMIFS('RMI - percents'!AM:AM,'RMI - percents'!$H:$H,$A159,'RMI - percents'!$J:$J,$C159)</f>
        <v>0</v>
      </c>
      <c r="AG159" s="118">
        <f>SUMIFS('RMI - percents'!AN:AN,'RMI - percents'!$H:$H,$A159,'RMI - percents'!$J:$J,$C159)</f>
        <v>0</v>
      </c>
      <c r="AH159" s="118">
        <f>SUMIFS('RMI - percents'!AO:AO,'RMI - percents'!$H:$H,$A159,'RMI - percents'!$J:$J,$C159)</f>
        <v>0</v>
      </c>
      <c r="AI159" s="118">
        <f>SUMIFS('RMI - percents'!AP:AP,'RMI - percents'!$H:$H,$A159,'RMI - percents'!$J:$J,$C159)</f>
        <v>0</v>
      </c>
    </row>
    <row r="160" spans="1:35" x14ac:dyDescent="0.35">
      <c r="A160" s="52" t="str">
        <f t="shared" si="17"/>
        <v>BCEU-commercial-heating</v>
      </c>
      <c r="B160" s="63" t="s">
        <v>540</v>
      </c>
      <c r="C160" s="18" t="s">
        <v>8</v>
      </c>
      <c r="D160" s="121">
        <f>D12</f>
        <v>3515191722399.2183</v>
      </c>
      <c r="E160" s="121">
        <f t="shared" ref="E160:AI160" si="18">E12</f>
        <v>3515191722399.2183</v>
      </c>
      <c r="F160" s="121">
        <f t="shared" si="18"/>
        <v>3515191722399.2183</v>
      </c>
      <c r="G160" s="121">
        <f t="shared" si="18"/>
        <v>3515191722399.2183</v>
      </c>
      <c r="H160" s="121">
        <f t="shared" si="18"/>
        <v>3515191722399.2183</v>
      </c>
      <c r="I160" s="121">
        <f t="shared" si="18"/>
        <v>3515191722399.2183</v>
      </c>
      <c r="J160" s="121">
        <f t="shared" si="18"/>
        <v>3515191722399.2183</v>
      </c>
      <c r="K160" s="121">
        <f t="shared" si="18"/>
        <v>3515191722399.2183</v>
      </c>
      <c r="L160" s="121">
        <f t="shared" si="18"/>
        <v>3515191722399.2183</v>
      </c>
      <c r="M160" s="121">
        <f t="shared" si="18"/>
        <v>3515191722399.2183</v>
      </c>
      <c r="N160" s="121">
        <f t="shared" si="18"/>
        <v>3515191722399.2183</v>
      </c>
      <c r="O160" s="121">
        <f t="shared" si="18"/>
        <v>3515191722399.2183</v>
      </c>
      <c r="P160" s="121">
        <f t="shared" si="18"/>
        <v>3515191722399.2183</v>
      </c>
      <c r="Q160" s="121">
        <f t="shared" si="18"/>
        <v>3515191722399.2183</v>
      </c>
      <c r="R160" s="121">
        <f t="shared" si="18"/>
        <v>3515191722399.2183</v>
      </c>
      <c r="S160" s="121">
        <f t="shared" si="18"/>
        <v>3515191722399.2183</v>
      </c>
      <c r="T160" s="121">
        <f t="shared" si="18"/>
        <v>3515191722399.2183</v>
      </c>
      <c r="U160" s="121">
        <f t="shared" si="18"/>
        <v>3515191722399.2183</v>
      </c>
      <c r="V160" s="121">
        <f t="shared" si="18"/>
        <v>3515191722399.2183</v>
      </c>
      <c r="W160" s="121">
        <f t="shared" si="18"/>
        <v>3515191722399.2183</v>
      </c>
      <c r="X160" s="121">
        <f t="shared" si="18"/>
        <v>3515191722399.2183</v>
      </c>
      <c r="Y160" s="121">
        <f t="shared" si="18"/>
        <v>3515191722399.2183</v>
      </c>
      <c r="Z160" s="121">
        <f t="shared" si="18"/>
        <v>3515191722399.2183</v>
      </c>
      <c r="AA160" s="121">
        <f t="shared" si="18"/>
        <v>3515191722399.2183</v>
      </c>
      <c r="AB160" s="121">
        <f t="shared" si="18"/>
        <v>3515191722399.2183</v>
      </c>
      <c r="AC160" s="121">
        <f t="shared" si="18"/>
        <v>3515191722399.2183</v>
      </c>
      <c r="AD160" s="121">
        <f t="shared" si="18"/>
        <v>3515191722399.2183</v>
      </c>
      <c r="AE160" s="121">
        <f t="shared" si="18"/>
        <v>3515191722399.2183</v>
      </c>
      <c r="AF160" s="121">
        <f t="shared" si="18"/>
        <v>3515191722399.2183</v>
      </c>
      <c r="AG160" s="121">
        <f t="shared" si="18"/>
        <v>3515191722399.2183</v>
      </c>
      <c r="AH160" s="121">
        <f t="shared" si="18"/>
        <v>3515191722399.2183</v>
      </c>
      <c r="AI160" s="121">
        <f t="shared" si="18"/>
        <v>3515191722399.2183</v>
      </c>
    </row>
    <row r="161" spans="1:35" x14ac:dyDescent="0.35">
      <c r="A161" s="52" t="str">
        <f t="shared" si="17"/>
        <v>BCEU-commercial-heating</v>
      </c>
      <c r="B161" s="63" t="s">
        <v>540</v>
      </c>
      <c r="C161" s="18" t="s">
        <v>93</v>
      </c>
      <c r="D161" s="118">
        <f>SUMIFS('RMI - percents'!K:K,'RMI - percents'!$H:$H,$A161,'RMI - percents'!$J:$J,$C161)</f>
        <v>0</v>
      </c>
      <c r="E161" s="118">
        <f>SUMIFS('RMI - percents'!L:L,'RMI - percents'!$H:$H,$A161,'RMI - percents'!$J:$J,$C161)</f>
        <v>0</v>
      </c>
      <c r="F161" s="118">
        <f>SUMIFS('RMI - percents'!M:M,'RMI - percents'!$H:$H,$A161,'RMI - percents'!$J:$J,$C161)</f>
        <v>0</v>
      </c>
      <c r="G161" s="118">
        <f>SUMIFS('RMI - percents'!N:N,'RMI - percents'!$H:$H,$A161,'RMI - percents'!$J:$J,$C161)</f>
        <v>0</v>
      </c>
      <c r="H161" s="118">
        <f>SUMIFS('RMI - percents'!O:O,'RMI - percents'!$H:$H,$A161,'RMI - percents'!$J:$J,$C161)</f>
        <v>0</v>
      </c>
      <c r="I161" s="118">
        <f>SUMIFS('RMI - percents'!P:P,'RMI - percents'!$H:$H,$A161,'RMI - percents'!$J:$J,$C161)</f>
        <v>0</v>
      </c>
      <c r="J161" s="118">
        <f>SUMIFS('RMI - percents'!Q:Q,'RMI - percents'!$H:$H,$A161,'RMI - percents'!$J:$J,$C161)</f>
        <v>0</v>
      </c>
      <c r="K161" s="118">
        <f>SUMIFS('RMI - percents'!R:R,'RMI - percents'!$H:$H,$A161,'RMI - percents'!$J:$J,$C161)</f>
        <v>0</v>
      </c>
      <c r="L161" s="118">
        <f>SUMIFS('RMI - percents'!S:S,'RMI - percents'!$H:$H,$A161,'RMI - percents'!$J:$J,$C161)</f>
        <v>0</v>
      </c>
      <c r="M161" s="118">
        <f>SUMIFS('RMI - percents'!T:T,'RMI - percents'!$H:$H,$A161,'RMI - percents'!$J:$J,$C161)</f>
        <v>0</v>
      </c>
      <c r="N161" s="118">
        <f>SUMIFS('RMI - percents'!U:U,'RMI - percents'!$H:$H,$A161,'RMI - percents'!$J:$J,$C161)</f>
        <v>0</v>
      </c>
      <c r="O161" s="118">
        <f>SUMIFS('RMI - percents'!V:V,'RMI - percents'!$H:$H,$A161,'RMI - percents'!$J:$J,$C161)</f>
        <v>0</v>
      </c>
      <c r="P161" s="118">
        <f>SUMIFS('RMI - percents'!W:W,'RMI - percents'!$H:$H,$A161,'RMI - percents'!$J:$J,$C161)</f>
        <v>0</v>
      </c>
      <c r="Q161" s="118">
        <f>SUMIFS('RMI - percents'!X:X,'RMI - percents'!$H:$H,$A161,'RMI - percents'!$J:$J,$C161)</f>
        <v>0</v>
      </c>
      <c r="R161" s="118">
        <f>SUMIFS('RMI - percents'!Y:Y,'RMI - percents'!$H:$H,$A161,'RMI - percents'!$J:$J,$C161)</f>
        <v>0</v>
      </c>
      <c r="S161" s="118">
        <f>SUMIFS('RMI - percents'!Z:Z,'RMI - percents'!$H:$H,$A161,'RMI - percents'!$J:$J,$C161)</f>
        <v>0</v>
      </c>
      <c r="T161" s="118">
        <f>SUMIFS('RMI - percents'!AA:AA,'RMI - percents'!$H:$H,$A161,'RMI - percents'!$J:$J,$C161)</f>
        <v>0</v>
      </c>
      <c r="U161" s="118">
        <f>SUMIFS('RMI - percents'!AB:AB,'RMI - percents'!$H:$H,$A161,'RMI - percents'!$J:$J,$C161)</f>
        <v>0</v>
      </c>
      <c r="V161" s="118">
        <f>SUMIFS('RMI - percents'!AC:AC,'RMI - percents'!$H:$H,$A161,'RMI - percents'!$J:$J,$C161)</f>
        <v>0</v>
      </c>
      <c r="W161" s="118">
        <f>SUMIFS('RMI - percents'!AD:AD,'RMI - percents'!$H:$H,$A161,'RMI - percents'!$J:$J,$C161)</f>
        <v>0</v>
      </c>
      <c r="X161" s="118">
        <f>SUMIFS('RMI - percents'!AE:AE,'RMI - percents'!$H:$H,$A161,'RMI - percents'!$J:$J,$C161)</f>
        <v>0</v>
      </c>
      <c r="Y161" s="118">
        <f>SUMIFS('RMI - percents'!AF:AF,'RMI - percents'!$H:$H,$A161,'RMI - percents'!$J:$J,$C161)</f>
        <v>0</v>
      </c>
      <c r="Z161" s="118">
        <f>SUMIFS('RMI - percents'!AG:AG,'RMI - percents'!$H:$H,$A161,'RMI - percents'!$J:$J,$C161)</f>
        <v>0</v>
      </c>
      <c r="AA161" s="118">
        <f>SUMIFS('RMI - percents'!AH:AH,'RMI - percents'!$H:$H,$A161,'RMI - percents'!$J:$J,$C161)</f>
        <v>0</v>
      </c>
      <c r="AB161" s="118">
        <f>SUMIFS('RMI - percents'!AI:AI,'RMI - percents'!$H:$H,$A161,'RMI - percents'!$J:$J,$C161)</f>
        <v>0</v>
      </c>
      <c r="AC161" s="118">
        <f>SUMIFS('RMI - percents'!AJ:AJ,'RMI - percents'!$H:$H,$A161,'RMI - percents'!$J:$J,$C161)</f>
        <v>0</v>
      </c>
      <c r="AD161" s="118">
        <f>SUMIFS('RMI - percents'!AK:AK,'RMI - percents'!$H:$H,$A161,'RMI - percents'!$J:$J,$C161)</f>
        <v>0</v>
      </c>
      <c r="AE161" s="118">
        <f>SUMIFS('RMI - percents'!AL:AL,'RMI - percents'!$H:$H,$A161,'RMI - percents'!$J:$J,$C161)</f>
        <v>0</v>
      </c>
      <c r="AF161" s="118">
        <f>SUMIFS('RMI - percents'!AM:AM,'RMI - percents'!$H:$H,$A161,'RMI - percents'!$J:$J,$C161)</f>
        <v>0</v>
      </c>
      <c r="AG161" s="118">
        <f>SUMIFS('RMI - percents'!AN:AN,'RMI - percents'!$H:$H,$A161,'RMI - percents'!$J:$J,$C161)</f>
        <v>0</v>
      </c>
      <c r="AH161" s="118">
        <f>SUMIFS('RMI - percents'!AO:AO,'RMI - percents'!$H:$H,$A161,'RMI - percents'!$J:$J,$C161)</f>
        <v>0</v>
      </c>
      <c r="AI161" s="118">
        <f>SUMIFS('RMI - percents'!AP:AP,'RMI - percents'!$H:$H,$A161,'RMI - percents'!$J:$J,$C161)</f>
        <v>0</v>
      </c>
    </row>
    <row r="162" spans="1:35" x14ac:dyDescent="0.35">
      <c r="A162" s="52" t="str">
        <f t="shared" si="17"/>
        <v>BCEU-commercial-heating</v>
      </c>
      <c r="B162" s="63" t="s">
        <v>540</v>
      </c>
      <c r="C162" s="18" t="s">
        <v>94</v>
      </c>
      <c r="D162" s="118">
        <f>SUMIFS('RMI - percents'!K:K,'RMI - percents'!$H:$H,$A162,'RMI - percents'!$J:$J,$C162)</f>
        <v>0</v>
      </c>
      <c r="E162" s="118">
        <f>SUMIFS('RMI - percents'!L:L,'RMI - percents'!$H:$H,$A162,'RMI - percents'!$J:$J,$C162)</f>
        <v>0</v>
      </c>
      <c r="F162" s="118">
        <f>SUMIFS('RMI - percents'!M:M,'RMI - percents'!$H:$H,$A162,'RMI - percents'!$J:$J,$C162)</f>
        <v>0</v>
      </c>
      <c r="G162" s="118">
        <f>SUMIFS('RMI - percents'!N:N,'RMI - percents'!$H:$H,$A162,'RMI - percents'!$J:$J,$C162)</f>
        <v>0</v>
      </c>
      <c r="H162" s="118">
        <f>SUMIFS('RMI - percents'!O:O,'RMI - percents'!$H:$H,$A162,'RMI - percents'!$J:$J,$C162)</f>
        <v>0</v>
      </c>
      <c r="I162" s="118">
        <f>SUMIFS('RMI - percents'!P:P,'RMI - percents'!$H:$H,$A162,'RMI - percents'!$J:$J,$C162)</f>
        <v>0</v>
      </c>
      <c r="J162" s="118">
        <f>SUMIFS('RMI - percents'!Q:Q,'RMI - percents'!$H:$H,$A162,'RMI - percents'!$J:$J,$C162)</f>
        <v>0</v>
      </c>
      <c r="K162" s="118">
        <f>SUMIFS('RMI - percents'!R:R,'RMI - percents'!$H:$H,$A162,'RMI - percents'!$J:$J,$C162)</f>
        <v>0</v>
      </c>
      <c r="L162" s="118">
        <f>SUMIFS('RMI - percents'!S:S,'RMI - percents'!$H:$H,$A162,'RMI - percents'!$J:$J,$C162)</f>
        <v>0</v>
      </c>
      <c r="M162" s="118">
        <f>SUMIFS('RMI - percents'!T:T,'RMI - percents'!$H:$H,$A162,'RMI - percents'!$J:$J,$C162)</f>
        <v>0</v>
      </c>
      <c r="N162" s="118">
        <f>SUMIFS('RMI - percents'!U:U,'RMI - percents'!$H:$H,$A162,'RMI - percents'!$J:$J,$C162)</f>
        <v>0</v>
      </c>
      <c r="O162" s="118">
        <f>SUMIFS('RMI - percents'!V:V,'RMI - percents'!$H:$H,$A162,'RMI - percents'!$J:$J,$C162)</f>
        <v>0</v>
      </c>
      <c r="P162" s="118">
        <f>SUMIFS('RMI - percents'!W:W,'RMI - percents'!$H:$H,$A162,'RMI - percents'!$J:$J,$C162)</f>
        <v>0</v>
      </c>
      <c r="Q162" s="118">
        <f>SUMIFS('RMI - percents'!X:X,'RMI - percents'!$H:$H,$A162,'RMI - percents'!$J:$J,$C162)</f>
        <v>0</v>
      </c>
      <c r="R162" s="118">
        <f>SUMIFS('RMI - percents'!Y:Y,'RMI - percents'!$H:$H,$A162,'RMI - percents'!$J:$J,$C162)</f>
        <v>0</v>
      </c>
      <c r="S162" s="118">
        <f>SUMIFS('RMI - percents'!Z:Z,'RMI - percents'!$H:$H,$A162,'RMI - percents'!$J:$J,$C162)</f>
        <v>0</v>
      </c>
      <c r="T162" s="118">
        <f>SUMIFS('RMI - percents'!AA:AA,'RMI - percents'!$H:$H,$A162,'RMI - percents'!$J:$J,$C162)</f>
        <v>0</v>
      </c>
      <c r="U162" s="118">
        <f>SUMIFS('RMI - percents'!AB:AB,'RMI - percents'!$H:$H,$A162,'RMI - percents'!$J:$J,$C162)</f>
        <v>0</v>
      </c>
      <c r="V162" s="118">
        <f>SUMIFS('RMI - percents'!AC:AC,'RMI - percents'!$H:$H,$A162,'RMI - percents'!$J:$J,$C162)</f>
        <v>0</v>
      </c>
      <c r="W162" s="118">
        <f>SUMIFS('RMI - percents'!AD:AD,'RMI - percents'!$H:$H,$A162,'RMI - percents'!$J:$J,$C162)</f>
        <v>0</v>
      </c>
      <c r="X162" s="118">
        <f>SUMIFS('RMI - percents'!AE:AE,'RMI - percents'!$H:$H,$A162,'RMI - percents'!$J:$J,$C162)</f>
        <v>0</v>
      </c>
      <c r="Y162" s="118">
        <f>SUMIFS('RMI - percents'!AF:AF,'RMI - percents'!$H:$H,$A162,'RMI - percents'!$J:$J,$C162)</f>
        <v>0</v>
      </c>
      <c r="Z162" s="118">
        <f>SUMIFS('RMI - percents'!AG:AG,'RMI - percents'!$H:$H,$A162,'RMI - percents'!$J:$J,$C162)</f>
        <v>0</v>
      </c>
      <c r="AA162" s="118">
        <f>SUMIFS('RMI - percents'!AH:AH,'RMI - percents'!$H:$H,$A162,'RMI - percents'!$J:$J,$C162)</f>
        <v>0</v>
      </c>
      <c r="AB162" s="118">
        <f>SUMIFS('RMI - percents'!AI:AI,'RMI - percents'!$H:$H,$A162,'RMI - percents'!$J:$J,$C162)</f>
        <v>0</v>
      </c>
      <c r="AC162" s="118">
        <f>SUMIFS('RMI - percents'!AJ:AJ,'RMI - percents'!$H:$H,$A162,'RMI - percents'!$J:$J,$C162)</f>
        <v>0</v>
      </c>
      <c r="AD162" s="118">
        <f>SUMIFS('RMI - percents'!AK:AK,'RMI - percents'!$H:$H,$A162,'RMI - percents'!$J:$J,$C162)</f>
        <v>0</v>
      </c>
      <c r="AE162" s="118">
        <f>SUMIFS('RMI - percents'!AL:AL,'RMI - percents'!$H:$H,$A162,'RMI - percents'!$J:$J,$C162)</f>
        <v>0</v>
      </c>
      <c r="AF162" s="118">
        <f>SUMIFS('RMI - percents'!AM:AM,'RMI - percents'!$H:$H,$A162,'RMI - percents'!$J:$J,$C162)</f>
        <v>0</v>
      </c>
      <c r="AG162" s="118">
        <f>SUMIFS('RMI - percents'!AN:AN,'RMI - percents'!$H:$H,$A162,'RMI - percents'!$J:$J,$C162)</f>
        <v>0</v>
      </c>
      <c r="AH162" s="118">
        <f>SUMIFS('RMI - percents'!AO:AO,'RMI - percents'!$H:$H,$A162,'RMI - percents'!$J:$J,$C162)</f>
        <v>0</v>
      </c>
      <c r="AI162" s="118">
        <f>SUMIFS('RMI - percents'!AP:AP,'RMI - percents'!$H:$H,$A162,'RMI - percents'!$J:$J,$C162)</f>
        <v>0</v>
      </c>
    </row>
    <row r="163" spans="1:35" x14ac:dyDescent="0.35">
      <c r="A163" s="52" t="str">
        <f t="shared" si="17"/>
        <v>BCEU-commercial-heating</v>
      </c>
      <c r="B163" s="63" t="s">
        <v>540</v>
      </c>
      <c r="C163" s="18" t="s">
        <v>95</v>
      </c>
      <c r="D163" s="121">
        <f>D16</f>
        <v>13258391221430.805</v>
      </c>
      <c r="E163" s="121">
        <f t="shared" ref="E163:AI163" si="19">E16</f>
        <v>13258391221430.805</v>
      </c>
      <c r="F163" s="121">
        <f t="shared" si="19"/>
        <v>13258391221430.805</v>
      </c>
      <c r="G163" s="121">
        <f t="shared" si="19"/>
        <v>13258391221430.805</v>
      </c>
      <c r="H163" s="121">
        <f t="shared" si="19"/>
        <v>13258391221430.805</v>
      </c>
      <c r="I163" s="121">
        <f t="shared" si="19"/>
        <v>13258391221430.805</v>
      </c>
      <c r="J163" s="121">
        <f t="shared" si="19"/>
        <v>13258391221430.805</v>
      </c>
      <c r="K163" s="121">
        <f t="shared" si="19"/>
        <v>13258391221430.805</v>
      </c>
      <c r="L163" s="121">
        <f t="shared" si="19"/>
        <v>13258391221430.805</v>
      </c>
      <c r="M163" s="121">
        <f t="shared" si="19"/>
        <v>13258391221430.805</v>
      </c>
      <c r="N163" s="121">
        <f t="shared" si="19"/>
        <v>13258391221430.805</v>
      </c>
      <c r="O163" s="121">
        <f t="shared" si="19"/>
        <v>13258391221430.805</v>
      </c>
      <c r="P163" s="121">
        <f t="shared" si="19"/>
        <v>13258391221430.805</v>
      </c>
      <c r="Q163" s="121">
        <f t="shared" si="19"/>
        <v>13258391221430.805</v>
      </c>
      <c r="R163" s="121">
        <f t="shared" si="19"/>
        <v>13258391221430.805</v>
      </c>
      <c r="S163" s="121">
        <f t="shared" si="19"/>
        <v>13258391221430.805</v>
      </c>
      <c r="T163" s="121">
        <f t="shared" si="19"/>
        <v>13258391221430.805</v>
      </c>
      <c r="U163" s="121">
        <f t="shared" si="19"/>
        <v>13258391221430.805</v>
      </c>
      <c r="V163" s="121">
        <f t="shared" si="19"/>
        <v>13258391221430.805</v>
      </c>
      <c r="W163" s="121">
        <f t="shared" si="19"/>
        <v>13258391221430.805</v>
      </c>
      <c r="X163" s="121">
        <f t="shared" si="19"/>
        <v>13258391221430.805</v>
      </c>
      <c r="Y163" s="121">
        <f t="shared" si="19"/>
        <v>13258391221430.805</v>
      </c>
      <c r="Z163" s="121">
        <f t="shared" si="19"/>
        <v>13258391221430.805</v>
      </c>
      <c r="AA163" s="121">
        <f t="shared" si="19"/>
        <v>13258391221430.805</v>
      </c>
      <c r="AB163" s="121">
        <f t="shared" si="19"/>
        <v>13258391221430.805</v>
      </c>
      <c r="AC163" s="121">
        <f t="shared" si="19"/>
        <v>13258391221430.805</v>
      </c>
      <c r="AD163" s="121">
        <f t="shared" si="19"/>
        <v>13258391221430.805</v>
      </c>
      <c r="AE163" s="121">
        <f t="shared" si="19"/>
        <v>13258391221430.805</v>
      </c>
      <c r="AF163" s="121">
        <f t="shared" si="19"/>
        <v>13258391221430.805</v>
      </c>
      <c r="AG163" s="121">
        <f t="shared" si="19"/>
        <v>13258391221430.805</v>
      </c>
      <c r="AH163" s="121">
        <f t="shared" si="19"/>
        <v>13258391221430.805</v>
      </c>
      <c r="AI163" s="121">
        <f t="shared" si="19"/>
        <v>13258391221430.805</v>
      </c>
    </row>
    <row r="164" spans="1:35" x14ac:dyDescent="0.35">
      <c r="A164" s="52" t="str">
        <f t="shared" si="17"/>
        <v>BCEU-commercial-heating</v>
      </c>
      <c r="B164" s="63" t="s">
        <v>540</v>
      </c>
      <c r="C164" s="18" t="s">
        <v>96</v>
      </c>
      <c r="D164" s="118">
        <f>SUMIFS('RMI - percents'!K:K,'RMI - percents'!$H:$H,$A164,'RMI - percents'!$J:$J,$C164)</f>
        <v>0</v>
      </c>
      <c r="E164" s="118">
        <f>SUMIFS('RMI - percents'!L:L,'RMI - percents'!$H:$H,$A164,'RMI - percents'!$J:$J,$C164)</f>
        <v>0</v>
      </c>
      <c r="F164" s="118">
        <f>SUMIFS('RMI - percents'!M:M,'RMI - percents'!$H:$H,$A164,'RMI - percents'!$J:$J,$C164)</f>
        <v>0</v>
      </c>
      <c r="G164" s="118">
        <f>SUMIFS('RMI - percents'!N:N,'RMI - percents'!$H:$H,$A164,'RMI - percents'!$J:$J,$C164)</f>
        <v>0</v>
      </c>
      <c r="H164" s="118">
        <f>SUMIFS('RMI - percents'!O:O,'RMI - percents'!$H:$H,$A164,'RMI - percents'!$J:$J,$C164)</f>
        <v>0</v>
      </c>
      <c r="I164" s="118">
        <f>SUMIFS('RMI - percents'!P:P,'RMI - percents'!$H:$H,$A164,'RMI - percents'!$J:$J,$C164)</f>
        <v>0</v>
      </c>
      <c r="J164" s="118">
        <f>SUMIFS('RMI - percents'!Q:Q,'RMI - percents'!$H:$H,$A164,'RMI - percents'!$J:$J,$C164)</f>
        <v>0</v>
      </c>
      <c r="K164" s="118">
        <f>SUMIFS('RMI - percents'!R:R,'RMI - percents'!$H:$H,$A164,'RMI - percents'!$J:$J,$C164)</f>
        <v>0</v>
      </c>
      <c r="L164" s="118">
        <f>SUMIFS('RMI - percents'!S:S,'RMI - percents'!$H:$H,$A164,'RMI - percents'!$J:$J,$C164)</f>
        <v>0</v>
      </c>
      <c r="M164" s="118">
        <f>SUMIFS('RMI - percents'!T:T,'RMI - percents'!$H:$H,$A164,'RMI - percents'!$J:$J,$C164)</f>
        <v>0</v>
      </c>
      <c r="N164" s="118">
        <f>SUMIFS('RMI - percents'!U:U,'RMI - percents'!$H:$H,$A164,'RMI - percents'!$J:$J,$C164)</f>
        <v>0</v>
      </c>
      <c r="O164" s="118">
        <f>SUMIFS('RMI - percents'!V:V,'RMI - percents'!$H:$H,$A164,'RMI - percents'!$J:$J,$C164)</f>
        <v>0</v>
      </c>
      <c r="P164" s="118">
        <f>SUMIFS('RMI - percents'!W:W,'RMI - percents'!$H:$H,$A164,'RMI - percents'!$J:$J,$C164)</f>
        <v>0</v>
      </c>
      <c r="Q164" s="118">
        <f>SUMIFS('RMI - percents'!X:X,'RMI - percents'!$H:$H,$A164,'RMI - percents'!$J:$J,$C164)</f>
        <v>0</v>
      </c>
      <c r="R164" s="118">
        <f>SUMIFS('RMI - percents'!Y:Y,'RMI - percents'!$H:$H,$A164,'RMI - percents'!$J:$J,$C164)</f>
        <v>0</v>
      </c>
      <c r="S164" s="118">
        <f>SUMIFS('RMI - percents'!Z:Z,'RMI - percents'!$H:$H,$A164,'RMI - percents'!$J:$J,$C164)</f>
        <v>0</v>
      </c>
      <c r="T164" s="118">
        <f>SUMIFS('RMI - percents'!AA:AA,'RMI - percents'!$H:$H,$A164,'RMI - percents'!$J:$J,$C164)</f>
        <v>0</v>
      </c>
      <c r="U164" s="118">
        <f>SUMIFS('RMI - percents'!AB:AB,'RMI - percents'!$H:$H,$A164,'RMI - percents'!$J:$J,$C164)</f>
        <v>0</v>
      </c>
      <c r="V164" s="118">
        <f>SUMIFS('RMI - percents'!AC:AC,'RMI - percents'!$H:$H,$A164,'RMI - percents'!$J:$J,$C164)</f>
        <v>0</v>
      </c>
      <c r="W164" s="118">
        <f>SUMIFS('RMI - percents'!AD:AD,'RMI - percents'!$H:$H,$A164,'RMI - percents'!$J:$J,$C164)</f>
        <v>0</v>
      </c>
      <c r="X164" s="118">
        <f>SUMIFS('RMI - percents'!AE:AE,'RMI - percents'!$H:$H,$A164,'RMI - percents'!$J:$J,$C164)</f>
        <v>0</v>
      </c>
      <c r="Y164" s="118">
        <f>SUMIFS('RMI - percents'!AF:AF,'RMI - percents'!$H:$H,$A164,'RMI - percents'!$J:$J,$C164)</f>
        <v>0</v>
      </c>
      <c r="Z164" s="118">
        <f>SUMIFS('RMI - percents'!AG:AG,'RMI - percents'!$H:$H,$A164,'RMI - percents'!$J:$J,$C164)</f>
        <v>0</v>
      </c>
      <c r="AA164" s="118">
        <f>SUMIFS('RMI - percents'!AH:AH,'RMI - percents'!$H:$H,$A164,'RMI - percents'!$J:$J,$C164)</f>
        <v>0</v>
      </c>
      <c r="AB164" s="118">
        <f>SUMIFS('RMI - percents'!AI:AI,'RMI - percents'!$H:$H,$A164,'RMI - percents'!$J:$J,$C164)</f>
        <v>0</v>
      </c>
      <c r="AC164" s="118">
        <f>SUMIFS('RMI - percents'!AJ:AJ,'RMI - percents'!$H:$H,$A164,'RMI - percents'!$J:$J,$C164)</f>
        <v>0</v>
      </c>
      <c r="AD164" s="118">
        <f>SUMIFS('RMI - percents'!AK:AK,'RMI - percents'!$H:$H,$A164,'RMI - percents'!$J:$J,$C164)</f>
        <v>0</v>
      </c>
      <c r="AE164" s="118">
        <f>SUMIFS('RMI - percents'!AL:AL,'RMI - percents'!$H:$H,$A164,'RMI - percents'!$J:$J,$C164)</f>
        <v>0</v>
      </c>
      <c r="AF164" s="118">
        <f>SUMIFS('RMI - percents'!AM:AM,'RMI - percents'!$H:$H,$A164,'RMI - percents'!$J:$J,$C164)</f>
        <v>0</v>
      </c>
      <c r="AG164" s="118">
        <f>SUMIFS('RMI - percents'!AN:AN,'RMI - percents'!$H:$H,$A164,'RMI - percents'!$J:$J,$C164)</f>
        <v>0</v>
      </c>
      <c r="AH164" s="118">
        <f>SUMIFS('RMI - percents'!AO:AO,'RMI - percents'!$H:$H,$A164,'RMI - percents'!$J:$J,$C164)</f>
        <v>0</v>
      </c>
      <c r="AI164" s="118">
        <f>SUMIFS('RMI - percents'!AP:AP,'RMI - percents'!$H:$H,$A164,'RMI - percents'!$J:$J,$C164)</f>
        <v>0</v>
      </c>
    </row>
    <row r="165" spans="1:35" x14ac:dyDescent="0.35">
      <c r="A165" s="51"/>
      <c r="B165" s="63" t="s">
        <v>540</v>
      </c>
      <c r="C165" s="51"/>
      <c r="D165" s="51"/>
      <c r="E165" s="51"/>
      <c r="F165" s="51"/>
      <c r="G165" s="51"/>
      <c r="H165"/>
      <c r="I165"/>
      <c r="J165"/>
      <c r="K165"/>
      <c r="L165"/>
      <c r="M165"/>
      <c r="N165"/>
      <c r="O165"/>
      <c r="P165"/>
      <c r="Q165"/>
      <c r="R165"/>
      <c r="S165"/>
      <c r="T165"/>
      <c r="U165"/>
      <c r="V165"/>
      <c r="W165"/>
      <c r="X165"/>
      <c r="Y165"/>
      <c r="Z165"/>
      <c r="AA165"/>
      <c r="AB165"/>
      <c r="AC165"/>
      <c r="AD165"/>
      <c r="AE165"/>
      <c r="AF165"/>
      <c r="AG165"/>
      <c r="AH165" s="51"/>
      <c r="AI165" s="51"/>
    </row>
    <row r="166" spans="1:35" x14ac:dyDescent="0.35">
      <c r="A166" s="18" t="s">
        <v>518</v>
      </c>
      <c r="B166" s="63" t="s">
        <v>540</v>
      </c>
      <c r="C166" s="51"/>
      <c r="D166" s="51"/>
      <c r="E166" s="51"/>
      <c r="F166" s="51"/>
      <c r="G166" s="51"/>
      <c r="H166"/>
      <c r="I166"/>
      <c r="J166"/>
      <c r="K166"/>
      <c r="L166"/>
      <c r="M166"/>
      <c r="N166"/>
      <c r="O166"/>
      <c r="P166"/>
      <c r="Q166"/>
      <c r="R166"/>
      <c r="S166"/>
      <c r="T166"/>
      <c r="U166"/>
      <c r="V166"/>
      <c r="W166"/>
      <c r="X166"/>
      <c r="Y166"/>
      <c r="Z166"/>
      <c r="AA166"/>
      <c r="AB166"/>
      <c r="AC166"/>
      <c r="AD166"/>
      <c r="AE166"/>
      <c r="AF166"/>
      <c r="AG166"/>
      <c r="AH166" s="51"/>
      <c r="AI166" s="51"/>
    </row>
    <row r="167" spans="1:35" x14ac:dyDescent="0.35">
      <c r="A167" s="52" t="str">
        <f>A166</f>
        <v>BCEU-commercial-cooling</v>
      </c>
      <c r="B167" s="63" t="s">
        <v>540</v>
      </c>
      <c r="C167" s="18" t="s">
        <v>1</v>
      </c>
      <c r="D167" s="18">
        <v>2019</v>
      </c>
      <c r="E167" s="18">
        <v>2020</v>
      </c>
      <c r="F167" s="18">
        <v>2021</v>
      </c>
      <c r="G167" s="18">
        <v>2022</v>
      </c>
      <c r="H167" s="18">
        <v>2023</v>
      </c>
      <c r="I167" s="18">
        <v>2024</v>
      </c>
      <c r="J167" s="18">
        <v>2025</v>
      </c>
      <c r="K167" s="18">
        <v>2026</v>
      </c>
      <c r="L167" s="18">
        <v>2027</v>
      </c>
      <c r="M167" s="18">
        <v>2028</v>
      </c>
      <c r="N167" s="18">
        <v>2029</v>
      </c>
      <c r="O167" s="18">
        <v>2030</v>
      </c>
      <c r="P167" s="18">
        <v>2031</v>
      </c>
      <c r="Q167" s="18">
        <v>2032</v>
      </c>
      <c r="R167" s="18">
        <v>2033</v>
      </c>
      <c r="S167" s="18">
        <v>2034</v>
      </c>
      <c r="T167" s="18">
        <v>2035</v>
      </c>
      <c r="U167" s="18">
        <v>2036</v>
      </c>
      <c r="V167" s="18">
        <v>2037</v>
      </c>
      <c r="W167" s="18">
        <v>2038</v>
      </c>
      <c r="X167" s="18">
        <v>2039</v>
      </c>
      <c r="Y167" s="18">
        <v>2040</v>
      </c>
      <c r="Z167" s="18">
        <v>2041</v>
      </c>
      <c r="AA167" s="18">
        <v>2042</v>
      </c>
      <c r="AB167" s="18">
        <v>2043</v>
      </c>
      <c r="AC167" s="18">
        <v>2044</v>
      </c>
      <c r="AD167" s="18">
        <v>2045</v>
      </c>
      <c r="AE167" s="18">
        <v>2046</v>
      </c>
      <c r="AF167" s="18">
        <v>2047</v>
      </c>
      <c r="AG167" s="18">
        <v>2048</v>
      </c>
      <c r="AH167" s="18">
        <v>2049</v>
      </c>
      <c r="AI167" s="18">
        <v>2050</v>
      </c>
    </row>
    <row r="168" spans="1:35" x14ac:dyDescent="0.35">
      <c r="A168" s="52" t="str">
        <f t="shared" ref="A168:A177" si="20">A167</f>
        <v>BCEU-commercial-cooling</v>
      </c>
      <c r="B168" s="63" t="s">
        <v>540</v>
      </c>
      <c r="C168" s="18" t="s">
        <v>2</v>
      </c>
      <c r="D168" s="117">
        <f>SUMIFS('RMI - percents'!K:K,'RMI - percents'!$H:$H,$A168,'RMI - percents'!$J:$J,$C168)*D$6</f>
        <v>70568543731020.031</v>
      </c>
      <c r="E168" s="117">
        <f>SUMIFS('RMI - percents'!L:L,'RMI - percents'!$H:$H,$A168,'RMI - percents'!$J:$J,$C168)*E$6</f>
        <v>64225209458753.391</v>
      </c>
      <c r="F168" s="117">
        <f>SUMIFS('RMI - percents'!M:M,'RMI - percents'!$H:$H,$A168,'RMI - percents'!$J:$J,$C168)*F$6</f>
        <v>62098676249995.898</v>
      </c>
      <c r="G168" s="117">
        <f>SUMIFS('RMI - percents'!N:N,'RMI - percents'!$H:$H,$A168,'RMI - percents'!$J:$J,$C168)*G$6</f>
        <v>63746626744582.938</v>
      </c>
      <c r="H168" s="117">
        <f>SUMIFS('RMI - percents'!O:O,'RMI - percents'!$H:$H,$A168,'RMI - percents'!$J:$J,$C168)*H$6</f>
        <v>64169482999418.758</v>
      </c>
      <c r="I168" s="117">
        <f>SUMIFS('RMI - percents'!P:P,'RMI - percents'!$H:$H,$A168,'RMI - percents'!$J:$J,$C168)*I$6</f>
        <v>64035935471947.117</v>
      </c>
      <c r="J168" s="117">
        <f>SUMIFS('RMI - percents'!Q:Q,'RMI - percents'!$H:$H,$A168,'RMI - percents'!$J:$J,$C168)*J$6</f>
        <v>63812254930518.805</v>
      </c>
      <c r="K168" s="117">
        <f>SUMIFS('RMI - percents'!R:R,'RMI - percents'!$H:$H,$A168,'RMI - percents'!$J:$J,$C168)*K$6</f>
        <v>63604181427903.578</v>
      </c>
      <c r="L168" s="117">
        <f>SUMIFS('RMI - percents'!S:S,'RMI - percents'!$H:$H,$A168,'RMI - percents'!$J:$J,$C168)*L$6</f>
        <v>63288109345390.547</v>
      </c>
      <c r="M168" s="117">
        <f>SUMIFS('RMI - percents'!T:T,'RMI - percents'!$H:$H,$A168,'RMI - percents'!$J:$J,$C168)*M$6</f>
        <v>62736828380340.117</v>
      </c>
      <c r="N168" s="117">
        <f>SUMIFS('RMI - percents'!U:U,'RMI - percents'!$H:$H,$A168,'RMI - percents'!$J:$J,$C168)*N$6</f>
        <v>62072587861713.031</v>
      </c>
      <c r="O168" s="117">
        <f>SUMIFS('RMI - percents'!V:V,'RMI - percents'!$H:$H,$A168,'RMI - percents'!$J:$J,$C168)*O$6</f>
        <v>61241309877280.758</v>
      </c>
      <c r="P168" s="117">
        <f>SUMIFS('RMI - percents'!W:W,'RMI - percents'!$H:$H,$A168,'RMI - percents'!$J:$J,$C168)*P$6</f>
        <v>60378911070394.516</v>
      </c>
      <c r="Q168" s="117">
        <f>SUMIFS('RMI - percents'!X:X,'RMI - percents'!$H:$H,$A168,'RMI - percents'!$J:$J,$C168)*Q$6</f>
        <v>59376305572192.719</v>
      </c>
      <c r="R168" s="117">
        <f>SUMIFS('RMI - percents'!Y:Y,'RMI - percents'!$H:$H,$A168,'RMI - percents'!$J:$J,$C168)*R$6</f>
        <v>58336377831222.516</v>
      </c>
      <c r="S168" s="117">
        <f>SUMIFS('RMI - percents'!Z:Z,'RMI - percents'!$H:$H,$A168,'RMI - percents'!$J:$J,$C168)*S$6</f>
        <v>57192004922897.672</v>
      </c>
      <c r="T168" s="117">
        <f>SUMIFS('RMI - percents'!AA:AA,'RMI - percents'!$H:$H,$A168,'RMI - percents'!$J:$J,$C168)*T$6</f>
        <v>55885701363286.523</v>
      </c>
      <c r="U168" s="117">
        <f>SUMIFS('RMI - percents'!AB:AB,'RMI - percents'!$H:$H,$A168,'RMI - percents'!$J:$J,$C168)*U$6</f>
        <v>55043595105584.164</v>
      </c>
      <c r="V168" s="117">
        <f>SUMIFS('RMI - percents'!AC:AC,'RMI - percents'!$H:$H,$A168,'RMI - percents'!$J:$J,$C168)*V$6</f>
        <v>54002687640562.727</v>
      </c>
      <c r="W168" s="117">
        <f>SUMIFS('RMI - percents'!AD:AD,'RMI - percents'!$H:$H,$A168,'RMI - percents'!$J:$J,$C168)*W$6</f>
        <v>53026927928013.266</v>
      </c>
      <c r="X168" s="117">
        <f>SUMIFS('RMI - percents'!AE:AE,'RMI - percents'!$H:$H,$A168,'RMI - percents'!$J:$J,$C168)*X$6</f>
        <v>52095032176210.883</v>
      </c>
      <c r="Y168" s="117">
        <f>SUMIFS('RMI - percents'!AF:AF,'RMI - percents'!$H:$H,$A168,'RMI - percents'!$J:$J,$C168)*Y$6</f>
        <v>51226409715187.211</v>
      </c>
      <c r="Z168" s="117">
        <f>SUMIFS('RMI - percents'!AG:AG,'RMI - percents'!$H:$H,$A168,'RMI - percents'!$J:$J,$C168)*Z$6</f>
        <v>50393344635070.734</v>
      </c>
      <c r="AA168" s="117">
        <f>SUMIFS('RMI - percents'!AH:AH,'RMI - percents'!$H:$H,$A168,'RMI - percents'!$J:$J,$C168)*AA$6</f>
        <v>49619568201238.492</v>
      </c>
      <c r="AB168" s="117">
        <f>SUMIFS('RMI - percents'!AI:AI,'RMI - percents'!$H:$H,$A168,'RMI - percents'!$J:$J,$C168)*AB$6</f>
        <v>48907360287837.742</v>
      </c>
      <c r="AC168" s="117">
        <f>SUMIFS('RMI - percents'!AJ:AJ,'RMI - percents'!$H:$H,$A168,'RMI - percents'!$J:$J,$C168)*AC$6</f>
        <v>48264158738847.453</v>
      </c>
      <c r="AD168" s="117">
        <f>SUMIFS('RMI - percents'!AK:AK,'RMI - percents'!$H:$H,$A168,'RMI - percents'!$J:$J,$C168)*AD$6</f>
        <v>47680570184301.93</v>
      </c>
      <c r="AE168" s="117">
        <f>SUMIFS('RMI - percents'!AL:AL,'RMI - percents'!$H:$H,$A168,'RMI - percents'!$J:$J,$C168)*AE$6</f>
        <v>47146184269164.188</v>
      </c>
      <c r="AF168" s="117">
        <f>SUMIFS('RMI - percents'!AM:AM,'RMI - percents'!$H:$H,$A168,'RMI - percents'!$J:$J,$C168)*AF$6</f>
        <v>46679675059249.43</v>
      </c>
      <c r="AG168" s="117">
        <f>SUMIFS('RMI - percents'!AN:AN,'RMI - percents'!$H:$H,$A168,'RMI - percents'!$J:$J,$C168)*AG$6</f>
        <v>46258115590876.742</v>
      </c>
      <c r="AH168" s="117">
        <f>SUMIFS('RMI - percents'!AO:AO,'RMI - percents'!$H:$H,$A168,'RMI - percents'!$J:$J,$C168)*AH$6</f>
        <v>45865676851090.352</v>
      </c>
      <c r="AI168" s="117">
        <f>SUMIFS('RMI - percents'!AP:AP,'RMI - percents'!$H:$H,$A168,'RMI - percents'!$J:$J,$C168)*AI$6</f>
        <v>45505505346329.156</v>
      </c>
    </row>
    <row r="169" spans="1:35" x14ac:dyDescent="0.35">
      <c r="A169" s="52" t="str">
        <f t="shared" si="20"/>
        <v>BCEU-commercial-cooling</v>
      </c>
      <c r="B169" s="63" t="s">
        <v>540</v>
      </c>
      <c r="C169" s="18" t="s">
        <v>3</v>
      </c>
      <c r="D169" s="118">
        <f>SUMIFS('RMI - percents'!K:K,'RMI - percents'!$H:$H,$A169,'RMI - percents'!$J:$J,$C169)</f>
        <v>0</v>
      </c>
      <c r="E169" s="118">
        <f>SUMIFS('RMI - percents'!L:L,'RMI - percents'!$H:$H,$A169,'RMI - percents'!$J:$J,$C169)</f>
        <v>0</v>
      </c>
      <c r="F169" s="118">
        <f>SUMIFS('RMI - percents'!M:M,'RMI - percents'!$H:$H,$A169,'RMI - percents'!$J:$J,$C169)</f>
        <v>0</v>
      </c>
      <c r="G169" s="118">
        <f>SUMIFS('RMI - percents'!N:N,'RMI - percents'!$H:$H,$A169,'RMI - percents'!$J:$J,$C169)</f>
        <v>0</v>
      </c>
      <c r="H169" s="118">
        <f>SUMIFS('RMI - percents'!O:O,'RMI - percents'!$H:$H,$A169,'RMI - percents'!$J:$J,$C169)</f>
        <v>0</v>
      </c>
      <c r="I169" s="118">
        <f>SUMIFS('RMI - percents'!P:P,'RMI - percents'!$H:$H,$A169,'RMI - percents'!$J:$J,$C169)</f>
        <v>0</v>
      </c>
      <c r="J169" s="118">
        <f>SUMIFS('RMI - percents'!Q:Q,'RMI - percents'!$H:$H,$A169,'RMI - percents'!$J:$J,$C169)</f>
        <v>0</v>
      </c>
      <c r="K169" s="118">
        <f>SUMIFS('RMI - percents'!R:R,'RMI - percents'!$H:$H,$A169,'RMI - percents'!$J:$J,$C169)</f>
        <v>0</v>
      </c>
      <c r="L169" s="118">
        <f>SUMIFS('RMI - percents'!S:S,'RMI - percents'!$H:$H,$A169,'RMI - percents'!$J:$J,$C169)</f>
        <v>0</v>
      </c>
      <c r="M169" s="118">
        <f>SUMIFS('RMI - percents'!T:T,'RMI - percents'!$H:$H,$A169,'RMI - percents'!$J:$J,$C169)</f>
        <v>0</v>
      </c>
      <c r="N169" s="118">
        <f>SUMIFS('RMI - percents'!U:U,'RMI - percents'!$H:$H,$A169,'RMI - percents'!$J:$J,$C169)</f>
        <v>0</v>
      </c>
      <c r="O169" s="118">
        <f>SUMIFS('RMI - percents'!V:V,'RMI - percents'!$H:$H,$A169,'RMI - percents'!$J:$J,$C169)</f>
        <v>0</v>
      </c>
      <c r="P169" s="118">
        <f>SUMIFS('RMI - percents'!W:W,'RMI - percents'!$H:$H,$A169,'RMI - percents'!$J:$J,$C169)</f>
        <v>0</v>
      </c>
      <c r="Q169" s="118">
        <f>SUMIFS('RMI - percents'!X:X,'RMI - percents'!$H:$H,$A169,'RMI - percents'!$J:$J,$C169)</f>
        <v>0</v>
      </c>
      <c r="R169" s="118">
        <f>SUMIFS('RMI - percents'!Y:Y,'RMI - percents'!$H:$H,$A169,'RMI - percents'!$J:$J,$C169)</f>
        <v>0</v>
      </c>
      <c r="S169" s="118">
        <f>SUMIFS('RMI - percents'!Z:Z,'RMI - percents'!$H:$H,$A169,'RMI - percents'!$J:$J,$C169)</f>
        <v>0</v>
      </c>
      <c r="T169" s="118">
        <f>SUMIFS('RMI - percents'!AA:AA,'RMI - percents'!$H:$H,$A169,'RMI - percents'!$J:$J,$C169)</f>
        <v>0</v>
      </c>
      <c r="U169" s="118">
        <f>SUMIFS('RMI - percents'!AB:AB,'RMI - percents'!$H:$H,$A169,'RMI - percents'!$J:$J,$C169)</f>
        <v>0</v>
      </c>
      <c r="V169" s="118">
        <f>SUMIFS('RMI - percents'!AC:AC,'RMI - percents'!$H:$H,$A169,'RMI - percents'!$J:$J,$C169)</f>
        <v>0</v>
      </c>
      <c r="W169" s="118">
        <f>SUMIFS('RMI - percents'!AD:AD,'RMI - percents'!$H:$H,$A169,'RMI - percents'!$J:$J,$C169)</f>
        <v>0</v>
      </c>
      <c r="X169" s="118">
        <f>SUMIFS('RMI - percents'!AE:AE,'RMI - percents'!$H:$H,$A169,'RMI - percents'!$J:$J,$C169)</f>
        <v>0</v>
      </c>
      <c r="Y169" s="118">
        <f>SUMIFS('RMI - percents'!AF:AF,'RMI - percents'!$H:$H,$A169,'RMI - percents'!$J:$J,$C169)</f>
        <v>0</v>
      </c>
      <c r="Z169" s="118">
        <f>SUMIFS('RMI - percents'!AG:AG,'RMI - percents'!$H:$H,$A169,'RMI - percents'!$J:$J,$C169)</f>
        <v>0</v>
      </c>
      <c r="AA169" s="118">
        <f>SUMIFS('RMI - percents'!AH:AH,'RMI - percents'!$H:$H,$A169,'RMI - percents'!$J:$J,$C169)</f>
        <v>0</v>
      </c>
      <c r="AB169" s="118">
        <f>SUMIFS('RMI - percents'!AI:AI,'RMI - percents'!$H:$H,$A169,'RMI - percents'!$J:$J,$C169)</f>
        <v>0</v>
      </c>
      <c r="AC169" s="118">
        <f>SUMIFS('RMI - percents'!AJ:AJ,'RMI - percents'!$H:$H,$A169,'RMI - percents'!$J:$J,$C169)</f>
        <v>0</v>
      </c>
      <c r="AD169" s="118">
        <f>SUMIFS('RMI - percents'!AK:AK,'RMI - percents'!$H:$H,$A169,'RMI - percents'!$J:$J,$C169)</f>
        <v>0</v>
      </c>
      <c r="AE169" s="118">
        <f>SUMIFS('RMI - percents'!AL:AL,'RMI - percents'!$H:$H,$A169,'RMI - percents'!$J:$J,$C169)</f>
        <v>0</v>
      </c>
      <c r="AF169" s="118">
        <f>SUMIFS('RMI - percents'!AM:AM,'RMI - percents'!$H:$H,$A169,'RMI - percents'!$J:$J,$C169)</f>
        <v>0</v>
      </c>
      <c r="AG169" s="118">
        <f>SUMIFS('RMI - percents'!AN:AN,'RMI - percents'!$H:$H,$A169,'RMI - percents'!$J:$J,$C169)</f>
        <v>0</v>
      </c>
      <c r="AH169" s="118">
        <f>SUMIFS('RMI - percents'!AO:AO,'RMI - percents'!$H:$H,$A169,'RMI - percents'!$J:$J,$C169)</f>
        <v>0</v>
      </c>
      <c r="AI169" s="118">
        <f>SUMIFS('RMI - percents'!AP:AP,'RMI - percents'!$H:$H,$A169,'RMI - percents'!$J:$J,$C169)</f>
        <v>0</v>
      </c>
    </row>
    <row r="170" spans="1:35" x14ac:dyDescent="0.35">
      <c r="A170" s="52" t="str">
        <f t="shared" si="20"/>
        <v>BCEU-commercial-cooling</v>
      </c>
      <c r="B170" s="63" t="s">
        <v>540</v>
      </c>
      <c r="C170" s="18" t="s">
        <v>4</v>
      </c>
      <c r="D170" s="117">
        <f>SUMIFS('RMI - percents'!K:K,'RMI - percents'!$H:$H,$A170,'RMI - percents'!$J:$J,$C170)*D$8</f>
        <v>922605735499.83972</v>
      </c>
      <c r="E170" s="117">
        <f>SUMIFS('RMI - percents'!L:L,'RMI - percents'!$H:$H,$A170,'RMI - percents'!$J:$J,$C170)*E$8</f>
        <v>805898599814.15784</v>
      </c>
      <c r="F170" s="117">
        <f>SUMIFS('RMI - percents'!M:M,'RMI - percents'!$H:$H,$A170,'RMI - percents'!$J:$J,$C170)*F$8</f>
        <v>821750293094.51709</v>
      </c>
      <c r="G170" s="117">
        <f>SUMIFS('RMI - percents'!N:N,'RMI - percents'!$H:$H,$A170,'RMI - percents'!$J:$J,$C170)*G$8</f>
        <v>852667135451.32288</v>
      </c>
      <c r="H170" s="117">
        <f>SUMIFS('RMI - percents'!O:O,'RMI - percents'!$H:$H,$A170,'RMI - percents'!$J:$J,$C170)*H$8</f>
        <v>866168104702.93445</v>
      </c>
      <c r="I170" s="117">
        <f>SUMIFS('RMI - percents'!P:P,'RMI - percents'!$H:$H,$A170,'RMI - percents'!$J:$J,$C170)*I$8</f>
        <v>871312003858.10828</v>
      </c>
      <c r="J170" s="117">
        <f>SUMIFS('RMI - percents'!Q:Q,'RMI - percents'!$H:$H,$A170,'RMI - percents'!$J:$J,$C170)*J$8</f>
        <v>870893757584.95679</v>
      </c>
      <c r="K170" s="117">
        <f>SUMIFS('RMI - percents'!R:R,'RMI - percents'!$H:$H,$A170,'RMI - percents'!$J:$J,$C170)*K$8</f>
        <v>865305566544.39319</v>
      </c>
      <c r="L170" s="117">
        <f>SUMIFS('RMI - percents'!S:S,'RMI - percents'!$H:$H,$A170,'RMI - percents'!$J:$J,$C170)*L$8</f>
        <v>857405646263.46484</v>
      </c>
      <c r="M170" s="117">
        <f>SUMIFS('RMI - percents'!T:T,'RMI - percents'!$H:$H,$A170,'RMI - percents'!$J:$J,$C170)*M$8</f>
        <v>845435035483.05945</v>
      </c>
      <c r="N170" s="117">
        <f>SUMIFS('RMI - percents'!U:U,'RMI - percents'!$H:$H,$A170,'RMI - percents'!$J:$J,$C170)*N$8</f>
        <v>832474138183.52246</v>
      </c>
      <c r="O170" s="117">
        <f>SUMIFS('RMI - percents'!V:V,'RMI - percents'!$H:$H,$A170,'RMI - percents'!$J:$J,$C170)*O$8</f>
        <v>814585929820.97302</v>
      </c>
      <c r="P170" s="117">
        <f>SUMIFS('RMI - percents'!W:W,'RMI - percents'!$H:$H,$A170,'RMI - percents'!$J:$J,$C170)*P$8</f>
        <v>794739630463.28613</v>
      </c>
      <c r="Q170" s="117">
        <f>SUMIFS('RMI - percents'!X:X,'RMI - percents'!$H:$H,$A170,'RMI - percents'!$J:$J,$C170)*Q$8</f>
        <v>771111008423.23547</v>
      </c>
      <c r="R170" s="117">
        <f>SUMIFS('RMI - percents'!Y:Y,'RMI - percents'!$H:$H,$A170,'RMI - percents'!$J:$J,$C170)*R$8</f>
        <v>746469804841.00806</v>
      </c>
      <c r="S170" s="117">
        <f>SUMIFS('RMI - percents'!Z:Z,'RMI - percents'!$H:$H,$A170,'RMI - percents'!$J:$J,$C170)*S$8</f>
        <v>716944001978.677</v>
      </c>
      <c r="T170" s="117">
        <f>SUMIFS('RMI - percents'!AA:AA,'RMI - percents'!$H:$H,$A170,'RMI - percents'!$J:$J,$C170)*T$8</f>
        <v>687188217111.4978</v>
      </c>
      <c r="U170" s="117">
        <f>SUMIFS('RMI - percents'!AB:AB,'RMI - percents'!$H:$H,$A170,'RMI - percents'!$J:$J,$C170)*U$8</f>
        <v>658149857240.45422</v>
      </c>
      <c r="V170" s="117">
        <f>SUMIFS('RMI - percents'!AC:AC,'RMI - percents'!$H:$H,$A170,'RMI - percents'!$J:$J,$C170)*V$8</f>
        <v>626470737118.50208</v>
      </c>
      <c r="W170" s="117">
        <f>SUMIFS('RMI - percents'!AD:AD,'RMI - percents'!$H:$H,$A170,'RMI - percents'!$J:$J,$C170)*W$8</f>
        <v>593645082424.42053</v>
      </c>
      <c r="X170" s="117">
        <f>SUMIFS('RMI - percents'!AE:AE,'RMI - percents'!$H:$H,$A170,'RMI - percents'!$J:$J,$C170)*X$8</f>
        <v>560458408750.54504</v>
      </c>
      <c r="Y170" s="117">
        <f>SUMIFS('RMI - percents'!AF:AF,'RMI - percents'!$H:$H,$A170,'RMI - percents'!$J:$J,$C170)*Y$8</f>
        <v>527333741926.24597</v>
      </c>
      <c r="Z170" s="117">
        <f>SUMIFS('RMI - percents'!AG:AG,'RMI - percents'!$H:$H,$A170,'RMI - percents'!$J:$J,$C170)*Z$8</f>
        <v>495078254389.14099</v>
      </c>
      <c r="AA170" s="117">
        <f>SUMIFS('RMI - percents'!AH:AH,'RMI - percents'!$H:$H,$A170,'RMI - percents'!$J:$J,$C170)*AA$8</f>
        <v>464473419291.98724</v>
      </c>
      <c r="AB170" s="117">
        <f>SUMIFS('RMI - percents'!AI:AI,'RMI - percents'!$H:$H,$A170,'RMI - percents'!$J:$J,$C170)*AB$8</f>
        <v>435852792439.74176</v>
      </c>
      <c r="AC170" s="117">
        <f>SUMIFS('RMI - percents'!AJ:AJ,'RMI - percents'!$H:$H,$A170,'RMI - percents'!$J:$J,$C170)*AC$8</f>
        <v>409759547431.97943</v>
      </c>
      <c r="AD170" s="117">
        <f>SUMIFS('RMI - percents'!AK:AK,'RMI - percents'!$H:$H,$A170,'RMI - percents'!$J:$J,$C170)*AD$8</f>
        <v>385979670544.13269</v>
      </c>
      <c r="AE170" s="117">
        <f>SUMIFS('RMI - percents'!AL:AL,'RMI - percents'!$H:$H,$A170,'RMI - percents'!$J:$J,$C170)*AE$8</f>
        <v>364967075203.02252</v>
      </c>
      <c r="AF170" s="117">
        <f>SUMIFS('RMI - percents'!AM:AM,'RMI - percents'!$H:$H,$A170,'RMI - percents'!$J:$J,$C170)*AF$8</f>
        <v>346354014728.87512</v>
      </c>
      <c r="AG170" s="117">
        <f>SUMIFS('RMI - percents'!AN:AN,'RMI - percents'!$H:$H,$A170,'RMI - percents'!$J:$J,$C170)*AG$8</f>
        <v>330172004274.69452</v>
      </c>
      <c r="AH170" s="117">
        <f>SUMIFS('RMI - percents'!AO:AO,'RMI - percents'!$H:$H,$A170,'RMI - percents'!$J:$J,$C170)*AH$8</f>
        <v>316097150295.44727</v>
      </c>
      <c r="AI170" s="117">
        <f>SUMIFS('RMI - percents'!AP:AP,'RMI - percents'!$H:$H,$A170,'RMI - percents'!$J:$J,$C170)*AI$8</f>
        <v>303835657343.05145</v>
      </c>
    </row>
    <row r="171" spans="1:35" x14ac:dyDescent="0.35">
      <c r="A171" s="52" t="str">
        <f t="shared" si="20"/>
        <v>BCEU-commercial-cooling</v>
      </c>
      <c r="B171" s="63" t="s">
        <v>540</v>
      </c>
      <c r="C171" s="18" t="s">
        <v>5</v>
      </c>
      <c r="D171" s="117">
        <f>SUMIFS('RMI - percents'!K:K,'RMI - percents'!$H:$H,$A171,'RMI - percents'!$J:$J,$C171)*D$10</f>
        <v>0</v>
      </c>
      <c r="E171" s="117">
        <f>SUMIFS('RMI - percents'!L:L,'RMI - percents'!$H:$H,$A171,'RMI - percents'!$J:$J,$C171)*E$10</f>
        <v>0</v>
      </c>
      <c r="F171" s="117">
        <f>SUMIFS('RMI - percents'!M:M,'RMI - percents'!$H:$H,$A171,'RMI - percents'!$J:$J,$C171)*F$10</f>
        <v>0</v>
      </c>
      <c r="G171" s="117">
        <f>SUMIFS('RMI - percents'!N:N,'RMI - percents'!$H:$H,$A171,'RMI - percents'!$J:$J,$C171)*G$10</f>
        <v>0</v>
      </c>
      <c r="H171" s="117">
        <f>SUMIFS('RMI - percents'!O:O,'RMI - percents'!$H:$H,$A171,'RMI - percents'!$J:$J,$C171)*H$10</f>
        <v>0</v>
      </c>
      <c r="I171" s="117">
        <f>SUMIFS('RMI - percents'!P:P,'RMI - percents'!$H:$H,$A171,'RMI - percents'!$J:$J,$C171)*I$10</f>
        <v>0</v>
      </c>
      <c r="J171" s="117">
        <f>SUMIFS('RMI - percents'!Q:Q,'RMI - percents'!$H:$H,$A171,'RMI - percents'!$J:$J,$C171)*J$10</f>
        <v>0</v>
      </c>
      <c r="K171" s="117">
        <f>SUMIFS('RMI - percents'!R:R,'RMI - percents'!$H:$H,$A171,'RMI - percents'!$J:$J,$C171)*K$10</f>
        <v>0</v>
      </c>
      <c r="L171" s="117">
        <f>SUMIFS('RMI - percents'!S:S,'RMI - percents'!$H:$H,$A171,'RMI - percents'!$J:$J,$C171)*L$10</f>
        <v>0</v>
      </c>
      <c r="M171" s="117">
        <f>SUMIFS('RMI - percents'!T:T,'RMI - percents'!$H:$H,$A171,'RMI - percents'!$J:$J,$C171)*M$10</f>
        <v>0</v>
      </c>
      <c r="N171" s="117">
        <f>SUMIFS('RMI - percents'!U:U,'RMI - percents'!$H:$H,$A171,'RMI - percents'!$J:$J,$C171)*N$10</f>
        <v>0</v>
      </c>
      <c r="O171" s="117">
        <f>SUMIFS('RMI - percents'!V:V,'RMI - percents'!$H:$H,$A171,'RMI - percents'!$J:$J,$C171)*O$10</f>
        <v>0</v>
      </c>
      <c r="P171" s="117">
        <f>SUMIFS('RMI - percents'!W:W,'RMI - percents'!$H:$H,$A171,'RMI - percents'!$J:$J,$C171)*P$10</f>
        <v>0</v>
      </c>
      <c r="Q171" s="117">
        <f>SUMIFS('RMI - percents'!X:X,'RMI - percents'!$H:$H,$A171,'RMI - percents'!$J:$J,$C171)*Q$10</f>
        <v>0</v>
      </c>
      <c r="R171" s="117">
        <f>SUMIFS('RMI - percents'!Y:Y,'RMI - percents'!$H:$H,$A171,'RMI - percents'!$J:$J,$C171)*R$10</f>
        <v>0</v>
      </c>
      <c r="S171" s="117">
        <f>SUMIFS('RMI - percents'!Z:Z,'RMI - percents'!$H:$H,$A171,'RMI - percents'!$J:$J,$C171)*S$10</f>
        <v>0</v>
      </c>
      <c r="T171" s="117">
        <f>SUMIFS('RMI - percents'!AA:AA,'RMI - percents'!$H:$H,$A171,'RMI - percents'!$J:$J,$C171)*T$10</f>
        <v>0</v>
      </c>
      <c r="U171" s="117">
        <f>SUMIFS('RMI - percents'!AB:AB,'RMI - percents'!$H:$H,$A171,'RMI - percents'!$J:$J,$C171)*U$10</f>
        <v>0</v>
      </c>
      <c r="V171" s="117">
        <f>SUMIFS('RMI - percents'!AC:AC,'RMI - percents'!$H:$H,$A171,'RMI - percents'!$J:$J,$C171)*V$10</f>
        <v>0</v>
      </c>
      <c r="W171" s="117">
        <f>SUMIFS('RMI - percents'!AD:AD,'RMI - percents'!$H:$H,$A171,'RMI - percents'!$J:$J,$C171)*W$10</f>
        <v>0</v>
      </c>
      <c r="X171" s="117">
        <f>SUMIFS('RMI - percents'!AE:AE,'RMI - percents'!$H:$H,$A171,'RMI - percents'!$J:$J,$C171)*X$10</f>
        <v>0</v>
      </c>
      <c r="Y171" s="117">
        <f>SUMIFS('RMI - percents'!AF:AF,'RMI - percents'!$H:$H,$A171,'RMI - percents'!$J:$J,$C171)*Y$10</f>
        <v>0</v>
      </c>
      <c r="Z171" s="117">
        <f>SUMIFS('RMI - percents'!AG:AG,'RMI - percents'!$H:$H,$A171,'RMI - percents'!$J:$J,$C171)*Z$10</f>
        <v>0</v>
      </c>
      <c r="AA171" s="117">
        <f>SUMIFS('RMI - percents'!AH:AH,'RMI - percents'!$H:$H,$A171,'RMI - percents'!$J:$J,$C171)*AA$10</f>
        <v>0</v>
      </c>
      <c r="AB171" s="117">
        <f>SUMIFS('RMI - percents'!AI:AI,'RMI - percents'!$H:$H,$A171,'RMI - percents'!$J:$J,$C171)*AB$10</f>
        <v>0</v>
      </c>
      <c r="AC171" s="117">
        <f>SUMIFS('RMI - percents'!AJ:AJ,'RMI - percents'!$H:$H,$A171,'RMI - percents'!$J:$J,$C171)*AC$10</f>
        <v>0</v>
      </c>
      <c r="AD171" s="117">
        <f>SUMIFS('RMI - percents'!AK:AK,'RMI - percents'!$H:$H,$A171,'RMI - percents'!$J:$J,$C171)*AD$10</f>
        <v>0</v>
      </c>
      <c r="AE171" s="117">
        <f>SUMIFS('RMI - percents'!AL:AL,'RMI - percents'!$H:$H,$A171,'RMI - percents'!$J:$J,$C171)*AE$10</f>
        <v>0</v>
      </c>
      <c r="AF171" s="117">
        <f>SUMIFS('RMI - percents'!AM:AM,'RMI - percents'!$H:$H,$A171,'RMI - percents'!$J:$J,$C171)*AF$10</f>
        <v>0</v>
      </c>
      <c r="AG171" s="117">
        <f>SUMIFS('RMI - percents'!AN:AN,'RMI - percents'!$H:$H,$A171,'RMI - percents'!$J:$J,$C171)*AG$10</f>
        <v>0</v>
      </c>
      <c r="AH171" s="117">
        <f>SUMIFS('RMI - percents'!AO:AO,'RMI - percents'!$H:$H,$A171,'RMI - percents'!$J:$J,$C171)*AH$10</f>
        <v>0</v>
      </c>
      <c r="AI171" s="117">
        <f>SUMIFS('RMI - percents'!AP:AP,'RMI - percents'!$H:$H,$A171,'RMI - percents'!$J:$J,$C171)*AI$10</f>
        <v>0</v>
      </c>
    </row>
    <row r="172" spans="1:35" x14ac:dyDescent="0.35">
      <c r="A172" s="52" t="str">
        <f t="shared" si="20"/>
        <v>BCEU-commercial-cooling</v>
      </c>
      <c r="B172" s="63" t="s">
        <v>540</v>
      </c>
      <c r="C172" s="18" t="s">
        <v>7</v>
      </c>
      <c r="D172" s="118">
        <f>SUMIFS('RMI - percents'!K:K,'RMI - percents'!$H:$H,$A172,'RMI - percents'!$J:$J,$C172)</f>
        <v>0</v>
      </c>
      <c r="E172" s="118">
        <f>SUMIFS('RMI - percents'!L:L,'RMI - percents'!$H:$H,$A172,'RMI - percents'!$J:$J,$C172)</f>
        <v>0</v>
      </c>
      <c r="F172" s="118">
        <f>SUMIFS('RMI - percents'!M:M,'RMI - percents'!$H:$H,$A172,'RMI - percents'!$J:$J,$C172)</f>
        <v>0</v>
      </c>
      <c r="G172" s="118">
        <f>SUMIFS('RMI - percents'!N:N,'RMI - percents'!$H:$H,$A172,'RMI - percents'!$J:$J,$C172)</f>
        <v>0</v>
      </c>
      <c r="H172" s="118">
        <f>SUMIFS('RMI - percents'!O:O,'RMI - percents'!$H:$H,$A172,'RMI - percents'!$J:$J,$C172)</f>
        <v>0</v>
      </c>
      <c r="I172" s="118">
        <f>SUMIFS('RMI - percents'!P:P,'RMI - percents'!$H:$H,$A172,'RMI - percents'!$J:$J,$C172)</f>
        <v>0</v>
      </c>
      <c r="J172" s="118">
        <f>SUMIFS('RMI - percents'!Q:Q,'RMI - percents'!$H:$H,$A172,'RMI - percents'!$J:$J,$C172)</f>
        <v>0</v>
      </c>
      <c r="K172" s="118">
        <f>SUMIFS('RMI - percents'!R:R,'RMI - percents'!$H:$H,$A172,'RMI - percents'!$J:$J,$C172)</f>
        <v>0</v>
      </c>
      <c r="L172" s="118">
        <f>SUMIFS('RMI - percents'!S:S,'RMI - percents'!$H:$H,$A172,'RMI - percents'!$J:$J,$C172)</f>
        <v>0</v>
      </c>
      <c r="M172" s="118">
        <f>SUMIFS('RMI - percents'!T:T,'RMI - percents'!$H:$H,$A172,'RMI - percents'!$J:$J,$C172)</f>
        <v>0</v>
      </c>
      <c r="N172" s="118">
        <f>SUMIFS('RMI - percents'!U:U,'RMI - percents'!$H:$H,$A172,'RMI - percents'!$J:$J,$C172)</f>
        <v>0</v>
      </c>
      <c r="O172" s="118">
        <f>SUMIFS('RMI - percents'!V:V,'RMI - percents'!$H:$H,$A172,'RMI - percents'!$J:$J,$C172)</f>
        <v>0</v>
      </c>
      <c r="P172" s="118">
        <f>SUMIFS('RMI - percents'!W:W,'RMI - percents'!$H:$H,$A172,'RMI - percents'!$J:$J,$C172)</f>
        <v>0</v>
      </c>
      <c r="Q172" s="118">
        <f>SUMIFS('RMI - percents'!X:X,'RMI - percents'!$H:$H,$A172,'RMI - percents'!$J:$J,$C172)</f>
        <v>0</v>
      </c>
      <c r="R172" s="118">
        <f>SUMIFS('RMI - percents'!Y:Y,'RMI - percents'!$H:$H,$A172,'RMI - percents'!$J:$J,$C172)</f>
        <v>0</v>
      </c>
      <c r="S172" s="118">
        <f>SUMIFS('RMI - percents'!Z:Z,'RMI - percents'!$H:$H,$A172,'RMI - percents'!$J:$J,$C172)</f>
        <v>0</v>
      </c>
      <c r="T172" s="118">
        <f>SUMIFS('RMI - percents'!AA:AA,'RMI - percents'!$H:$H,$A172,'RMI - percents'!$J:$J,$C172)</f>
        <v>0</v>
      </c>
      <c r="U172" s="118">
        <f>SUMIFS('RMI - percents'!AB:AB,'RMI - percents'!$H:$H,$A172,'RMI - percents'!$J:$J,$C172)</f>
        <v>0</v>
      </c>
      <c r="V172" s="118">
        <f>SUMIFS('RMI - percents'!AC:AC,'RMI - percents'!$H:$H,$A172,'RMI - percents'!$J:$J,$C172)</f>
        <v>0</v>
      </c>
      <c r="W172" s="118">
        <f>SUMIFS('RMI - percents'!AD:AD,'RMI - percents'!$H:$H,$A172,'RMI - percents'!$J:$J,$C172)</f>
        <v>0</v>
      </c>
      <c r="X172" s="118">
        <f>SUMIFS('RMI - percents'!AE:AE,'RMI - percents'!$H:$H,$A172,'RMI - percents'!$J:$J,$C172)</f>
        <v>0</v>
      </c>
      <c r="Y172" s="118">
        <f>SUMIFS('RMI - percents'!AF:AF,'RMI - percents'!$H:$H,$A172,'RMI - percents'!$J:$J,$C172)</f>
        <v>0</v>
      </c>
      <c r="Z172" s="118">
        <f>SUMIFS('RMI - percents'!AG:AG,'RMI - percents'!$H:$H,$A172,'RMI - percents'!$J:$J,$C172)</f>
        <v>0</v>
      </c>
      <c r="AA172" s="118">
        <f>SUMIFS('RMI - percents'!AH:AH,'RMI - percents'!$H:$H,$A172,'RMI - percents'!$J:$J,$C172)</f>
        <v>0</v>
      </c>
      <c r="AB172" s="118">
        <f>SUMIFS('RMI - percents'!AI:AI,'RMI - percents'!$H:$H,$A172,'RMI - percents'!$J:$J,$C172)</f>
        <v>0</v>
      </c>
      <c r="AC172" s="118">
        <f>SUMIFS('RMI - percents'!AJ:AJ,'RMI - percents'!$H:$H,$A172,'RMI - percents'!$J:$J,$C172)</f>
        <v>0</v>
      </c>
      <c r="AD172" s="118">
        <f>SUMIFS('RMI - percents'!AK:AK,'RMI - percents'!$H:$H,$A172,'RMI - percents'!$J:$J,$C172)</f>
        <v>0</v>
      </c>
      <c r="AE172" s="118">
        <f>SUMIFS('RMI - percents'!AL:AL,'RMI - percents'!$H:$H,$A172,'RMI - percents'!$J:$J,$C172)</f>
        <v>0</v>
      </c>
      <c r="AF172" s="118">
        <f>SUMIFS('RMI - percents'!AM:AM,'RMI - percents'!$H:$H,$A172,'RMI - percents'!$J:$J,$C172)</f>
        <v>0</v>
      </c>
      <c r="AG172" s="118">
        <f>SUMIFS('RMI - percents'!AN:AN,'RMI - percents'!$H:$H,$A172,'RMI - percents'!$J:$J,$C172)</f>
        <v>0</v>
      </c>
      <c r="AH172" s="118">
        <f>SUMIFS('RMI - percents'!AO:AO,'RMI - percents'!$H:$H,$A172,'RMI - percents'!$J:$J,$C172)</f>
        <v>0</v>
      </c>
      <c r="AI172" s="118">
        <f>SUMIFS('RMI - percents'!AP:AP,'RMI - percents'!$H:$H,$A172,'RMI - percents'!$J:$J,$C172)</f>
        <v>0</v>
      </c>
    </row>
    <row r="173" spans="1:35" x14ac:dyDescent="0.35">
      <c r="A173" s="52" t="str">
        <f t="shared" si="20"/>
        <v>BCEU-commercial-cooling</v>
      </c>
      <c r="B173" s="63" t="s">
        <v>540</v>
      </c>
      <c r="C173" s="18" t="s">
        <v>8</v>
      </c>
      <c r="D173" s="117">
        <f>SUMIFS('RMI - percents'!K:K,'RMI - percents'!$H:$H,$A173,'RMI - percents'!$J:$J,$C173)*D$12</f>
        <v>0</v>
      </c>
      <c r="E173" s="117">
        <f>SUMIFS('RMI - percents'!L:L,'RMI - percents'!$H:$H,$A173,'RMI - percents'!$J:$J,$C173)*E$12</f>
        <v>0</v>
      </c>
      <c r="F173" s="117">
        <f>SUMIFS('RMI - percents'!M:M,'RMI - percents'!$H:$H,$A173,'RMI - percents'!$J:$J,$C173)*F$12</f>
        <v>0</v>
      </c>
      <c r="G173" s="117">
        <f>SUMIFS('RMI - percents'!N:N,'RMI - percents'!$H:$H,$A173,'RMI - percents'!$J:$J,$C173)*G$12</f>
        <v>0</v>
      </c>
      <c r="H173" s="117">
        <f>SUMIFS('RMI - percents'!O:O,'RMI - percents'!$H:$H,$A173,'RMI - percents'!$J:$J,$C173)*H$12</f>
        <v>0</v>
      </c>
      <c r="I173" s="117">
        <f>SUMIFS('RMI - percents'!P:P,'RMI - percents'!$H:$H,$A173,'RMI - percents'!$J:$J,$C173)*I$12</f>
        <v>0</v>
      </c>
      <c r="J173" s="117">
        <f>SUMIFS('RMI - percents'!Q:Q,'RMI - percents'!$H:$H,$A173,'RMI - percents'!$J:$J,$C173)*J$12</f>
        <v>0</v>
      </c>
      <c r="K173" s="117">
        <f>SUMIFS('RMI - percents'!R:R,'RMI - percents'!$H:$H,$A173,'RMI - percents'!$J:$J,$C173)*K$12</f>
        <v>0</v>
      </c>
      <c r="L173" s="117">
        <f>SUMIFS('RMI - percents'!S:S,'RMI - percents'!$H:$H,$A173,'RMI - percents'!$J:$J,$C173)*L$12</f>
        <v>0</v>
      </c>
      <c r="M173" s="117">
        <f>SUMIFS('RMI - percents'!T:T,'RMI - percents'!$H:$H,$A173,'RMI - percents'!$J:$J,$C173)*M$12</f>
        <v>0</v>
      </c>
      <c r="N173" s="117">
        <f>SUMIFS('RMI - percents'!U:U,'RMI - percents'!$H:$H,$A173,'RMI - percents'!$J:$J,$C173)*N$12</f>
        <v>0</v>
      </c>
      <c r="O173" s="117">
        <f>SUMIFS('RMI - percents'!V:V,'RMI - percents'!$H:$H,$A173,'RMI - percents'!$J:$J,$C173)*O$12</f>
        <v>0</v>
      </c>
      <c r="P173" s="117">
        <f>SUMIFS('RMI - percents'!W:W,'RMI - percents'!$H:$H,$A173,'RMI - percents'!$J:$J,$C173)*P$12</f>
        <v>0</v>
      </c>
      <c r="Q173" s="117">
        <f>SUMIFS('RMI - percents'!X:X,'RMI - percents'!$H:$H,$A173,'RMI - percents'!$J:$J,$C173)*Q$12</f>
        <v>0</v>
      </c>
      <c r="R173" s="117">
        <f>SUMIFS('RMI - percents'!Y:Y,'RMI - percents'!$H:$H,$A173,'RMI - percents'!$J:$J,$C173)*R$12</f>
        <v>0</v>
      </c>
      <c r="S173" s="117">
        <f>SUMIFS('RMI - percents'!Z:Z,'RMI - percents'!$H:$H,$A173,'RMI - percents'!$J:$J,$C173)*S$12</f>
        <v>0</v>
      </c>
      <c r="T173" s="117">
        <f>SUMIFS('RMI - percents'!AA:AA,'RMI - percents'!$H:$H,$A173,'RMI - percents'!$J:$J,$C173)*T$12</f>
        <v>0</v>
      </c>
      <c r="U173" s="117">
        <f>SUMIFS('RMI - percents'!AB:AB,'RMI - percents'!$H:$H,$A173,'RMI - percents'!$J:$J,$C173)*U$12</f>
        <v>0</v>
      </c>
      <c r="V173" s="117">
        <f>SUMIFS('RMI - percents'!AC:AC,'RMI - percents'!$H:$H,$A173,'RMI - percents'!$J:$J,$C173)*V$12</f>
        <v>0</v>
      </c>
      <c r="W173" s="117">
        <f>SUMIFS('RMI - percents'!AD:AD,'RMI - percents'!$H:$H,$A173,'RMI - percents'!$J:$J,$C173)*W$12</f>
        <v>0</v>
      </c>
      <c r="X173" s="117">
        <f>SUMIFS('RMI - percents'!AE:AE,'RMI - percents'!$H:$H,$A173,'RMI - percents'!$J:$J,$C173)*X$12</f>
        <v>0</v>
      </c>
      <c r="Y173" s="117">
        <f>SUMIFS('RMI - percents'!AF:AF,'RMI - percents'!$H:$H,$A173,'RMI - percents'!$J:$J,$C173)*Y$12</f>
        <v>0</v>
      </c>
      <c r="Z173" s="117">
        <f>SUMIFS('RMI - percents'!AG:AG,'RMI - percents'!$H:$H,$A173,'RMI - percents'!$J:$J,$C173)*Z$12</f>
        <v>0</v>
      </c>
      <c r="AA173" s="117">
        <f>SUMIFS('RMI - percents'!AH:AH,'RMI - percents'!$H:$H,$A173,'RMI - percents'!$J:$J,$C173)*AA$12</f>
        <v>0</v>
      </c>
      <c r="AB173" s="117">
        <f>SUMIFS('RMI - percents'!AI:AI,'RMI - percents'!$H:$H,$A173,'RMI - percents'!$J:$J,$C173)*AB$12</f>
        <v>0</v>
      </c>
      <c r="AC173" s="117">
        <f>SUMIFS('RMI - percents'!AJ:AJ,'RMI - percents'!$H:$H,$A173,'RMI - percents'!$J:$J,$C173)*AC$12</f>
        <v>0</v>
      </c>
      <c r="AD173" s="117">
        <f>SUMIFS('RMI - percents'!AK:AK,'RMI - percents'!$H:$H,$A173,'RMI - percents'!$J:$J,$C173)*AD$12</f>
        <v>0</v>
      </c>
      <c r="AE173" s="117">
        <f>SUMIFS('RMI - percents'!AL:AL,'RMI - percents'!$H:$H,$A173,'RMI - percents'!$J:$J,$C173)*AE$12</f>
        <v>0</v>
      </c>
      <c r="AF173" s="117">
        <f>SUMIFS('RMI - percents'!AM:AM,'RMI - percents'!$H:$H,$A173,'RMI - percents'!$J:$J,$C173)*AF$12</f>
        <v>0</v>
      </c>
      <c r="AG173" s="117">
        <f>SUMIFS('RMI - percents'!AN:AN,'RMI - percents'!$H:$H,$A173,'RMI - percents'!$J:$J,$C173)*AG$12</f>
        <v>0</v>
      </c>
      <c r="AH173" s="117">
        <f>SUMIFS('RMI - percents'!AO:AO,'RMI - percents'!$H:$H,$A173,'RMI - percents'!$J:$J,$C173)*AH$12</f>
        <v>0</v>
      </c>
      <c r="AI173" s="117">
        <f>SUMIFS('RMI - percents'!AP:AP,'RMI - percents'!$H:$H,$A173,'RMI - percents'!$J:$J,$C173)*AI$12</f>
        <v>0</v>
      </c>
    </row>
    <row r="174" spans="1:35" x14ac:dyDescent="0.35">
      <c r="A174" s="52" t="str">
        <f t="shared" si="20"/>
        <v>BCEU-commercial-cooling</v>
      </c>
      <c r="B174" s="63" t="s">
        <v>540</v>
      </c>
      <c r="C174" s="18" t="s">
        <v>93</v>
      </c>
      <c r="D174" s="118">
        <f>SUMIFS('RMI - percents'!K:K,'RMI - percents'!$H:$H,$A174,'RMI - percents'!$J:$J,$C174)</f>
        <v>0</v>
      </c>
      <c r="E174" s="118">
        <f>SUMIFS('RMI - percents'!L:L,'RMI - percents'!$H:$H,$A174,'RMI - percents'!$J:$J,$C174)</f>
        <v>0</v>
      </c>
      <c r="F174" s="118">
        <f>SUMIFS('RMI - percents'!M:M,'RMI - percents'!$H:$H,$A174,'RMI - percents'!$J:$J,$C174)</f>
        <v>0</v>
      </c>
      <c r="G174" s="118">
        <f>SUMIFS('RMI - percents'!N:N,'RMI - percents'!$H:$H,$A174,'RMI - percents'!$J:$J,$C174)</f>
        <v>0</v>
      </c>
      <c r="H174" s="118">
        <f>SUMIFS('RMI - percents'!O:O,'RMI - percents'!$H:$H,$A174,'RMI - percents'!$J:$J,$C174)</f>
        <v>0</v>
      </c>
      <c r="I174" s="118">
        <f>SUMIFS('RMI - percents'!P:P,'RMI - percents'!$H:$H,$A174,'RMI - percents'!$J:$J,$C174)</f>
        <v>0</v>
      </c>
      <c r="J174" s="118">
        <f>SUMIFS('RMI - percents'!Q:Q,'RMI - percents'!$H:$H,$A174,'RMI - percents'!$J:$J,$C174)</f>
        <v>0</v>
      </c>
      <c r="K174" s="118">
        <f>SUMIFS('RMI - percents'!R:R,'RMI - percents'!$H:$H,$A174,'RMI - percents'!$J:$J,$C174)</f>
        <v>0</v>
      </c>
      <c r="L174" s="118">
        <f>SUMIFS('RMI - percents'!S:S,'RMI - percents'!$H:$H,$A174,'RMI - percents'!$J:$J,$C174)</f>
        <v>0</v>
      </c>
      <c r="M174" s="118">
        <f>SUMIFS('RMI - percents'!T:T,'RMI - percents'!$H:$H,$A174,'RMI - percents'!$J:$J,$C174)</f>
        <v>0</v>
      </c>
      <c r="N174" s="118">
        <f>SUMIFS('RMI - percents'!U:U,'RMI - percents'!$H:$H,$A174,'RMI - percents'!$J:$J,$C174)</f>
        <v>0</v>
      </c>
      <c r="O174" s="118">
        <f>SUMIFS('RMI - percents'!V:V,'RMI - percents'!$H:$H,$A174,'RMI - percents'!$J:$J,$C174)</f>
        <v>0</v>
      </c>
      <c r="P174" s="118">
        <f>SUMIFS('RMI - percents'!W:W,'RMI - percents'!$H:$H,$A174,'RMI - percents'!$J:$J,$C174)</f>
        <v>0</v>
      </c>
      <c r="Q174" s="118">
        <f>SUMIFS('RMI - percents'!X:X,'RMI - percents'!$H:$H,$A174,'RMI - percents'!$J:$J,$C174)</f>
        <v>0</v>
      </c>
      <c r="R174" s="118">
        <f>SUMIFS('RMI - percents'!Y:Y,'RMI - percents'!$H:$H,$A174,'RMI - percents'!$J:$J,$C174)</f>
        <v>0</v>
      </c>
      <c r="S174" s="118">
        <f>SUMIFS('RMI - percents'!Z:Z,'RMI - percents'!$H:$H,$A174,'RMI - percents'!$J:$J,$C174)</f>
        <v>0</v>
      </c>
      <c r="T174" s="118">
        <f>SUMIFS('RMI - percents'!AA:AA,'RMI - percents'!$H:$H,$A174,'RMI - percents'!$J:$J,$C174)</f>
        <v>0</v>
      </c>
      <c r="U174" s="118">
        <f>SUMIFS('RMI - percents'!AB:AB,'RMI - percents'!$H:$H,$A174,'RMI - percents'!$J:$J,$C174)</f>
        <v>0</v>
      </c>
      <c r="V174" s="118">
        <f>SUMIFS('RMI - percents'!AC:AC,'RMI - percents'!$H:$H,$A174,'RMI - percents'!$J:$J,$C174)</f>
        <v>0</v>
      </c>
      <c r="W174" s="118">
        <f>SUMIFS('RMI - percents'!AD:AD,'RMI - percents'!$H:$H,$A174,'RMI - percents'!$J:$J,$C174)</f>
        <v>0</v>
      </c>
      <c r="X174" s="118">
        <f>SUMIFS('RMI - percents'!AE:AE,'RMI - percents'!$H:$H,$A174,'RMI - percents'!$J:$J,$C174)</f>
        <v>0</v>
      </c>
      <c r="Y174" s="118">
        <f>SUMIFS('RMI - percents'!AF:AF,'RMI - percents'!$H:$H,$A174,'RMI - percents'!$J:$J,$C174)</f>
        <v>0</v>
      </c>
      <c r="Z174" s="118">
        <f>SUMIFS('RMI - percents'!AG:AG,'RMI - percents'!$H:$H,$A174,'RMI - percents'!$J:$J,$C174)</f>
        <v>0</v>
      </c>
      <c r="AA174" s="118">
        <f>SUMIFS('RMI - percents'!AH:AH,'RMI - percents'!$H:$H,$A174,'RMI - percents'!$J:$J,$C174)</f>
        <v>0</v>
      </c>
      <c r="AB174" s="118">
        <f>SUMIFS('RMI - percents'!AI:AI,'RMI - percents'!$H:$H,$A174,'RMI - percents'!$J:$J,$C174)</f>
        <v>0</v>
      </c>
      <c r="AC174" s="118">
        <f>SUMIFS('RMI - percents'!AJ:AJ,'RMI - percents'!$H:$H,$A174,'RMI - percents'!$J:$J,$C174)</f>
        <v>0</v>
      </c>
      <c r="AD174" s="118">
        <f>SUMIFS('RMI - percents'!AK:AK,'RMI - percents'!$H:$H,$A174,'RMI - percents'!$J:$J,$C174)</f>
        <v>0</v>
      </c>
      <c r="AE174" s="118">
        <f>SUMIFS('RMI - percents'!AL:AL,'RMI - percents'!$H:$H,$A174,'RMI - percents'!$J:$J,$C174)</f>
        <v>0</v>
      </c>
      <c r="AF174" s="118">
        <f>SUMIFS('RMI - percents'!AM:AM,'RMI - percents'!$H:$H,$A174,'RMI - percents'!$J:$J,$C174)</f>
        <v>0</v>
      </c>
      <c r="AG174" s="118">
        <f>SUMIFS('RMI - percents'!AN:AN,'RMI - percents'!$H:$H,$A174,'RMI - percents'!$J:$J,$C174)</f>
        <v>0</v>
      </c>
      <c r="AH174" s="118">
        <f>SUMIFS('RMI - percents'!AO:AO,'RMI - percents'!$H:$H,$A174,'RMI - percents'!$J:$J,$C174)</f>
        <v>0</v>
      </c>
      <c r="AI174" s="118">
        <f>SUMIFS('RMI - percents'!AP:AP,'RMI - percents'!$H:$H,$A174,'RMI - percents'!$J:$J,$C174)</f>
        <v>0</v>
      </c>
    </row>
    <row r="175" spans="1:35" x14ac:dyDescent="0.35">
      <c r="A175" s="52" t="str">
        <f t="shared" si="20"/>
        <v>BCEU-commercial-cooling</v>
      </c>
      <c r="B175" s="63" t="s">
        <v>540</v>
      </c>
      <c r="C175" s="18" t="s">
        <v>94</v>
      </c>
      <c r="D175" s="118">
        <f>SUMIFS('RMI - percents'!K:K,'RMI - percents'!$H:$H,$A175,'RMI - percents'!$J:$J,$C175)</f>
        <v>0</v>
      </c>
      <c r="E175" s="118">
        <f>SUMIFS('RMI - percents'!L:L,'RMI - percents'!$H:$H,$A175,'RMI - percents'!$J:$J,$C175)</f>
        <v>0</v>
      </c>
      <c r="F175" s="118">
        <f>SUMIFS('RMI - percents'!M:M,'RMI - percents'!$H:$H,$A175,'RMI - percents'!$J:$J,$C175)</f>
        <v>0</v>
      </c>
      <c r="G175" s="118">
        <f>SUMIFS('RMI - percents'!N:N,'RMI - percents'!$H:$H,$A175,'RMI - percents'!$J:$J,$C175)</f>
        <v>0</v>
      </c>
      <c r="H175" s="118">
        <f>SUMIFS('RMI - percents'!O:O,'RMI - percents'!$H:$H,$A175,'RMI - percents'!$J:$J,$C175)</f>
        <v>0</v>
      </c>
      <c r="I175" s="118">
        <f>SUMIFS('RMI - percents'!P:P,'RMI - percents'!$H:$H,$A175,'RMI - percents'!$J:$J,$C175)</f>
        <v>0</v>
      </c>
      <c r="J175" s="118">
        <f>SUMIFS('RMI - percents'!Q:Q,'RMI - percents'!$H:$H,$A175,'RMI - percents'!$J:$J,$C175)</f>
        <v>0</v>
      </c>
      <c r="K175" s="118">
        <f>SUMIFS('RMI - percents'!R:R,'RMI - percents'!$H:$H,$A175,'RMI - percents'!$J:$J,$C175)</f>
        <v>0</v>
      </c>
      <c r="L175" s="118">
        <f>SUMIFS('RMI - percents'!S:S,'RMI - percents'!$H:$H,$A175,'RMI - percents'!$J:$J,$C175)</f>
        <v>0</v>
      </c>
      <c r="M175" s="118">
        <f>SUMIFS('RMI - percents'!T:T,'RMI - percents'!$H:$H,$A175,'RMI - percents'!$J:$J,$C175)</f>
        <v>0</v>
      </c>
      <c r="N175" s="118">
        <f>SUMIFS('RMI - percents'!U:U,'RMI - percents'!$H:$H,$A175,'RMI - percents'!$J:$J,$C175)</f>
        <v>0</v>
      </c>
      <c r="O175" s="118">
        <f>SUMIFS('RMI - percents'!V:V,'RMI - percents'!$H:$H,$A175,'RMI - percents'!$J:$J,$C175)</f>
        <v>0</v>
      </c>
      <c r="P175" s="118">
        <f>SUMIFS('RMI - percents'!W:W,'RMI - percents'!$H:$H,$A175,'RMI - percents'!$J:$J,$C175)</f>
        <v>0</v>
      </c>
      <c r="Q175" s="118">
        <f>SUMIFS('RMI - percents'!X:X,'RMI - percents'!$H:$H,$A175,'RMI - percents'!$J:$J,$C175)</f>
        <v>0</v>
      </c>
      <c r="R175" s="118">
        <f>SUMIFS('RMI - percents'!Y:Y,'RMI - percents'!$H:$H,$A175,'RMI - percents'!$J:$J,$C175)</f>
        <v>0</v>
      </c>
      <c r="S175" s="118">
        <f>SUMIFS('RMI - percents'!Z:Z,'RMI - percents'!$H:$H,$A175,'RMI - percents'!$J:$J,$C175)</f>
        <v>0</v>
      </c>
      <c r="T175" s="118">
        <f>SUMIFS('RMI - percents'!AA:AA,'RMI - percents'!$H:$H,$A175,'RMI - percents'!$J:$J,$C175)</f>
        <v>0</v>
      </c>
      <c r="U175" s="118">
        <f>SUMIFS('RMI - percents'!AB:AB,'RMI - percents'!$H:$H,$A175,'RMI - percents'!$J:$J,$C175)</f>
        <v>0</v>
      </c>
      <c r="V175" s="118">
        <f>SUMIFS('RMI - percents'!AC:AC,'RMI - percents'!$H:$H,$A175,'RMI - percents'!$J:$J,$C175)</f>
        <v>0</v>
      </c>
      <c r="W175" s="118">
        <f>SUMIFS('RMI - percents'!AD:AD,'RMI - percents'!$H:$H,$A175,'RMI - percents'!$J:$J,$C175)</f>
        <v>0</v>
      </c>
      <c r="X175" s="118">
        <f>SUMIFS('RMI - percents'!AE:AE,'RMI - percents'!$H:$H,$A175,'RMI - percents'!$J:$J,$C175)</f>
        <v>0</v>
      </c>
      <c r="Y175" s="118">
        <f>SUMIFS('RMI - percents'!AF:AF,'RMI - percents'!$H:$H,$A175,'RMI - percents'!$J:$J,$C175)</f>
        <v>0</v>
      </c>
      <c r="Z175" s="118">
        <f>SUMIFS('RMI - percents'!AG:AG,'RMI - percents'!$H:$H,$A175,'RMI - percents'!$J:$J,$C175)</f>
        <v>0</v>
      </c>
      <c r="AA175" s="118">
        <f>SUMIFS('RMI - percents'!AH:AH,'RMI - percents'!$H:$H,$A175,'RMI - percents'!$J:$J,$C175)</f>
        <v>0</v>
      </c>
      <c r="AB175" s="118">
        <f>SUMIFS('RMI - percents'!AI:AI,'RMI - percents'!$H:$H,$A175,'RMI - percents'!$J:$J,$C175)</f>
        <v>0</v>
      </c>
      <c r="AC175" s="118">
        <f>SUMIFS('RMI - percents'!AJ:AJ,'RMI - percents'!$H:$H,$A175,'RMI - percents'!$J:$J,$C175)</f>
        <v>0</v>
      </c>
      <c r="AD175" s="118">
        <f>SUMIFS('RMI - percents'!AK:AK,'RMI - percents'!$H:$H,$A175,'RMI - percents'!$J:$J,$C175)</f>
        <v>0</v>
      </c>
      <c r="AE175" s="118">
        <f>SUMIFS('RMI - percents'!AL:AL,'RMI - percents'!$H:$H,$A175,'RMI - percents'!$J:$J,$C175)</f>
        <v>0</v>
      </c>
      <c r="AF175" s="118">
        <f>SUMIFS('RMI - percents'!AM:AM,'RMI - percents'!$H:$H,$A175,'RMI - percents'!$J:$J,$C175)</f>
        <v>0</v>
      </c>
      <c r="AG175" s="118">
        <f>SUMIFS('RMI - percents'!AN:AN,'RMI - percents'!$H:$H,$A175,'RMI - percents'!$J:$J,$C175)</f>
        <v>0</v>
      </c>
      <c r="AH175" s="118">
        <f>SUMIFS('RMI - percents'!AO:AO,'RMI - percents'!$H:$H,$A175,'RMI - percents'!$J:$J,$C175)</f>
        <v>0</v>
      </c>
      <c r="AI175" s="118">
        <f>SUMIFS('RMI - percents'!AP:AP,'RMI - percents'!$H:$H,$A175,'RMI - percents'!$J:$J,$C175)</f>
        <v>0</v>
      </c>
    </row>
    <row r="176" spans="1:35" x14ac:dyDescent="0.35">
      <c r="A176" s="52" t="str">
        <f t="shared" si="20"/>
        <v>BCEU-commercial-cooling</v>
      </c>
      <c r="B176" s="63" t="s">
        <v>540</v>
      </c>
      <c r="C176" s="18" t="s">
        <v>95</v>
      </c>
      <c r="D176" s="117">
        <f>SUMIFS('RMI - percents'!K:K,'RMI - percents'!$H:$H,$A176,'RMI - percents'!$J:$J,$C176)*D$16</f>
        <v>0</v>
      </c>
      <c r="E176" s="117">
        <f>SUMIFS('RMI - percents'!L:L,'RMI - percents'!$H:$H,$A176,'RMI - percents'!$J:$J,$C176)*E$16</f>
        <v>0</v>
      </c>
      <c r="F176" s="117">
        <f>SUMIFS('RMI - percents'!M:M,'RMI - percents'!$H:$H,$A176,'RMI - percents'!$J:$J,$C176)*F$16</f>
        <v>0</v>
      </c>
      <c r="G176" s="117">
        <f>SUMIFS('RMI - percents'!N:N,'RMI - percents'!$H:$H,$A176,'RMI - percents'!$J:$J,$C176)*G$16</f>
        <v>0</v>
      </c>
      <c r="H176" s="117">
        <f>SUMIFS('RMI - percents'!O:O,'RMI - percents'!$H:$H,$A176,'RMI - percents'!$J:$J,$C176)*H$16</f>
        <v>0</v>
      </c>
      <c r="I176" s="117">
        <f>SUMIFS('RMI - percents'!P:P,'RMI - percents'!$H:$H,$A176,'RMI - percents'!$J:$J,$C176)*I$16</f>
        <v>0</v>
      </c>
      <c r="J176" s="117">
        <f>SUMIFS('RMI - percents'!Q:Q,'RMI - percents'!$H:$H,$A176,'RMI - percents'!$J:$J,$C176)*J$16</f>
        <v>0</v>
      </c>
      <c r="K176" s="117">
        <f>SUMIFS('RMI - percents'!R:R,'RMI - percents'!$H:$H,$A176,'RMI - percents'!$J:$J,$C176)*K$16</f>
        <v>0</v>
      </c>
      <c r="L176" s="117">
        <f>SUMIFS('RMI - percents'!S:S,'RMI - percents'!$H:$H,$A176,'RMI - percents'!$J:$J,$C176)*L$16</f>
        <v>0</v>
      </c>
      <c r="M176" s="117">
        <f>SUMIFS('RMI - percents'!T:T,'RMI - percents'!$H:$H,$A176,'RMI - percents'!$J:$J,$C176)*M$16</f>
        <v>0</v>
      </c>
      <c r="N176" s="117">
        <f>SUMIFS('RMI - percents'!U:U,'RMI - percents'!$H:$H,$A176,'RMI - percents'!$J:$J,$C176)*N$16</f>
        <v>0</v>
      </c>
      <c r="O176" s="117">
        <f>SUMIFS('RMI - percents'!V:V,'RMI - percents'!$H:$H,$A176,'RMI - percents'!$J:$J,$C176)*O$16</f>
        <v>0</v>
      </c>
      <c r="P176" s="117">
        <f>SUMIFS('RMI - percents'!W:W,'RMI - percents'!$H:$H,$A176,'RMI - percents'!$J:$J,$C176)*P$16</f>
        <v>0</v>
      </c>
      <c r="Q176" s="117">
        <f>SUMIFS('RMI - percents'!X:X,'RMI - percents'!$H:$H,$A176,'RMI - percents'!$J:$J,$C176)*Q$16</f>
        <v>0</v>
      </c>
      <c r="R176" s="117">
        <f>SUMIFS('RMI - percents'!Y:Y,'RMI - percents'!$H:$H,$A176,'RMI - percents'!$J:$J,$C176)*R$16</f>
        <v>0</v>
      </c>
      <c r="S176" s="117">
        <f>SUMIFS('RMI - percents'!Z:Z,'RMI - percents'!$H:$H,$A176,'RMI - percents'!$J:$J,$C176)*S$16</f>
        <v>0</v>
      </c>
      <c r="T176" s="117">
        <f>SUMIFS('RMI - percents'!AA:AA,'RMI - percents'!$H:$H,$A176,'RMI - percents'!$J:$J,$C176)*T$16</f>
        <v>0</v>
      </c>
      <c r="U176" s="117">
        <f>SUMIFS('RMI - percents'!AB:AB,'RMI - percents'!$H:$H,$A176,'RMI - percents'!$J:$J,$C176)*U$16</f>
        <v>0</v>
      </c>
      <c r="V176" s="117">
        <f>SUMIFS('RMI - percents'!AC:AC,'RMI - percents'!$H:$H,$A176,'RMI - percents'!$J:$J,$C176)*V$16</f>
        <v>0</v>
      </c>
      <c r="W176" s="117">
        <f>SUMIFS('RMI - percents'!AD:AD,'RMI - percents'!$H:$H,$A176,'RMI - percents'!$J:$J,$C176)*W$16</f>
        <v>0</v>
      </c>
      <c r="X176" s="117">
        <f>SUMIFS('RMI - percents'!AE:AE,'RMI - percents'!$H:$H,$A176,'RMI - percents'!$J:$J,$C176)*X$16</f>
        <v>0</v>
      </c>
      <c r="Y176" s="117">
        <f>SUMIFS('RMI - percents'!AF:AF,'RMI - percents'!$H:$H,$A176,'RMI - percents'!$J:$J,$C176)*Y$16</f>
        <v>0</v>
      </c>
      <c r="Z176" s="117">
        <f>SUMIFS('RMI - percents'!AG:AG,'RMI - percents'!$H:$H,$A176,'RMI - percents'!$J:$J,$C176)*Z$16</f>
        <v>0</v>
      </c>
      <c r="AA176" s="117">
        <f>SUMIFS('RMI - percents'!AH:AH,'RMI - percents'!$H:$H,$A176,'RMI - percents'!$J:$J,$C176)*AA$16</f>
        <v>0</v>
      </c>
      <c r="AB176" s="117">
        <f>SUMIFS('RMI - percents'!AI:AI,'RMI - percents'!$H:$H,$A176,'RMI - percents'!$J:$J,$C176)*AB$16</f>
        <v>0</v>
      </c>
      <c r="AC176" s="117">
        <f>SUMIFS('RMI - percents'!AJ:AJ,'RMI - percents'!$H:$H,$A176,'RMI - percents'!$J:$J,$C176)*AC$16</f>
        <v>0</v>
      </c>
      <c r="AD176" s="117">
        <f>SUMIFS('RMI - percents'!AK:AK,'RMI - percents'!$H:$H,$A176,'RMI - percents'!$J:$J,$C176)*AD$16</f>
        <v>0</v>
      </c>
      <c r="AE176" s="117">
        <f>SUMIFS('RMI - percents'!AL:AL,'RMI - percents'!$H:$H,$A176,'RMI - percents'!$J:$J,$C176)*AE$16</f>
        <v>0</v>
      </c>
      <c r="AF176" s="117">
        <f>SUMIFS('RMI - percents'!AM:AM,'RMI - percents'!$H:$H,$A176,'RMI - percents'!$J:$J,$C176)*AF$16</f>
        <v>0</v>
      </c>
      <c r="AG176" s="117">
        <f>SUMIFS('RMI - percents'!AN:AN,'RMI - percents'!$H:$H,$A176,'RMI - percents'!$J:$J,$C176)*AG$16</f>
        <v>0</v>
      </c>
      <c r="AH176" s="117">
        <f>SUMIFS('RMI - percents'!AO:AO,'RMI - percents'!$H:$H,$A176,'RMI - percents'!$J:$J,$C176)*AH$16</f>
        <v>0</v>
      </c>
      <c r="AI176" s="117">
        <f>SUMIFS('RMI - percents'!AP:AP,'RMI - percents'!$H:$H,$A176,'RMI - percents'!$J:$J,$C176)*AI$16</f>
        <v>0</v>
      </c>
    </row>
    <row r="177" spans="1:35" x14ac:dyDescent="0.35">
      <c r="A177" s="52" t="str">
        <f t="shared" si="20"/>
        <v>BCEU-commercial-cooling</v>
      </c>
      <c r="B177" s="63" t="s">
        <v>540</v>
      </c>
      <c r="C177" s="18" t="s">
        <v>96</v>
      </c>
      <c r="D177" s="118">
        <f>SUMIFS('RMI - percents'!K:K,'RMI - percents'!$H:$H,$A177,'RMI - percents'!$J:$J,$C177)</f>
        <v>0</v>
      </c>
      <c r="E177" s="118">
        <f>SUMIFS('RMI - percents'!L:L,'RMI - percents'!$H:$H,$A177,'RMI - percents'!$J:$J,$C177)</f>
        <v>0</v>
      </c>
      <c r="F177" s="118">
        <f>SUMIFS('RMI - percents'!M:M,'RMI - percents'!$H:$H,$A177,'RMI - percents'!$J:$J,$C177)</f>
        <v>0</v>
      </c>
      <c r="G177" s="118">
        <f>SUMIFS('RMI - percents'!N:N,'RMI - percents'!$H:$H,$A177,'RMI - percents'!$J:$J,$C177)</f>
        <v>0</v>
      </c>
      <c r="H177" s="118">
        <f>SUMIFS('RMI - percents'!O:O,'RMI - percents'!$H:$H,$A177,'RMI - percents'!$J:$J,$C177)</f>
        <v>0</v>
      </c>
      <c r="I177" s="118">
        <f>SUMIFS('RMI - percents'!P:P,'RMI - percents'!$H:$H,$A177,'RMI - percents'!$J:$J,$C177)</f>
        <v>0</v>
      </c>
      <c r="J177" s="118">
        <f>SUMIFS('RMI - percents'!Q:Q,'RMI - percents'!$H:$H,$A177,'RMI - percents'!$J:$J,$C177)</f>
        <v>0</v>
      </c>
      <c r="K177" s="118">
        <f>SUMIFS('RMI - percents'!R:R,'RMI - percents'!$H:$H,$A177,'RMI - percents'!$J:$J,$C177)</f>
        <v>0</v>
      </c>
      <c r="L177" s="118">
        <f>SUMIFS('RMI - percents'!S:S,'RMI - percents'!$H:$H,$A177,'RMI - percents'!$J:$J,$C177)</f>
        <v>0</v>
      </c>
      <c r="M177" s="118">
        <f>SUMIFS('RMI - percents'!T:T,'RMI - percents'!$H:$H,$A177,'RMI - percents'!$J:$J,$C177)</f>
        <v>0</v>
      </c>
      <c r="N177" s="118">
        <f>SUMIFS('RMI - percents'!U:U,'RMI - percents'!$H:$H,$A177,'RMI - percents'!$J:$J,$C177)</f>
        <v>0</v>
      </c>
      <c r="O177" s="118">
        <f>SUMIFS('RMI - percents'!V:V,'RMI - percents'!$H:$H,$A177,'RMI - percents'!$J:$J,$C177)</f>
        <v>0</v>
      </c>
      <c r="P177" s="118">
        <f>SUMIFS('RMI - percents'!W:W,'RMI - percents'!$H:$H,$A177,'RMI - percents'!$J:$J,$C177)</f>
        <v>0</v>
      </c>
      <c r="Q177" s="118">
        <f>SUMIFS('RMI - percents'!X:X,'RMI - percents'!$H:$H,$A177,'RMI - percents'!$J:$J,$C177)</f>
        <v>0</v>
      </c>
      <c r="R177" s="118">
        <f>SUMIFS('RMI - percents'!Y:Y,'RMI - percents'!$H:$H,$A177,'RMI - percents'!$J:$J,$C177)</f>
        <v>0</v>
      </c>
      <c r="S177" s="118">
        <f>SUMIFS('RMI - percents'!Z:Z,'RMI - percents'!$H:$H,$A177,'RMI - percents'!$J:$J,$C177)</f>
        <v>0</v>
      </c>
      <c r="T177" s="118">
        <f>SUMIFS('RMI - percents'!AA:AA,'RMI - percents'!$H:$H,$A177,'RMI - percents'!$J:$J,$C177)</f>
        <v>0</v>
      </c>
      <c r="U177" s="118">
        <f>SUMIFS('RMI - percents'!AB:AB,'RMI - percents'!$H:$H,$A177,'RMI - percents'!$J:$J,$C177)</f>
        <v>0</v>
      </c>
      <c r="V177" s="118">
        <f>SUMIFS('RMI - percents'!AC:AC,'RMI - percents'!$H:$H,$A177,'RMI - percents'!$J:$J,$C177)</f>
        <v>0</v>
      </c>
      <c r="W177" s="118">
        <f>SUMIFS('RMI - percents'!AD:AD,'RMI - percents'!$H:$H,$A177,'RMI - percents'!$J:$J,$C177)</f>
        <v>0</v>
      </c>
      <c r="X177" s="118">
        <f>SUMIFS('RMI - percents'!AE:AE,'RMI - percents'!$H:$H,$A177,'RMI - percents'!$J:$J,$C177)</f>
        <v>0</v>
      </c>
      <c r="Y177" s="118">
        <f>SUMIFS('RMI - percents'!AF:AF,'RMI - percents'!$H:$H,$A177,'RMI - percents'!$J:$J,$C177)</f>
        <v>0</v>
      </c>
      <c r="Z177" s="118">
        <f>SUMIFS('RMI - percents'!AG:AG,'RMI - percents'!$H:$H,$A177,'RMI - percents'!$J:$J,$C177)</f>
        <v>0</v>
      </c>
      <c r="AA177" s="118">
        <f>SUMIFS('RMI - percents'!AH:AH,'RMI - percents'!$H:$H,$A177,'RMI - percents'!$J:$J,$C177)</f>
        <v>0</v>
      </c>
      <c r="AB177" s="118">
        <f>SUMIFS('RMI - percents'!AI:AI,'RMI - percents'!$H:$H,$A177,'RMI - percents'!$J:$J,$C177)</f>
        <v>0</v>
      </c>
      <c r="AC177" s="118">
        <f>SUMIFS('RMI - percents'!AJ:AJ,'RMI - percents'!$H:$H,$A177,'RMI - percents'!$J:$J,$C177)</f>
        <v>0</v>
      </c>
      <c r="AD177" s="118">
        <f>SUMIFS('RMI - percents'!AK:AK,'RMI - percents'!$H:$H,$A177,'RMI - percents'!$J:$J,$C177)</f>
        <v>0</v>
      </c>
      <c r="AE177" s="118">
        <f>SUMIFS('RMI - percents'!AL:AL,'RMI - percents'!$H:$H,$A177,'RMI - percents'!$J:$J,$C177)</f>
        <v>0</v>
      </c>
      <c r="AF177" s="118">
        <f>SUMIFS('RMI - percents'!AM:AM,'RMI - percents'!$H:$H,$A177,'RMI - percents'!$J:$J,$C177)</f>
        <v>0</v>
      </c>
      <c r="AG177" s="118">
        <f>SUMIFS('RMI - percents'!AN:AN,'RMI - percents'!$H:$H,$A177,'RMI - percents'!$J:$J,$C177)</f>
        <v>0</v>
      </c>
      <c r="AH177" s="118">
        <f>SUMIFS('RMI - percents'!AO:AO,'RMI - percents'!$H:$H,$A177,'RMI - percents'!$J:$J,$C177)</f>
        <v>0</v>
      </c>
      <c r="AI177" s="118">
        <f>SUMIFS('RMI - percents'!AP:AP,'RMI - percents'!$H:$H,$A177,'RMI - percents'!$J:$J,$C177)</f>
        <v>0</v>
      </c>
    </row>
    <row r="178" spans="1:35" x14ac:dyDescent="0.35">
      <c r="A178" s="51"/>
      <c r="B178" s="63" t="s">
        <v>540</v>
      </c>
      <c r="C178" s="51"/>
      <c r="D178" s="51"/>
      <c r="E178" s="51"/>
      <c r="F178" s="51"/>
      <c r="G178" s="51"/>
      <c r="H178"/>
      <c r="I178"/>
      <c r="J178"/>
      <c r="K178"/>
      <c r="L178"/>
      <c r="M178"/>
      <c r="N178"/>
      <c r="O178"/>
      <c r="P178"/>
      <c r="Q178"/>
      <c r="R178"/>
      <c r="S178"/>
      <c r="T178"/>
      <c r="U178"/>
      <c r="V178"/>
      <c r="W178"/>
      <c r="X178"/>
      <c r="Y178"/>
      <c r="Z178"/>
      <c r="AA178"/>
      <c r="AB178"/>
      <c r="AC178"/>
      <c r="AD178"/>
      <c r="AE178"/>
      <c r="AF178"/>
      <c r="AG178"/>
      <c r="AH178" s="51"/>
      <c r="AI178" s="51"/>
    </row>
    <row r="179" spans="1:35" x14ac:dyDescent="0.35">
      <c r="A179" s="18" t="s">
        <v>522</v>
      </c>
      <c r="B179" s="63" t="s">
        <v>540</v>
      </c>
      <c r="C179" s="51"/>
      <c r="D179" s="51"/>
      <c r="E179" s="51"/>
      <c r="F179" s="51"/>
      <c r="G179" s="51"/>
      <c r="H179"/>
      <c r="I179"/>
      <c r="J179"/>
      <c r="K179"/>
      <c r="L179"/>
      <c r="M179"/>
      <c r="N179"/>
      <c r="O179"/>
      <c r="P179"/>
      <c r="Q179"/>
      <c r="R179"/>
      <c r="S179"/>
      <c r="T179"/>
      <c r="U179"/>
      <c r="V179"/>
      <c r="W179"/>
      <c r="X179"/>
      <c r="Y179"/>
      <c r="Z179"/>
      <c r="AA179"/>
      <c r="AB179"/>
      <c r="AC179"/>
      <c r="AD179"/>
      <c r="AE179"/>
      <c r="AF179"/>
      <c r="AG179"/>
      <c r="AH179" s="51"/>
      <c r="AI179" s="51"/>
    </row>
    <row r="180" spans="1:35" x14ac:dyDescent="0.35">
      <c r="A180" s="52" t="str">
        <f>A179</f>
        <v>BCEU-commercial-lighting</v>
      </c>
      <c r="B180" s="63" t="s">
        <v>540</v>
      </c>
      <c r="C180" s="18" t="s">
        <v>1</v>
      </c>
      <c r="D180" s="18">
        <v>2019</v>
      </c>
      <c r="E180" s="18">
        <v>2020</v>
      </c>
      <c r="F180" s="18">
        <v>2021</v>
      </c>
      <c r="G180" s="18">
        <v>2022</v>
      </c>
      <c r="H180" s="18">
        <v>2023</v>
      </c>
      <c r="I180" s="18">
        <v>2024</v>
      </c>
      <c r="J180" s="18">
        <v>2025</v>
      </c>
      <c r="K180" s="18">
        <v>2026</v>
      </c>
      <c r="L180" s="18">
        <v>2027</v>
      </c>
      <c r="M180" s="18">
        <v>2028</v>
      </c>
      <c r="N180" s="18">
        <v>2029</v>
      </c>
      <c r="O180" s="18">
        <v>2030</v>
      </c>
      <c r="P180" s="18">
        <v>2031</v>
      </c>
      <c r="Q180" s="18">
        <v>2032</v>
      </c>
      <c r="R180" s="18">
        <v>2033</v>
      </c>
      <c r="S180" s="18">
        <v>2034</v>
      </c>
      <c r="T180" s="18">
        <v>2035</v>
      </c>
      <c r="U180" s="18">
        <v>2036</v>
      </c>
      <c r="V180" s="18">
        <v>2037</v>
      </c>
      <c r="W180" s="18">
        <v>2038</v>
      </c>
      <c r="X180" s="18">
        <v>2039</v>
      </c>
      <c r="Y180" s="18">
        <v>2040</v>
      </c>
      <c r="Z180" s="18">
        <v>2041</v>
      </c>
      <c r="AA180" s="18">
        <v>2042</v>
      </c>
      <c r="AB180" s="18">
        <v>2043</v>
      </c>
      <c r="AC180" s="18">
        <v>2044</v>
      </c>
      <c r="AD180" s="18">
        <v>2045</v>
      </c>
      <c r="AE180" s="18">
        <v>2046</v>
      </c>
      <c r="AF180" s="18">
        <v>2047</v>
      </c>
      <c r="AG180" s="18">
        <v>2048</v>
      </c>
      <c r="AH180" s="18">
        <v>2049</v>
      </c>
      <c r="AI180" s="18">
        <v>2050</v>
      </c>
    </row>
    <row r="181" spans="1:35" x14ac:dyDescent="0.35">
      <c r="A181" s="52" t="str">
        <f t="shared" ref="A181:A190" si="21">A180</f>
        <v>BCEU-commercial-lighting</v>
      </c>
      <c r="B181" s="63" t="s">
        <v>540</v>
      </c>
      <c r="C181" s="18" t="s">
        <v>2</v>
      </c>
      <c r="D181" s="117">
        <f>SUMIFS('RMI - percents'!K:K,'RMI - percents'!$H:$H,$A181,'RMI - percents'!$J:$J,$C181)*D$6</f>
        <v>37954079272949.68</v>
      </c>
      <c r="E181" s="117">
        <f>SUMIFS('RMI - percents'!L:L,'RMI - percents'!$H:$H,$A181,'RMI - percents'!$J:$J,$C181)*E$6</f>
        <v>34522574607009.285</v>
      </c>
      <c r="F181" s="117">
        <f>SUMIFS('RMI - percents'!M:M,'RMI - percents'!$H:$H,$A181,'RMI - percents'!$J:$J,$C181)*F$6</f>
        <v>32952097924974.063</v>
      </c>
      <c r="G181" s="117">
        <f>SUMIFS('RMI - percents'!N:N,'RMI - percents'!$H:$H,$A181,'RMI - percents'!$J:$J,$C181)*G$6</f>
        <v>32690901316464.078</v>
      </c>
      <c r="H181" s="117">
        <f>SUMIFS('RMI - percents'!O:O,'RMI - percents'!$H:$H,$A181,'RMI - percents'!$J:$J,$C181)*H$6</f>
        <v>31270702050393.152</v>
      </c>
      <c r="I181" s="117">
        <f>SUMIFS('RMI - percents'!P:P,'RMI - percents'!$H:$H,$A181,'RMI - percents'!$J:$J,$C181)*I$6</f>
        <v>29528218855204.527</v>
      </c>
      <c r="J181" s="117">
        <f>SUMIFS('RMI - percents'!Q:Q,'RMI - percents'!$H:$H,$A181,'RMI - percents'!$J:$J,$C181)*J$6</f>
        <v>27883890691136.934</v>
      </c>
      <c r="K181" s="117">
        <f>SUMIFS('RMI - percents'!R:R,'RMI - percents'!$H:$H,$A181,'RMI - percents'!$J:$J,$C181)*K$6</f>
        <v>26380220884636.773</v>
      </c>
      <c r="L181" s="117">
        <f>SUMIFS('RMI - percents'!S:S,'RMI - percents'!$H:$H,$A181,'RMI - percents'!$J:$J,$C181)*L$6</f>
        <v>24968068061620.145</v>
      </c>
      <c r="M181" s="117">
        <f>SUMIFS('RMI - percents'!T:T,'RMI - percents'!$H:$H,$A181,'RMI - percents'!$J:$J,$C181)*M$6</f>
        <v>23624683505193.254</v>
      </c>
      <c r="N181" s="117">
        <f>SUMIFS('RMI - percents'!U:U,'RMI - percents'!$H:$H,$A181,'RMI - percents'!$J:$J,$C181)*N$6</f>
        <v>22409228946612.973</v>
      </c>
      <c r="O181" s="117">
        <f>SUMIFS('RMI - percents'!V:V,'RMI - percents'!$H:$H,$A181,'RMI - percents'!$J:$J,$C181)*O$6</f>
        <v>21328516720258.773</v>
      </c>
      <c r="P181" s="117">
        <f>SUMIFS('RMI - percents'!W:W,'RMI - percents'!$H:$H,$A181,'RMI - percents'!$J:$J,$C181)*P$6</f>
        <v>20388757555079.477</v>
      </c>
      <c r="Q181" s="117">
        <f>SUMIFS('RMI - percents'!X:X,'RMI - percents'!$H:$H,$A181,'RMI - percents'!$J:$J,$C181)*Q$6</f>
        <v>19562803732253.688</v>
      </c>
      <c r="R181" s="117">
        <f>SUMIFS('RMI - percents'!Y:Y,'RMI - percents'!$H:$H,$A181,'RMI - percents'!$J:$J,$C181)*R$6</f>
        <v>18827123534253.313</v>
      </c>
      <c r="S181" s="117">
        <f>SUMIFS('RMI - percents'!Z:Z,'RMI - percents'!$H:$H,$A181,'RMI - percents'!$J:$J,$C181)*S$6</f>
        <v>18125632716255.504</v>
      </c>
      <c r="T181" s="117">
        <f>SUMIFS('RMI - percents'!AA:AA,'RMI - percents'!$H:$H,$A181,'RMI - percents'!$J:$J,$C181)*T$6</f>
        <v>17415212128665.563</v>
      </c>
      <c r="U181" s="117">
        <f>SUMIFS('RMI - percents'!AB:AB,'RMI - percents'!$H:$H,$A181,'RMI - percents'!$J:$J,$C181)*U$6</f>
        <v>16870255504123.344</v>
      </c>
      <c r="V181" s="117">
        <f>SUMIFS('RMI - percents'!AC:AC,'RMI - percents'!$H:$H,$A181,'RMI - percents'!$J:$J,$C181)*V$6</f>
        <v>16297995448144.699</v>
      </c>
      <c r="W181" s="117">
        <f>SUMIFS('RMI - percents'!AD:AD,'RMI - percents'!$H:$H,$A181,'RMI - percents'!$J:$J,$C181)*W$6</f>
        <v>15775793668557.416</v>
      </c>
      <c r="X181" s="117">
        <f>SUMIFS('RMI - percents'!AE:AE,'RMI - percents'!$H:$H,$A181,'RMI - percents'!$J:$J,$C181)*X$6</f>
        <v>15283635836932.074</v>
      </c>
      <c r="Y181" s="117">
        <f>SUMIFS('RMI - percents'!AF:AF,'RMI - percents'!$H:$H,$A181,'RMI - percents'!$J:$J,$C181)*Y$6</f>
        <v>14809657483650.66</v>
      </c>
      <c r="Z181" s="117">
        <f>SUMIFS('RMI - percents'!AG:AG,'RMI - percents'!$H:$H,$A181,'RMI - percents'!$J:$J,$C181)*Z$6</f>
        <v>14369604269157.164</v>
      </c>
      <c r="AA181" s="117">
        <f>SUMIFS('RMI - percents'!AH:AH,'RMI - percents'!$H:$H,$A181,'RMI - percents'!$J:$J,$C181)*AA$6</f>
        <v>13980760533545.59</v>
      </c>
      <c r="AB181" s="117">
        <f>SUMIFS('RMI - percents'!AI:AI,'RMI - percents'!$H:$H,$A181,'RMI - percents'!$J:$J,$C181)*AB$6</f>
        <v>13625906511168.744</v>
      </c>
      <c r="AC181" s="117">
        <f>SUMIFS('RMI - percents'!AJ:AJ,'RMI - percents'!$H:$H,$A181,'RMI - percents'!$J:$J,$C181)*AC$6</f>
        <v>13307642134448.354</v>
      </c>
      <c r="AD181" s="117">
        <f>SUMIFS('RMI - percents'!AK:AK,'RMI - percents'!$H:$H,$A181,'RMI - percents'!$J:$J,$C181)*AD$6</f>
        <v>13021081500026.188</v>
      </c>
      <c r="AE181" s="117">
        <f>SUMIFS('RMI - percents'!AL:AL,'RMI - percents'!$H:$H,$A181,'RMI - percents'!$J:$J,$C181)*AE$6</f>
        <v>12756731037317.785</v>
      </c>
      <c r="AF181" s="117">
        <f>SUMIFS('RMI - percents'!AM:AM,'RMI - percents'!$H:$H,$A181,'RMI - percents'!$J:$J,$C181)*AF$6</f>
        <v>12526368948880.57</v>
      </c>
      <c r="AG181" s="117">
        <f>SUMIFS('RMI - percents'!AN:AN,'RMI - percents'!$H:$H,$A181,'RMI - percents'!$J:$J,$C181)*AG$6</f>
        <v>12319682569848.35</v>
      </c>
      <c r="AH181" s="117">
        <f>SUMIFS('RMI - percents'!AO:AO,'RMI - percents'!$H:$H,$A181,'RMI - percents'!$J:$J,$C181)*AH$6</f>
        <v>12138702278934.01</v>
      </c>
      <c r="AI181" s="117">
        <f>SUMIFS('RMI - percents'!AP:AP,'RMI - percents'!$H:$H,$A181,'RMI - percents'!$J:$J,$C181)*AI$6</f>
        <v>11982558863992.869</v>
      </c>
    </row>
    <row r="182" spans="1:35" x14ac:dyDescent="0.35">
      <c r="A182" s="52" t="str">
        <f t="shared" si="21"/>
        <v>BCEU-commercial-lighting</v>
      </c>
      <c r="B182" s="63" t="s">
        <v>540</v>
      </c>
      <c r="C182" s="18" t="s">
        <v>3</v>
      </c>
      <c r="D182" s="118">
        <f>SUMIFS('RMI - percents'!K:K,'RMI - percents'!$H:$H,$A182,'RMI - percents'!$J:$J,$C182)</f>
        <v>0</v>
      </c>
      <c r="E182" s="118">
        <f>SUMIFS('RMI - percents'!L:L,'RMI - percents'!$H:$H,$A182,'RMI - percents'!$J:$J,$C182)</f>
        <v>0</v>
      </c>
      <c r="F182" s="118">
        <f>SUMIFS('RMI - percents'!M:M,'RMI - percents'!$H:$H,$A182,'RMI - percents'!$J:$J,$C182)</f>
        <v>0</v>
      </c>
      <c r="G182" s="118">
        <f>SUMIFS('RMI - percents'!N:N,'RMI - percents'!$H:$H,$A182,'RMI - percents'!$J:$J,$C182)</f>
        <v>0</v>
      </c>
      <c r="H182" s="118">
        <f>SUMIFS('RMI - percents'!O:O,'RMI - percents'!$H:$H,$A182,'RMI - percents'!$J:$J,$C182)</f>
        <v>0</v>
      </c>
      <c r="I182" s="118">
        <f>SUMIFS('RMI - percents'!P:P,'RMI - percents'!$H:$H,$A182,'RMI - percents'!$J:$J,$C182)</f>
        <v>0</v>
      </c>
      <c r="J182" s="118">
        <f>SUMIFS('RMI - percents'!Q:Q,'RMI - percents'!$H:$H,$A182,'RMI - percents'!$J:$J,$C182)</f>
        <v>0</v>
      </c>
      <c r="K182" s="118">
        <f>SUMIFS('RMI - percents'!R:R,'RMI - percents'!$H:$H,$A182,'RMI - percents'!$J:$J,$C182)</f>
        <v>0</v>
      </c>
      <c r="L182" s="118">
        <f>SUMIFS('RMI - percents'!S:S,'RMI - percents'!$H:$H,$A182,'RMI - percents'!$J:$J,$C182)</f>
        <v>0</v>
      </c>
      <c r="M182" s="118">
        <f>SUMIFS('RMI - percents'!T:T,'RMI - percents'!$H:$H,$A182,'RMI - percents'!$J:$J,$C182)</f>
        <v>0</v>
      </c>
      <c r="N182" s="118">
        <f>SUMIFS('RMI - percents'!U:U,'RMI - percents'!$H:$H,$A182,'RMI - percents'!$J:$J,$C182)</f>
        <v>0</v>
      </c>
      <c r="O182" s="118">
        <f>SUMIFS('RMI - percents'!V:V,'RMI - percents'!$H:$H,$A182,'RMI - percents'!$J:$J,$C182)</f>
        <v>0</v>
      </c>
      <c r="P182" s="118">
        <f>SUMIFS('RMI - percents'!W:W,'RMI - percents'!$H:$H,$A182,'RMI - percents'!$J:$J,$C182)</f>
        <v>0</v>
      </c>
      <c r="Q182" s="118">
        <f>SUMIFS('RMI - percents'!X:X,'RMI - percents'!$H:$H,$A182,'RMI - percents'!$J:$J,$C182)</f>
        <v>0</v>
      </c>
      <c r="R182" s="118">
        <f>SUMIFS('RMI - percents'!Y:Y,'RMI - percents'!$H:$H,$A182,'RMI - percents'!$J:$J,$C182)</f>
        <v>0</v>
      </c>
      <c r="S182" s="118">
        <f>SUMIFS('RMI - percents'!Z:Z,'RMI - percents'!$H:$H,$A182,'RMI - percents'!$J:$J,$C182)</f>
        <v>0</v>
      </c>
      <c r="T182" s="118">
        <f>SUMIFS('RMI - percents'!AA:AA,'RMI - percents'!$H:$H,$A182,'RMI - percents'!$J:$J,$C182)</f>
        <v>0</v>
      </c>
      <c r="U182" s="118">
        <f>SUMIFS('RMI - percents'!AB:AB,'RMI - percents'!$H:$H,$A182,'RMI - percents'!$J:$J,$C182)</f>
        <v>0</v>
      </c>
      <c r="V182" s="118">
        <f>SUMIFS('RMI - percents'!AC:AC,'RMI - percents'!$H:$H,$A182,'RMI - percents'!$J:$J,$C182)</f>
        <v>0</v>
      </c>
      <c r="W182" s="118">
        <f>SUMIFS('RMI - percents'!AD:AD,'RMI - percents'!$H:$H,$A182,'RMI - percents'!$J:$J,$C182)</f>
        <v>0</v>
      </c>
      <c r="X182" s="118">
        <f>SUMIFS('RMI - percents'!AE:AE,'RMI - percents'!$H:$H,$A182,'RMI - percents'!$J:$J,$C182)</f>
        <v>0</v>
      </c>
      <c r="Y182" s="118">
        <f>SUMIFS('RMI - percents'!AF:AF,'RMI - percents'!$H:$H,$A182,'RMI - percents'!$J:$J,$C182)</f>
        <v>0</v>
      </c>
      <c r="Z182" s="118">
        <f>SUMIFS('RMI - percents'!AG:AG,'RMI - percents'!$H:$H,$A182,'RMI - percents'!$J:$J,$C182)</f>
        <v>0</v>
      </c>
      <c r="AA182" s="118">
        <f>SUMIFS('RMI - percents'!AH:AH,'RMI - percents'!$H:$H,$A182,'RMI - percents'!$J:$J,$C182)</f>
        <v>0</v>
      </c>
      <c r="AB182" s="118">
        <f>SUMIFS('RMI - percents'!AI:AI,'RMI - percents'!$H:$H,$A182,'RMI - percents'!$J:$J,$C182)</f>
        <v>0</v>
      </c>
      <c r="AC182" s="118">
        <f>SUMIFS('RMI - percents'!AJ:AJ,'RMI - percents'!$H:$H,$A182,'RMI - percents'!$J:$J,$C182)</f>
        <v>0</v>
      </c>
      <c r="AD182" s="118">
        <f>SUMIFS('RMI - percents'!AK:AK,'RMI - percents'!$H:$H,$A182,'RMI - percents'!$J:$J,$C182)</f>
        <v>0</v>
      </c>
      <c r="AE182" s="118">
        <f>SUMIFS('RMI - percents'!AL:AL,'RMI - percents'!$H:$H,$A182,'RMI - percents'!$J:$J,$C182)</f>
        <v>0</v>
      </c>
      <c r="AF182" s="118">
        <f>SUMIFS('RMI - percents'!AM:AM,'RMI - percents'!$H:$H,$A182,'RMI - percents'!$J:$J,$C182)</f>
        <v>0</v>
      </c>
      <c r="AG182" s="118">
        <f>SUMIFS('RMI - percents'!AN:AN,'RMI - percents'!$H:$H,$A182,'RMI - percents'!$J:$J,$C182)</f>
        <v>0</v>
      </c>
      <c r="AH182" s="118">
        <f>SUMIFS('RMI - percents'!AO:AO,'RMI - percents'!$H:$H,$A182,'RMI - percents'!$J:$J,$C182)</f>
        <v>0</v>
      </c>
      <c r="AI182" s="118">
        <f>SUMIFS('RMI - percents'!AP:AP,'RMI - percents'!$H:$H,$A182,'RMI - percents'!$J:$J,$C182)</f>
        <v>0</v>
      </c>
    </row>
    <row r="183" spans="1:35" x14ac:dyDescent="0.35">
      <c r="A183" s="52" t="str">
        <f t="shared" si="21"/>
        <v>BCEU-commercial-lighting</v>
      </c>
      <c r="B183" s="63" t="s">
        <v>540</v>
      </c>
      <c r="C183" s="18" t="s">
        <v>4</v>
      </c>
      <c r="D183" s="117">
        <f>SUMIFS('RMI - percents'!K:K,'RMI - percents'!$H:$H,$A183,'RMI - percents'!$J:$J,$C183)*D$8</f>
        <v>0</v>
      </c>
      <c r="E183" s="117">
        <f>SUMIFS('RMI - percents'!L:L,'RMI - percents'!$H:$H,$A183,'RMI - percents'!$J:$J,$C183)*E$8</f>
        <v>0</v>
      </c>
      <c r="F183" s="117">
        <f>SUMIFS('RMI - percents'!M:M,'RMI - percents'!$H:$H,$A183,'RMI - percents'!$J:$J,$C183)*F$8</f>
        <v>0</v>
      </c>
      <c r="G183" s="117">
        <f>SUMIFS('RMI - percents'!N:N,'RMI - percents'!$H:$H,$A183,'RMI - percents'!$J:$J,$C183)*G$8</f>
        <v>0</v>
      </c>
      <c r="H183" s="117">
        <f>SUMIFS('RMI - percents'!O:O,'RMI - percents'!$H:$H,$A183,'RMI - percents'!$J:$J,$C183)*H$8</f>
        <v>0</v>
      </c>
      <c r="I183" s="117">
        <f>SUMIFS('RMI - percents'!P:P,'RMI - percents'!$H:$H,$A183,'RMI - percents'!$J:$J,$C183)*I$8</f>
        <v>0</v>
      </c>
      <c r="J183" s="117">
        <f>SUMIFS('RMI - percents'!Q:Q,'RMI - percents'!$H:$H,$A183,'RMI - percents'!$J:$J,$C183)*J$8</f>
        <v>0</v>
      </c>
      <c r="K183" s="117">
        <f>SUMIFS('RMI - percents'!R:R,'RMI - percents'!$H:$H,$A183,'RMI - percents'!$J:$J,$C183)*K$8</f>
        <v>0</v>
      </c>
      <c r="L183" s="117">
        <f>SUMIFS('RMI - percents'!S:S,'RMI - percents'!$H:$H,$A183,'RMI - percents'!$J:$J,$C183)*L$8</f>
        <v>0</v>
      </c>
      <c r="M183" s="117">
        <f>SUMIFS('RMI - percents'!T:T,'RMI - percents'!$H:$H,$A183,'RMI - percents'!$J:$J,$C183)*M$8</f>
        <v>0</v>
      </c>
      <c r="N183" s="117">
        <f>SUMIFS('RMI - percents'!U:U,'RMI - percents'!$H:$H,$A183,'RMI - percents'!$J:$J,$C183)*N$8</f>
        <v>0</v>
      </c>
      <c r="O183" s="117">
        <f>SUMIFS('RMI - percents'!V:V,'RMI - percents'!$H:$H,$A183,'RMI - percents'!$J:$J,$C183)*O$8</f>
        <v>0</v>
      </c>
      <c r="P183" s="117">
        <f>SUMIFS('RMI - percents'!W:W,'RMI - percents'!$H:$H,$A183,'RMI - percents'!$J:$J,$C183)*P$8</f>
        <v>0</v>
      </c>
      <c r="Q183" s="117">
        <f>SUMIFS('RMI - percents'!X:X,'RMI - percents'!$H:$H,$A183,'RMI - percents'!$J:$J,$C183)*Q$8</f>
        <v>0</v>
      </c>
      <c r="R183" s="117">
        <f>SUMIFS('RMI - percents'!Y:Y,'RMI - percents'!$H:$H,$A183,'RMI - percents'!$J:$J,$C183)*R$8</f>
        <v>0</v>
      </c>
      <c r="S183" s="117">
        <f>SUMIFS('RMI - percents'!Z:Z,'RMI - percents'!$H:$H,$A183,'RMI - percents'!$J:$J,$C183)*S$8</f>
        <v>0</v>
      </c>
      <c r="T183" s="117">
        <f>SUMIFS('RMI - percents'!AA:AA,'RMI - percents'!$H:$H,$A183,'RMI - percents'!$J:$J,$C183)*T$8</f>
        <v>0</v>
      </c>
      <c r="U183" s="117">
        <f>SUMIFS('RMI - percents'!AB:AB,'RMI - percents'!$H:$H,$A183,'RMI - percents'!$J:$J,$C183)*U$8</f>
        <v>0</v>
      </c>
      <c r="V183" s="117">
        <f>SUMIFS('RMI - percents'!AC:AC,'RMI - percents'!$H:$H,$A183,'RMI - percents'!$J:$J,$C183)*V$8</f>
        <v>0</v>
      </c>
      <c r="W183" s="117">
        <f>SUMIFS('RMI - percents'!AD:AD,'RMI - percents'!$H:$H,$A183,'RMI - percents'!$J:$J,$C183)*W$8</f>
        <v>0</v>
      </c>
      <c r="X183" s="117">
        <f>SUMIFS('RMI - percents'!AE:AE,'RMI - percents'!$H:$H,$A183,'RMI - percents'!$J:$J,$C183)*X$8</f>
        <v>0</v>
      </c>
      <c r="Y183" s="117">
        <f>SUMIFS('RMI - percents'!AF:AF,'RMI - percents'!$H:$H,$A183,'RMI - percents'!$J:$J,$C183)*Y$8</f>
        <v>0</v>
      </c>
      <c r="Z183" s="117">
        <f>SUMIFS('RMI - percents'!AG:AG,'RMI - percents'!$H:$H,$A183,'RMI - percents'!$J:$J,$C183)*Z$8</f>
        <v>0</v>
      </c>
      <c r="AA183" s="117">
        <f>SUMIFS('RMI - percents'!AH:AH,'RMI - percents'!$H:$H,$A183,'RMI - percents'!$J:$J,$C183)*AA$8</f>
        <v>0</v>
      </c>
      <c r="AB183" s="117">
        <f>SUMIFS('RMI - percents'!AI:AI,'RMI - percents'!$H:$H,$A183,'RMI - percents'!$J:$J,$C183)*AB$8</f>
        <v>0</v>
      </c>
      <c r="AC183" s="117">
        <f>SUMIFS('RMI - percents'!AJ:AJ,'RMI - percents'!$H:$H,$A183,'RMI - percents'!$J:$J,$C183)*AC$8</f>
        <v>0</v>
      </c>
      <c r="AD183" s="117">
        <f>SUMIFS('RMI - percents'!AK:AK,'RMI - percents'!$H:$H,$A183,'RMI - percents'!$J:$J,$C183)*AD$8</f>
        <v>0</v>
      </c>
      <c r="AE183" s="117">
        <f>SUMIFS('RMI - percents'!AL:AL,'RMI - percents'!$H:$H,$A183,'RMI - percents'!$J:$J,$C183)*AE$8</f>
        <v>0</v>
      </c>
      <c r="AF183" s="117">
        <f>SUMIFS('RMI - percents'!AM:AM,'RMI - percents'!$H:$H,$A183,'RMI - percents'!$J:$J,$C183)*AF$8</f>
        <v>0</v>
      </c>
      <c r="AG183" s="117">
        <f>SUMIFS('RMI - percents'!AN:AN,'RMI - percents'!$H:$H,$A183,'RMI - percents'!$J:$J,$C183)*AG$8</f>
        <v>0</v>
      </c>
      <c r="AH183" s="117">
        <f>SUMIFS('RMI - percents'!AO:AO,'RMI - percents'!$H:$H,$A183,'RMI - percents'!$J:$J,$C183)*AH$8</f>
        <v>0</v>
      </c>
      <c r="AI183" s="117">
        <f>SUMIFS('RMI - percents'!AP:AP,'RMI - percents'!$H:$H,$A183,'RMI - percents'!$J:$J,$C183)*AI$8</f>
        <v>0</v>
      </c>
    </row>
    <row r="184" spans="1:35" x14ac:dyDescent="0.35">
      <c r="A184" s="52" t="str">
        <f t="shared" si="21"/>
        <v>BCEU-commercial-lighting</v>
      </c>
      <c r="B184" s="63" t="s">
        <v>540</v>
      </c>
      <c r="C184" s="18" t="s">
        <v>5</v>
      </c>
      <c r="D184" s="117">
        <f>SUMIFS('RMI - percents'!K:K,'RMI - percents'!$H:$H,$A184,'RMI - percents'!$J:$J,$C184)*D$10</f>
        <v>0</v>
      </c>
      <c r="E184" s="117">
        <f>SUMIFS('RMI - percents'!L:L,'RMI - percents'!$H:$H,$A184,'RMI - percents'!$J:$J,$C184)*E$10</f>
        <v>0</v>
      </c>
      <c r="F184" s="117">
        <f>SUMIFS('RMI - percents'!M:M,'RMI - percents'!$H:$H,$A184,'RMI - percents'!$J:$J,$C184)*F$10</f>
        <v>0</v>
      </c>
      <c r="G184" s="117">
        <f>SUMIFS('RMI - percents'!N:N,'RMI - percents'!$H:$H,$A184,'RMI - percents'!$J:$J,$C184)*G$10</f>
        <v>0</v>
      </c>
      <c r="H184" s="117">
        <f>SUMIFS('RMI - percents'!O:O,'RMI - percents'!$H:$H,$A184,'RMI - percents'!$J:$J,$C184)*H$10</f>
        <v>0</v>
      </c>
      <c r="I184" s="117">
        <f>SUMIFS('RMI - percents'!P:P,'RMI - percents'!$H:$H,$A184,'RMI - percents'!$J:$J,$C184)*I$10</f>
        <v>0</v>
      </c>
      <c r="J184" s="117">
        <f>SUMIFS('RMI - percents'!Q:Q,'RMI - percents'!$H:$H,$A184,'RMI - percents'!$J:$J,$C184)*J$10</f>
        <v>0</v>
      </c>
      <c r="K184" s="117">
        <f>SUMIFS('RMI - percents'!R:R,'RMI - percents'!$H:$H,$A184,'RMI - percents'!$J:$J,$C184)*K$10</f>
        <v>0</v>
      </c>
      <c r="L184" s="117">
        <f>SUMIFS('RMI - percents'!S:S,'RMI - percents'!$H:$H,$A184,'RMI - percents'!$J:$J,$C184)*L$10</f>
        <v>0</v>
      </c>
      <c r="M184" s="117">
        <f>SUMIFS('RMI - percents'!T:T,'RMI - percents'!$H:$H,$A184,'RMI - percents'!$J:$J,$C184)*M$10</f>
        <v>0</v>
      </c>
      <c r="N184" s="117">
        <f>SUMIFS('RMI - percents'!U:U,'RMI - percents'!$H:$H,$A184,'RMI - percents'!$J:$J,$C184)*N$10</f>
        <v>0</v>
      </c>
      <c r="O184" s="117">
        <f>SUMIFS('RMI - percents'!V:V,'RMI - percents'!$H:$H,$A184,'RMI - percents'!$J:$J,$C184)*O$10</f>
        <v>0</v>
      </c>
      <c r="P184" s="117">
        <f>SUMIFS('RMI - percents'!W:W,'RMI - percents'!$H:$H,$A184,'RMI - percents'!$J:$J,$C184)*P$10</f>
        <v>0</v>
      </c>
      <c r="Q184" s="117">
        <f>SUMIFS('RMI - percents'!X:X,'RMI - percents'!$H:$H,$A184,'RMI - percents'!$J:$J,$C184)*Q$10</f>
        <v>0</v>
      </c>
      <c r="R184" s="117">
        <f>SUMIFS('RMI - percents'!Y:Y,'RMI - percents'!$H:$H,$A184,'RMI - percents'!$J:$J,$C184)*R$10</f>
        <v>0</v>
      </c>
      <c r="S184" s="117">
        <f>SUMIFS('RMI - percents'!Z:Z,'RMI - percents'!$H:$H,$A184,'RMI - percents'!$J:$J,$C184)*S$10</f>
        <v>0</v>
      </c>
      <c r="T184" s="117">
        <f>SUMIFS('RMI - percents'!AA:AA,'RMI - percents'!$H:$H,$A184,'RMI - percents'!$J:$J,$C184)*T$10</f>
        <v>0</v>
      </c>
      <c r="U184" s="117">
        <f>SUMIFS('RMI - percents'!AB:AB,'RMI - percents'!$H:$H,$A184,'RMI - percents'!$J:$J,$C184)*U$10</f>
        <v>0</v>
      </c>
      <c r="V184" s="117">
        <f>SUMIFS('RMI - percents'!AC:AC,'RMI - percents'!$H:$H,$A184,'RMI - percents'!$J:$J,$C184)*V$10</f>
        <v>0</v>
      </c>
      <c r="W184" s="117">
        <f>SUMIFS('RMI - percents'!AD:AD,'RMI - percents'!$H:$H,$A184,'RMI - percents'!$J:$J,$C184)*W$10</f>
        <v>0</v>
      </c>
      <c r="X184" s="117">
        <f>SUMIFS('RMI - percents'!AE:AE,'RMI - percents'!$H:$H,$A184,'RMI - percents'!$J:$J,$C184)*X$10</f>
        <v>0</v>
      </c>
      <c r="Y184" s="117">
        <f>SUMIFS('RMI - percents'!AF:AF,'RMI - percents'!$H:$H,$A184,'RMI - percents'!$J:$J,$C184)*Y$10</f>
        <v>0</v>
      </c>
      <c r="Z184" s="117">
        <f>SUMIFS('RMI - percents'!AG:AG,'RMI - percents'!$H:$H,$A184,'RMI - percents'!$J:$J,$C184)*Z$10</f>
        <v>0</v>
      </c>
      <c r="AA184" s="117">
        <f>SUMIFS('RMI - percents'!AH:AH,'RMI - percents'!$H:$H,$A184,'RMI - percents'!$J:$J,$C184)*AA$10</f>
        <v>0</v>
      </c>
      <c r="AB184" s="117">
        <f>SUMIFS('RMI - percents'!AI:AI,'RMI - percents'!$H:$H,$A184,'RMI - percents'!$J:$J,$C184)*AB$10</f>
        <v>0</v>
      </c>
      <c r="AC184" s="117">
        <f>SUMIFS('RMI - percents'!AJ:AJ,'RMI - percents'!$H:$H,$A184,'RMI - percents'!$J:$J,$C184)*AC$10</f>
        <v>0</v>
      </c>
      <c r="AD184" s="117">
        <f>SUMIFS('RMI - percents'!AK:AK,'RMI - percents'!$H:$H,$A184,'RMI - percents'!$J:$J,$C184)*AD$10</f>
        <v>0</v>
      </c>
      <c r="AE184" s="117">
        <f>SUMIFS('RMI - percents'!AL:AL,'RMI - percents'!$H:$H,$A184,'RMI - percents'!$J:$J,$C184)*AE$10</f>
        <v>0</v>
      </c>
      <c r="AF184" s="117">
        <f>SUMIFS('RMI - percents'!AM:AM,'RMI - percents'!$H:$H,$A184,'RMI - percents'!$J:$J,$C184)*AF$10</f>
        <v>0</v>
      </c>
      <c r="AG184" s="117">
        <f>SUMIFS('RMI - percents'!AN:AN,'RMI - percents'!$H:$H,$A184,'RMI - percents'!$J:$J,$C184)*AG$10</f>
        <v>0</v>
      </c>
      <c r="AH184" s="117">
        <f>SUMIFS('RMI - percents'!AO:AO,'RMI - percents'!$H:$H,$A184,'RMI - percents'!$J:$J,$C184)*AH$10</f>
        <v>0</v>
      </c>
      <c r="AI184" s="117">
        <f>SUMIFS('RMI - percents'!AP:AP,'RMI - percents'!$H:$H,$A184,'RMI - percents'!$J:$J,$C184)*AI$10</f>
        <v>0</v>
      </c>
    </row>
    <row r="185" spans="1:35" x14ac:dyDescent="0.35">
      <c r="A185" s="52" t="str">
        <f t="shared" si="21"/>
        <v>BCEU-commercial-lighting</v>
      </c>
      <c r="B185" s="63" t="s">
        <v>540</v>
      </c>
      <c r="C185" s="18" t="s">
        <v>7</v>
      </c>
      <c r="D185" s="118">
        <f>SUMIFS('RMI - percents'!K:K,'RMI - percents'!$H:$H,$A185,'RMI - percents'!$J:$J,$C185)</f>
        <v>0</v>
      </c>
      <c r="E185" s="118">
        <f>SUMIFS('RMI - percents'!L:L,'RMI - percents'!$H:$H,$A185,'RMI - percents'!$J:$J,$C185)</f>
        <v>0</v>
      </c>
      <c r="F185" s="118">
        <f>SUMIFS('RMI - percents'!M:M,'RMI - percents'!$H:$H,$A185,'RMI - percents'!$J:$J,$C185)</f>
        <v>0</v>
      </c>
      <c r="G185" s="118">
        <f>SUMIFS('RMI - percents'!N:N,'RMI - percents'!$H:$H,$A185,'RMI - percents'!$J:$J,$C185)</f>
        <v>0</v>
      </c>
      <c r="H185" s="118">
        <f>SUMIFS('RMI - percents'!O:O,'RMI - percents'!$H:$H,$A185,'RMI - percents'!$J:$J,$C185)</f>
        <v>0</v>
      </c>
      <c r="I185" s="118">
        <f>SUMIFS('RMI - percents'!P:P,'RMI - percents'!$H:$H,$A185,'RMI - percents'!$J:$J,$C185)</f>
        <v>0</v>
      </c>
      <c r="J185" s="118">
        <f>SUMIFS('RMI - percents'!Q:Q,'RMI - percents'!$H:$H,$A185,'RMI - percents'!$J:$J,$C185)</f>
        <v>0</v>
      </c>
      <c r="K185" s="118">
        <f>SUMIFS('RMI - percents'!R:R,'RMI - percents'!$H:$H,$A185,'RMI - percents'!$J:$J,$C185)</f>
        <v>0</v>
      </c>
      <c r="L185" s="118">
        <f>SUMIFS('RMI - percents'!S:S,'RMI - percents'!$H:$H,$A185,'RMI - percents'!$J:$J,$C185)</f>
        <v>0</v>
      </c>
      <c r="M185" s="118">
        <f>SUMIFS('RMI - percents'!T:T,'RMI - percents'!$H:$H,$A185,'RMI - percents'!$J:$J,$C185)</f>
        <v>0</v>
      </c>
      <c r="N185" s="118">
        <f>SUMIFS('RMI - percents'!U:U,'RMI - percents'!$H:$H,$A185,'RMI - percents'!$J:$J,$C185)</f>
        <v>0</v>
      </c>
      <c r="O185" s="118">
        <f>SUMIFS('RMI - percents'!V:V,'RMI - percents'!$H:$H,$A185,'RMI - percents'!$J:$J,$C185)</f>
        <v>0</v>
      </c>
      <c r="P185" s="118">
        <f>SUMIFS('RMI - percents'!W:W,'RMI - percents'!$H:$H,$A185,'RMI - percents'!$J:$J,$C185)</f>
        <v>0</v>
      </c>
      <c r="Q185" s="118">
        <f>SUMIFS('RMI - percents'!X:X,'RMI - percents'!$H:$H,$A185,'RMI - percents'!$J:$J,$C185)</f>
        <v>0</v>
      </c>
      <c r="R185" s="118">
        <f>SUMIFS('RMI - percents'!Y:Y,'RMI - percents'!$H:$H,$A185,'RMI - percents'!$J:$J,$C185)</f>
        <v>0</v>
      </c>
      <c r="S185" s="118">
        <f>SUMIFS('RMI - percents'!Z:Z,'RMI - percents'!$H:$H,$A185,'RMI - percents'!$J:$J,$C185)</f>
        <v>0</v>
      </c>
      <c r="T185" s="118">
        <f>SUMIFS('RMI - percents'!AA:AA,'RMI - percents'!$H:$H,$A185,'RMI - percents'!$J:$J,$C185)</f>
        <v>0</v>
      </c>
      <c r="U185" s="118">
        <f>SUMIFS('RMI - percents'!AB:AB,'RMI - percents'!$H:$H,$A185,'RMI - percents'!$J:$J,$C185)</f>
        <v>0</v>
      </c>
      <c r="V185" s="118">
        <f>SUMIFS('RMI - percents'!AC:AC,'RMI - percents'!$H:$H,$A185,'RMI - percents'!$J:$J,$C185)</f>
        <v>0</v>
      </c>
      <c r="W185" s="118">
        <f>SUMIFS('RMI - percents'!AD:AD,'RMI - percents'!$H:$H,$A185,'RMI - percents'!$J:$J,$C185)</f>
        <v>0</v>
      </c>
      <c r="X185" s="118">
        <f>SUMIFS('RMI - percents'!AE:AE,'RMI - percents'!$H:$H,$A185,'RMI - percents'!$J:$J,$C185)</f>
        <v>0</v>
      </c>
      <c r="Y185" s="118">
        <f>SUMIFS('RMI - percents'!AF:AF,'RMI - percents'!$H:$H,$A185,'RMI - percents'!$J:$J,$C185)</f>
        <v>0</v>
      </c>
      <c r="Z185" s="118">
        <f>SUMIFS('RMI - percents'!AG:AG,'RMI - percents'!$H:$H,$A185,'RMI - percents'!$J:$J,$C185)</f>
        <v>0</v>
      </c>
      <c r="AA185" s="118">
        <f>SUMIFS('RMI - percents'!AH:AH,'RMI - percents'!$H:$H,$A185,'RMI - percents'!$J:$J,$C185)</f>
        <v>0</v>
      </c>
      <c r="AB185" s="118">
        <f>SUMIFS('RMI - percents'!AI:AI,'RMI - percents'!$H:$H,$A185,'RMI - percents'!$J:$J,$C185)</f>
        <v>0</v>
      </c>
      <c r="AC185" s="118">
        <f>SUMIFS('RMI - percents'!AJ:AJ,'RMI - percents'!$H:$H,$A185,'RMI - percents'!$J:$J,$C185)</f>
        <v>0</v>
      </c>
      <c r="AD185" s="118">
        <f>SUMIFS('RMI - percents'!AK:AK,'RMI - percents'!$H:$H,$A185,'RMI - percents'!$J:$J,$C185)</f>
        <v>0</v>
      </c>
      <c r="AE185" s="118">
        <f>SUMIFS('RMI - percents'!AL:AL,'RMI - percents'!$H:$H,$A185,'RMI - percents'!$J:$J,$C185)</f>
        <v>0</v>
      </c>
      <c r="AF185" s="118">
        <f>SUMIFS('RMI - percents'!AM:AM,'RMI - percents'!$H:$H,$A185,'RMI - percents'!$J:$J,$C185)</f>
        <v>0</v>
      </c>
      <c r="AG185" s="118">
        <f>SUMIFS('RMI - percents'!AN:AN,'RMI - percents'!$H:$H,$A185,'RMI - percents'!$J:$J,$C185)</f>
        <v>0</v>
      </c>
      <c r="AH185" s="118">
        <f>SUMIFS('RMI - percents'!AO:AO,'RMI - percents'!$H:$H,$A185,'RMI - percents'!$J:$J,$C185)</f>
        <v>0</v>
      </c>
      <c r="AI185" s="118">
        <f>SUMIFS('RMI - percents'!AP:AP,'RMI - percents'!$H:$H,$A185,'RMI - percents'!$J:$J,$C185)</f>
        <v>0</v>
      </c>
    </row>
    <row r="186" spans="1:35" x14ac:dyDescent="0.35">
      <c r="A186" s="52" t="str">
        <f t="shared" si="21"/>
        <v>BCEU-commercial-lighting</v>
      </c>
      <c r="B186" s="63" t="s">
        <v>540</v>
      </c>
      <c r="C186" s="18" t="s">
        <v>8</v>
      </c>
      <c r="D186" s="117">
        <f>SUMIFS('RMI - percents'!K:K,'RMI - percents'!$H:$H,$A186,'RMI - percents'!$J:$J,$C186)*D$12</f>
        <v>0</v>
      </c>
      <c r="E186" s="117">
        <f>SUMIFS('RMI - percents'!L:L,'RMI - percents'!$H:$H,$A186,'RMI - percents'!$J:$J,$C186)*E$12</f>
        <v>0</v>
      </c>
      <c r="F186" s="117">
        <f>SUMIFS('RMI - percents'!M:M,'RMI - percents'!$H:$H,$A186,'RMI - percents'!$J:$J,$C186)*F$12</f>
        <v>0</v>
      </c>
      <c r="G186" s="117">
        <f>SUMIFS('RMI - percents'!N:N,'RMI - percents'!$H:$H,$A186,'RMI - percents'!$J:$J,$C186)*G$12</f>
        <v>0</v>
      </c>
      <c r="H186" s="117">
        <f>SUMIFS('RMI - percents'!O:O,'RMI - percents'!$H:$H,$A186,'RMI - percents'!$J:$J,$C186)*H$12</f>
        <v>0</v>
      </c>
      <c r="I186" s="117">
        <f>SUMIFS('RMI - percents'!P:P,'RMI - percents'!$H:$H,$A186,'RMI - percents'!$J:$J,$C186)*I$12</f>
        <v>0</v>
      </c>
      <c r="J186" s="117">
        <f>SUMIFS('RMI - percents'!Q:Q,'RMI - percents'!$H:$H,$A186,'RMI - percents'!$J:$J,$C186)*J$12</f>
        <v>0</v>
      </c>
      <c r="K186" s="117">
        <f>SUMIFS('RMI - percents'!R:R,'RMI - percents'!$H:$H,$A186,'RMI - percents'!$J:$J,$C186)*K$12</f>
        <v>0</v>
      </c>
      <c r="L186" s="117">
        <f>SUMIFS('RMI - percents'!S:S,'RMI - percents'!$H:$H,$A186,'RMI - percents'!$J:$J,$C186)*L$12</f>
        <v>0</v>
      </c>
      <c r="M186" s="117">
        <f>SUMIFS('RMI - percents'!T:T,'RMI - percents'!$H:$H,$A186,'RMI - percents'!$J:$J,$C186)*M$12</f>
        <v>0</v>
      </c>
      <c r="N186" s="117">
        <f>SUMIFS('RMI - percents'!U:U,'RMI - percents'!$H:$H,$A186,'RMI - percents'!$J:$J,$C186)*N$12</f>
        <v>0</v>
      </c>
      <c r="O186" s="117">
        <f>SUMIFS('RMI - percents'!V:V,'RMI - percents'!$H:$H,$A186,'RMI - percents'!$J:$J,$C186)*O$12</f>
        <v>0</v>
      </c>
      <c r="P186" s="117">
        <f>SUMIFS('RMI - percents'!W:W,'RMI - percents'!$H:$H,$A186,'RMI - percents'!$J:$J,$C186)*P$12</f>
        <v>0</v>
      </c>
      <c r="Q186" s="117">
        <f>SUMIFS('RMI - percents'!X:X,'RMI - percents'!$H:$H,$A186,'RMI - percents'!$J:$J,$C186)*Q$12</f>
        <v>0</v>
      </c>
      <c r="R186" s="117">
        <f>SUMIFS('RMI - percents'!Y:Y,'RMI - percents'!$H:$H,$A186,'RMI - percents'!$J:$J,$C186)*R$12</f>
        <v>0</v>
      </c>
      <c r="S186" s="117">
        <f>SUMIFS('RMI - percents'!Z:Z,'RMI - percents'!$H:$H,$A186,'RMI - percents'!$J:$J,$C186)*S$12</f>
        <v>0</v>
      </c>
      <c r="T186" s="117">
        <f>SUMIFS('RMI - percents'!AA:AA,'RMI - percents'!$H:$H,$A186,'RMI - percents'!$J:$J,$C186)*T$12</f>
        <v>0</v>
      </c>
      <c r="U186" s="117">
        <f>SUMIFS('RMI - percents'!AB:AB,'RMI - percents'!$H:$H,$A186,'RMI - percents'!$J:$J,$C186)*U$12</f>
        <v>0</v>
      </c>
      <c r="V186" s="117">
        <f>SUMIFS('RMI - percents'!AC:AC,'RMI - percents'!$H:$H,$A186,'RMI - percents'!$J:$J,$C186)*V$12</f>
        <v>0</v>
      </c>
      <c r="W186" s="117">
        <f>SUMIFS('RMI - percents'!AD:AD,'RMI - percents'!$H:$H,$A186,'RMI - percents'!$J:$J,$C186)*W$12</f>
        <v>0</v>
      </c>
      <c r="X186" s="117">
        <f>SUMIFS('RMI - percents'!AE:AE,'RMI - percents'!$H:$H,$A186,'RMI - percents'!$J:$J,$C186)*X$12</f>
        <v>0</v>
      </c>
      <c r="Y186" s="117">
        <f>SUMIFS('RMI - percents'!AF:AF,'RMI - percents'!$H:$H,$A186,'RMI - percents'!$J:$J,$C186)*Y$12</f>
        <v>0</v>
      </c>
      <c r="Z186" s="117">
        <f>SUMIFS('RMI - percents'!AG:AG,'RMI - percents'!$H:$H,$A186,'RMI - percents'!$J:$J,$C186)*Z$12</f>
        <v>0</v>
      </c>
      <c r="AA186" s="117">
        <f>SUMIFS('RMI - percents'!AH:AH,'RMI - percents'!$H:$H,$A186,'RMI - percents'!$J:$J,$C186)*AA$12</f>
        <v>0</v>
      </c>
      <c r="AB186" s="117">
        <f>SUMIFS('RMI - percents'!AI:AI,'RMI - percents'!$H:$H,$A186,'RMI - percents'!$J:$J,$C186)*AB$12</f>
        <v>0</v>
      </c>
      <c r="AC186" s="117">
        <f>SUMIFS('RMI - percents'!AJ:AJ,'RMI - percents'!$H:$H,$A186,'RMI - percents'!$J:$J,$C186)*AC$12</f>
        <v>0</v>
      </c>
      <c r="AD186" s="117">
        <f>SUMIFS('RMI - percents'!AK:AK,'RMI - percents'!$H:$H,$A186,'RMI - percents'!$J:$J,$C186)*AD$12</f>
        <v>0</v>
      </c>
      <c r="AE186" s="117">
        <f>SUMIFS('RMI - percents'!AL:AL,'RMI - percents'!$H:$H,$A186,'RMI - percents'!$J:$J,$C186)*AE$12</f>
        <v>0</v>
      </c>
      <c r="AF186" s="117">
        <f>SUMIFS('RMI - percents'!AM:AM,'RMI - percents'!$H:$H,$A186,'RMI - percents'!$J:$J,$C186)*AF$12</f>
        <v>0</v>
      </c>
      <c r="AG186" s="117">
        <f>SUMIFS('RMI - percents'!AN:AN,'RMI - percents'!$H:$H,$A186,'RMI - percents'!$J:$J,$C186)*AG$12</f>
        <v>0</v>
      </c>
      <c r="AH186" s="117">
        <f>SUMIFS('RMI - percents'!AO:AO,'RMI - percents'!$H:$H,$A186,'RMI - percents'!$J:$J,$C186)*AH$12</f>
        <v>0</v>
      </c>
      <c r="AI186" s="117">
        <f>SUMIFS('RMI - percents'!AP:AP,'RMI - percents'!$H:$H,$A186,'RMI - percents'!$J:$J,$C186)*AI$12</f>
        <v>0</v>
      </c>
    </row>
    <row r="187" spans="1:35" x14ac:dyDescent="0.35">
      <c r="A187" s="52" t="str">
        <f t="shared" si="21"/>
        <v>BCEU-commercial-lighting</v>
      </c>
      <c r="B187" s="63" t="s">
        <v>540</v>
      </c>
      <c r="C187" s="18" t="s">
        <v>93</v>
      </c>
      <c r="D187" s="118">
        <f>SUMIFS('RMI - percents'!K:K,'RMI - percents'!$H:$H,$A187,'RMI - percents'!$J:$J,$C187)</f>
        <v>0</v>
      </c>
      <c r="E187" s="118">
        <f>SUMIFS('RMI - percents'!L:L,'RMI - percents'!$H:$H,$A187,'RMI - percents'!$J:$J,$C187)</f>
        <v>0</v>
      </c>
      <c r="F187" s="118">
        <f>SUMIFS('RMI - percents'!M:M,'RMI - percents'!$H:$H,$A187,'RMI - percents'!$J:$J,$C187)</f>
        <v>0</v>
      </c>
      <c r="G187" s="118">
        <f>SUMIFS('RMI - percents'!N:N,'RMI - percents'!$H:$H,$A187,'RMI - percents'!$J:$J,$C187)</f>
        <v>0</v>
      </c>
      <c r="H187" s="118">
        <f>SUMIFS('RMI - percents'!O:O,'RMI - percents'!$H:$H,$A187,'RMI - percents'!$J:$J,$C187)</f>
        <v>0</v>
      </c>
      <c r="I187" s="118">
        <f>SUMIFS('RMI - percents'!P:P,'RMI - percents'!$H:$H,$A187,'RMI - percents'!$J:$J,$C187)</f>
        <v>0</v>
      </c>
      <c r="J187" s="118">
        <f>SUMIFS('RMI - percents'!Q:Q,'RMI - percents'!$H:$H,$A187,'RMI - percents'!$J:$J,$C187)</f>
        <v>0</v>
      </c>
      <c r="K187" s="118">
        <f>SUMIFS('RMI - percents'!R:R,'RMI - percents'!$H:$H,$A187,'RMI - percents'!$J:$J,$C187)</f>
        <v>0</v>
      </c>
      <c r="L187" s="118">
        <f>SUMIFS('RMI - percents'!S:S,'RMI - percents'!$H:$H,$A187,'RMI - percents'!$J:$J,$C187)</f>
        <v>0</v>
      </c>
      <c r="M187" s="118">
        <f>SUMIFS('RMI - percents'!T:T,'RMI - percents'!$H:$H,$A187,'RMI - percents'!$J:$J,$C187)</f>
        <v>0</v>
      </c>
      <c r="N187" s="118">
        <f>SUMIFS('RMI - percents'!U:U,'RMI - percents'!$H:$H,$A187,'RMI - percents'!$J:$J,$C187)</f>
        <v>0</v>
      </c>
      <c r="O187" s="118">
        <f>SUMIFS('RMI - percents'!V:V,'RMI - percents'!$H:$H,$A187,'RMI - percents'!$J:$J,$C187)</f>
        <v>0</v>
      </c>
      <c r="P187" s="118">
        <f>SUMIFS('RMI - percents'!W:W,'RMI - percents'!$H:$H,$A187,'RMI - percents'!$J:$J,$C187)</f>
        <v>0</v>
      </c>
      <c r="Q187" s="118">
        <f>SUMIFS('RMI - percents'!X:X,'RMI - percents'!$H:$H,$A187,'RMI - percents'!$J:$J,$C187)</f>
        <v>0</v>
      </c>
      <c r="R187" s="118">
        <f>SUMIFS('RMI - percents'!Y:Y,'RMI - percents'!$H:$H,$A187,'RMI - percents'!$J:$J,$C187)</f>
        <v>0</v>
      </c>
      <c r="S187" s="118">
        <f>SUMIFS('RMI - percents'!Z:Z,'RMI - percents'!$H:$H,$A187,'RMI - percents'!$J:$J,$C187)</f>
        <v>0</v>
      </c>
      <c r="T187" s="118">
        <f>SUMIFS('RMI - percents'!AA:AA,'RMI - percents'!$H:$H,$A187,'RMI - percents'!$J:$J,$C187)</f>
        <v>0</v>
      </c>
      <c r="U187" s="118">
        <f>SUMIFS('RMI - percents'!AB:AB,'RMI - percents'!$H:$H,$A187,'RMI - percents'!$J:$J,$C187)</f>
        <v>0</v>
      </c>
      <c r="V187" s="118">
        <f>SUMIFS('RMI - percents'!AC:AC,'RMI - percents'!$H:$H,$A187,'RMI - percents'!$J:$J,$C187)</f>
        <v>0</v>
      </c>
      <c r="W187" s="118">
        <f>SUMIFS('RMI - percents'!AD:AD,'RMI - percents'!$H:$H,$A187,'RMI - percents'!$J:$J,$C187)</f>
        <v>0</v>
      </c>
      <c r="X187" s="118">
        <f>SUMIFS('RMI - percents'!AE:AE,'RMI - percents'!$H:$H,$A187,'RMI - percents'!$J:$J,$C187)</f>
        <v>0</v>
      </c>
      <c r="Y187" s="118">
        <f>SUMIFS('RMI - percents'!AF:AF,'RMI - percents'!$H:$H,$A187,'RMI - percents'!$J:$J,$C187)</f>
        <v>0</v>
      </c>
      <c r="Z187" s="118">
        <f>SUMIFS('RMI - percents'!AG:AG,'RMI - percents'!$H:$H,$A187,'RMI - percents'!$J:$J,$C187)</f>
        <v>0</v>
      </c>
      <c r="AA187" s="118">
        <f>SUMIFS('RMI - percents'!AH:AH,'RMI - percents'!$H:$H,$A187,'RMI - percents'!$J:$J,$C187)</f>
        <v>0</v>
      </c>
      <c r="AB187" s="118">
        <f>SUMIFS('RMI - percents'!AI:AI,'RMI - percents'!$H:$H,$A187,'RMI - percents'!$J:$J,$C187)</f>
        <v>0</v>
      </c>
      <c r="AC187" s="118">
        <f>SUMIFS('RMI - percents'!AJ:AJ,'RMI - percents'!$H:$H,$A187,'RMI - percents'!$J:$J,$C187)</f>
        <v>0</v>
      </c>
      <c r="AD187" s="118">
        <f>SUMIFS('RMI - percents'!AK:AK,'RMI - percents'!$H:$H,$A187,'RMI - percents'!$J:$J,$C187)</f>
        <v>0</v>
      </c>
      <c r="AE187" s="118">
        <f>SUMIFS('RMI - percents'!AL:AL,'RMI - percents'!$H:$H,$A187,'RMI - percents'!$J:$J,$C187)</f>
        <v>0</v>
      </c>
      <c r="AF187" s="118">
        <f>SUMIFS('RMI - percents'!AM:AM,'RMI - percents'!$H:$H,$A187,'RMI - percents'!$J:$J,$C187)</f>
        <v>0</v>
      </c>
      <c r="AG187" s="118">
        <f>SUMIFS('RMI - percents'!AN:AN,'RMI - percents'!$H:$H,$A187,'RMI - percents'!$J:$J,$C187)</f>
        <v>0</v>
      </c>
      <c r="AH187" s="118">
        <f>SUMIFS('RMI - percents'!AO:AO,'RMI - percents'!$H:$H,$A187,'RMI - percents'!$J:$J,$C187)</f>
        <v>0</v>
      </c>
      <c r="AI187" s="118">
        <f>SUMIFS('RMI - percents'!AP:AP,'RMI - percents'!$H:$H,$A187,'RMI - percents'!$J:$J,$C187)</f>
        <v>0</v>
      </c>
    </row>
    <row r="188" spans="1:35" x14ac:dyDescent="0.35">
      <c r="A188" s="52" t="str">
        <f t="shared" si="21"/>
        <v>BCEU-commercial-lighting</v>
      </c>
      <c r="B188" s="63" t="s">
        <v>540</v>
      </c>
      <c r="C188" s="18" t="s">
        <v>94</v>
      </c>
      <c r="D188" s="118">
        <f>SUMIFS('RMI - percents'!K:K,'RMI - percents'!$H:$H,$A188,'RMI - percents'!$J:$J,$C188)</f>
        <v>0</v>
      </c>
      <c r="E188" s="118">
        <f>SUMIFS('RMI - percents'!L:L,'RMI - percents'!$H:$H,$A188,'RMI - percents'!$J:$J,$C188)</f>
        <v>0</v>
      </c>
      <c r="F188" s="118">
        <f>SUMIFS('RMI - percents'!M:M,'RMI - percents'!$H:$H,$A188,'RMI - percents'!$J:$J,$C188)</f>
        <v>0</v>
      </c>
      <c r="G188" s="118">
        <f>SUMIFS('RMI - percents'!N:N,'RMI - percents'!$H:$H,$A188,'RMI - percents'!$J:$J,$C188)</f>
        <v>0</v>
      </c>
      <c r="H188" s="118">
        <f>SUMIFS('RMI - percents'!O:O,'RMI - percents'!$H:$H,$A188,'RMI - percents'!$J:$J,$C188)</f>
        <v>0</v>
      </c>
      <c r="I188" s="118">
        <f>SUMIFS('RMI - percents'!P:P,'RMI - percents'!$H:$H,$A188,'RMI - percents'!$J:$J,$C188)</f>
        <v>0</v>
      </c>
      <c r="J188" s="118">
        <f>SUMIFS('RMI - percents'!Q:Q,'RMI - percents'!$H:$H,$A188,'RMI - percents'!$J:$J,$C188)</f>
        <v>0</v>
      </c>
      <c r="K188" s="118">
        <f>SUMIFS('RMI - percents'!R:R,'RMI - percents'!$H:$H,$A188,'RMI - percents'!$J:$J,$C188)</f>
        <v>0</v>
      </c>
      <c r="L188" s="118">
        <f>SUMIFS('RMI - percents'!S:S,'RMI - percents'!$H:$H,$A188,'RMI - percents'!$J:$J,$C188)</f>
        <v>0</v>
      </c>
      <c r="M188" s="118">
        <f>SUMIFS('RMI - percents'!T:T,'RMI - percents'!$H:$H,$A188,'RMI - percents'!$J:$J,$C188)</f>
        <v>0</v>
      </c>
      <c r="N188" s="118">
        <f>SUMIFS('RMI - percents'!U:U,'RMI - percents'!$H:$H,$A188,'RMI - percents'!$J:$J,$C188)</f>
        <v>0</v>
      </c>
      <c r="O188" s="118">
        <f>SUMIFS('RMI - percents'!V:V,'RMI - percents'!$H:$H,$A188,'RMI - percents'!$J:$J,$C188)</f>
        <v>0</v>
      </c>
      <c r="P188" s="118">
        <f>SUMIFS('RMI - percents'!W:W,'RMI - percents'!$H:$H,$A188,'RMI - percents'!$J:$J,$C188)</f>
        <v>0</v>
      </c>
      <c r="Q188" s="118">
        <f>SUMIFS('RMI - percents'!X:X,'RMI - percents'!$H:$H,$A188,'RMI - percents'!$J:$J,$C188)</f>
        <v>0</v>
      </c>
      <c r="R188" s="118">
        <f>SUMIFS('RMI - percents'!Y:Y,'RMI - percents'!$H:$H,$A188,'RMI - percents'!$J:$J,$C188)</f>
        <v>0</v>
      </c>
      <c r="S188" s="118">
        <f>SUMIFS('RMI - percents'!Z:Z,'RMI - percents'!$H:$H,$A188,'RMI - percents'!$J:$J,$C188)</f>
        <v>0</v>
      </c>
      <c r="T188" s="118">
        <f>SUMIFS('RMI - percents'!AA:AA,'RMI - percents'!$H:$H,$A188,'RMI - percents'!$J:$J,$C188)</f>
        <v>0</v>
      </c>
      <c r="U188" s="118">
        <f>SUMIFS('RMI - percents'!AB:AB,'RMI - percents'!$H:$H,$A188,'RMI - percents'!$J:$J,$C188)</f>
        <v>0</v>
      </c>
      <c r="V188" s="118">
        <f>SUMIFS('RMI - percents'!AC:AC,'RMI - percents'!$H:$H,$A188,'RMI - percents'!$J:$J,$C188)</f>
        <v>0</v>
      </c>
      <c r="W188" s="118">
        <f>SUMIFS('RMI - percents'!AD:AD,'RMI - percents'!$H:$H,$A188,'RMI - percents'!$J:$J,$C188)</f>
        <v>0</v>
      </c>
      <c r="X188" s="118">
        <f>SUMIFS('RMI - percents'!AE:AE,'RMI - percents'!$H:$H,$A188,'RMI - percents'!$J:$J,$C188)</f>
        <v>0</v>
      </c>
      <c r="Y188" s="118">
        <f>SUMIFS('RMI - percents'!AF:AF,'RMI - percents'!$H:$H,$A188,'RMI - percents'!$J:$J,$C188)</f>
        <v>0</v>
      </c>
      <c r="Z188" s="118">
        <f>SUMIFS('RMI - percents'!AG:AG,'RMI - percents'!$H:$H,$A188,'RMI - percents'!$J:$J,$C188)</f>
        <v>0</v>
      </c>
      <c r="AA188" s="118">
        <f>SUMIFS('RMI - percents'!AH:AH,'RMI - percents'!$H:$H,$A188,'RMI - percents'!$J:$J,$C188)</f>
        <v>0</v>
      </c>
      <c r="AB188" s="118">
        <f>SUMIFS('RMI - percents'!AI:AI,'RMI - percents'!$H:$H,$A188,'RMI - percents'!$J:$J,$C188)</f>
        <v>0</v>
      </c>
      <c r="AC188" s="118">
        <f>SUMIFS('RMI - percents'!AJ:AJ,'RMI - percents'!$H:$H,$A188,'RMI - percents'!$J:$J,$C188)</f>
        <v>0</v>
      </c>
      <c r="AD188" s="118">
        <f>SUMIFS('RMI - percents'!AK:AK,'RMI - percents'!$H:$H,$A188,'RMI - percents'!$J:$J,$C188)</f>
        <v>0</v>
      </c>
      <c r="AE188" s="118">
        <f>SUMIFS('RMI - percents'!AL:AL,'RMI - percents'!$H:$H,$A188,'RMI - percents'!$J:$J,$C188)</f>
        <v>0</v>
      </c>
      <c r="AF188" s="118">
        <f>SUMIFS('RMI - percents'!AM:AM,'RMI - percents'!$H:$H,$A188,'RMI - percents'!$J:$J,$C188)</f>
        <v>0</v>
      </c>
      <c r="AG188" s="118">
        <f>SUMIFS('RMI - percents'!AN:AN,'RMI - percents'!$H:$H,$A188,'RMI - percents'!$J:$J,$C188)</f>
        <v>0</v>
      </c>
      <c r="AH188" s="118">
        <f>SUMIFS('RMI - percents'!AO:AO,'RMI - percents'!$H:$H,$A188,'RMI - percents'!$J:$J,$C188)</f>
        <v>0</v>
      </c>
      <c r="AI188" s="118">
        <f>SUMIFS('RMI - percents'!AP:AP,'RMI - percents'!$H:$H,$A188,'RMI - percents'!$J:$J,$C188)</f>
        <v>0</v>
      </c>
    </row>
    <row r="189" spans="1:35" x14ac:dyDescent="0.35">
      <c r="A189" s="52" t="str">
        <f t="shared" si="21"/>
        <v>BCEU-commercial-lighting</v>
      </c>
      <c r="B189" s="63" t="s">
        <v>540</v>
      </c>
      <c r="C189" s="18" t="s">
        <v>95</v>
      </c>
      <c r="D189" s="117">
        <f>SUMIFS('RMI - percents'!K:K,'RMI - percents'!$H:$H,$A189,'RMI - percents'!$J:$J,$C189)*D$16</f>
        <v>0</v>
      </c>
      <c r="E189" s="117">
        <f>SUMIFS('RMI - percents'!L:L,'RMI - percents'!$H:$H,$A189,'RMI - percents'!$J:$J,$C189)*E$16</f>
        <v>0</v>
      </c>
      <c r="F189" s="117">
        <f>SUMIFS('RMI - percents'!M:M,'RMI - percents'!$H:$H,$A189,'RMI - percents'!$J:$J,$C189)*F$16</f>
        <v>0</v>
      </c>
      <c r="G189" s="117">
        <f>SUMIFS('RMI - percents'!N:N,'RMI - percents'!$H:$H,$A189,'RMI - percents'!$J:$J,$C189)*G$16</f>
        <v>0</v>
      </c>
      <c r="H189" s="117">
        <f>SUMIFS('RMI - percents'!O:O,'RMI - percents'!$H:$H,$A189,'RMI - percents'!$J:$J,$C189)*H$16</f>
        <v>0</v>
      </c>
      <c r="I189" s="117">
        <f>SUMIFS('RMI - percents'!P:P,'RMI - percents'!$H:$H,$A189,'RMI - percents'!$J:$J,$C189)*I$16</f>
        <v>0</v>
      </c>
      <c r="J189" s="117">
        <f>SUMIFS('RMI - percents'!Q:Q,'RMI - percents'!$H:$H,$A189,'RMI - percents'!$J:$J,$C189)*J$16</f>
        <v>0</v>
      </c>
      <c r="K189" s="117">
        <f>SUMIFS('RMI - percents'!R:R,'RMI - percents'!$H:$H,$A189,'RMI - percents'!$J:$J,$C189)*K$16</f>
        <v>0</v>
      </c>
      <c r="L189" s="117">
        <f>SUMIFS('RMI - percents'!S:S,'RMI - percents'!$H:$H,$A189,'RMI - percents'!$J:$J,$C189)*L$16</f>
        <v>0</v>
      </c>
      <c r="M189" s="117">
        <f>SUMIFS('RMI - percents'!T:T,'RMI - percents'!$H:$H,$A189,'RMI - percents'!$J:$J,$C189)*M$16</f>
        <v>0</v>
      </c>
      <c r="N189" s="117">
        <f>SUMIFS('RMI - percents'!U:U,'RMI - percents'!$H:$H,$A189,'RMI - percents'!$J:$J,$C189)*N$16</f>
        <v>0</v>
      </c>
      <c r="O189" s="117">
        <f>SUMIFS('RMI - percents'!V:V,'RMI - percents'!$H:$H,$A189,'RMI - percents'!$J:$J,$C189)*O$16</f>
        <v>0</v>
      </c>
      <c r="P189" s="117">
        <f>SUMIFS('RMI - percents'!W:W,'RMI - percents'!$H:$H,$A189,'RMI - percents'!$J:$J,$C189)*P$16</f>
        <v>0</v>
      </c>
      <c r="Q189" s="117">
        <f>SUMIFS('RMI - percents'!X:X,'RMI - percents'!$H:$H,$A189,'RMI - percents'!$J:$J,$C189)*Q$16</f>
        <v>0</v>
      </c>
      <c r="R189" s="117">
        <f>SUMIFS('RMI - percents'!Y:Y,'RMI - percents'!$H:$H,$A189,'RMI - percents'!$J:$J,$C189)*R$16</f>
        <v>0</v>
      </c>
      <c r="S189" s="117">
        <f>SUMIFS('RMI - percents'!Z:Z,'RMI - percents'!$H:$H,$A189,'RMI - percents'!$J:$J,$C189)*S$16</f>
        <v>0</v>
      </c>
      <c r="T189" s="117">
        <f>SUMIFS('RMI - percents'!AA:AA,'RMI - percents'!$H:$H,$A189,'RMI - percents'!$J:$J,$C189)*T$16</f>
        <v>0</v>
      </c>
      <c r="U189" s="117">
        <f>SUMIFS('RMI - percents'!AB:AB,'RMI - percents'!$H:$H,$A189,'RMI - percents'!$J:$J,$C189)*U$16</f>
        <v>0</v>
      </c>
      <c r="V189" s="117">
        <f>SUMIFS('RMI - percents'!AC:AC,'RMI - percents'!$H:$H,$A189,'RMI - percents'!$J:$J,$C189)*V$16</f>
        <v>0</v>
      </c>
      <c r="W189" s="117">
        <f>SUMIFS('RMI - percents'!AD:AD,'RMI - percents'!$H:$H,$A189,'RMI - percents'!$J:$J,$C189)*W$16</f>
        <v>0</v>
      </c>
      <c r="X189" s="117">
        <f>SUMIFS('RMI - percents'!AE:AE,'RMI - percents'!$H:$H,$A189,'RMI - percents'!$J:$J,$C189)*X$16</f>
        <v>0</v>
      </c>
      <c r="Y189" s="117">
        <f>SUMIFS('RMI - percents'!AF:AF,'RMI - percents'!$H:$H,$A189,'RMI - percents'!$J:$J,$C189)*Y$16</f>
        <v>0</v>
      </c>
      <c r="Z189" s="117">
        <f>SUMIFS('RMI - percents'!AG:AG,'RMI - percents'!$H:$H,$A189,'RMI - percents'!$J:$J,$C189)*Z$16</f>
        <v>0</v>
      </c>
      <c r="AA189" s="117">
        <f>SUMIFS('RMI - percents'!AH:AH,'RMI - percents'!$H:$H,$A189,'RMI - percents'!$J:$J,$C189)*AA$16</f>
        <v>0</v>
      </c>
      <c r="AB189" s="117">
        <f>SUMIFS('RMI - percents'!AI:AI,'RMI - percents'!$H:$H,$A189,'RMI - percents'!$J:$J,$C189)*AB$16</f>
        <v>0</v>
      </c>
      <c r="AC189" s="117">
        <f>SUMIFS('RMI - percents'!AJ:AJ,'RMI - percents'!$H:$H,$A189,'RMI - percents'!$J:$J,$C189)*AC$16</f>
        <v>0</v>
      </c>
      <c r="AD189" s="117">
        <f>SUMIFS('RMI - percents'!AK:AK,'RMI - percents'!$H:$H,$A189,'RMI - percents'!$J:$J,$C189)*AD$16</f>
        <v>0</v>
      </c>
      <c r="AE189" s="117">
        <f>SUMIFS('RMI - percents'!AL:AL,'RMI - percents'!$H:$H,$A189,'RMI - percents'!$J:$J,$C189)*AE$16</f>
        <v>0</v>
      </c>
      <c r="AF189" s="117">
        <f>SUMIFS('RMI - percents'!AM:AM,'RMI - percents'!$H:$H,$A189,'RMI - percents'!$J:$J,$C189)*AF$16</f>
        <v>0</v>
      </c>
      <c r="AG189" s="117">
        <f>SUMIFS('RMI - percents'!AN:AN,'RMI - percents'!$H:$H,$A189,'RMI - percents'!$J:$J,$C189)*AG$16</f>
        <v>0</v>
      </c>
      <c r="AH189" s="117">
        <f>SUMIFS('RMI - percents'!AO:AO,'RMI - percents'!$H:$H,$A189,'RMI - percents'!$J:$J,$C189)*AH$16</f>
        <v>0</v>
      </c>
      <c r="AI189" s="117">
        <f>SUMIFS('RMI - percents'!AP:AP,'RMI - percents'!$H:$H,$A189,'RMI - percents'!$J:$J,$C189)*AI$16</f>
        <v>0</v>
      </c>
    </row>
    <row r="190" spans="1:35" x14ac:dyDescent="0.35">
      <c r="A190" s="52" t="str">
        <f t="shared" si="21"/>
        <v>BCEU-commercial-lighting</v>
      </c>
      <c r="B190" s="63" t="s">
        <v>540</v>
      </c>
      <c r="C190" s="18" t="s">
        <v>96</v>
      </c>
      <c r="D190" s="118">
        <f>SUMIFS('RMI - percents'!K:K,'RMI - percents'!$H:$H,$A190,'RMI - percents'!$J:$J,$C190)</f>
        <v>0</v>
      </c>
      <c r="E190" s="118">
        <f>SUMIFS('RMI - percents'!L:L,'RMI - percents'!$H:$H,$A190,'RMI - percents'!$J:$J,$C190)</f>
        <v>0</v>
      </c>
      <c r="F190" s="118">
        <f>SUMIFS('RMI - percents'!M:M,'RMI - percents'!$H:$H,$A190,'RMI - percents'!$J:$J,$C190)</f>
        <v>0</v>
      </c>
      <c r="G190" s="118">
        <f>SUMIFS('RMI - percents'!N:N,'RMI - percents'!$H:$H,$A190,'RMI - percents'!$J:$J,$C190)</f>
        <v>0</v>
      </c>
      <c r="H190" s="118">
        <f>SUMIFS('RMI - percents'!O:O,'RMI - percents'!$H:$H,$A190,'RMI - percents'!$J:$J,$C190)</f>
        <v>0</v>
      </c>
      <c r="I190" s="118">
        <f>SUMIFS('RMI - percents'!P:P,'RMI - percents'!$H:$H,$A190,'RMI - percents'!$J:$J,$C190)</f>
        <v>0</v>
      </c>
      <c r="J190" s="118">
        <f>SUMIFS('RMI - percents'!Q:Q,'RMI - percents'!$H:$H,$A190,'RMI - percents'!$J:$J,$C190)</f>
        <v>0</v>
      </c>
      <c r="K190" s="118">
        <f>SUMIFS('RMI - percents'!R:R,'RMI - percents'!$H:$H,$A190,'RMI - percents'!$J:$J,$C190)</f>
        <v>0</v>
      </c>
      <c r="L190" s="118">
        <f>SUMIFS('RMI - percents'!S:S,'RMI - percents'!$H:$H,$A190,'RMI - percents'!$J:$J,$C190)</f>
        <v>0</v>
      </c>
      <c r="M190" s="118">
        <f>SUMIFS('RMI - percents'!T:T,'RMI - percents'!$H:$H,$A190,'RMI - percents'!$J:$J,$C190)</f>
        <v>0</v>
      </c>
      <c r="N190" s="118">
        <f>SUMIFS('RMI - percents'!U:U,'RMI - percents'!$H:$H,$A190,'RMI - percents'!$J:$J,$C190)</f>
        <v>0</v>
      </c>
      <c r="O190" s="118">
        <f>SUMIFS('RMI - percents'!V:V,'RMI - percents'!$H:$H,$A190,'RMI - percents'!$J:$J,$C190)</f>
        <v>0</v>
      </c>
      <c r="P190" s="118">
        <f>SUMIFS('RMI - percents'!W:W,'RMI - percents'!$H:$H,$A190,'RMI - percents'!$J:$J,$C190)</f>
        <v>0</v>
      </c>
      <c r="Q190" s="118">
        <f>SUMIFS('RMI - percents'!X:X,'RMI - percents'!$H:$H,$A190,'RMI - percents'!$J:$J,$C190)</f>
        <v>0</v>
      </c>
      <c r="R190" s="118">
        <f>SUMIFS('RMI - percents'!Y:Y,'RMI - percents'!$H:$H,$A190,'RMI - percents'!$J:$J,$C190)</f>
        <v>0</v>
      </c>
      <c r="S190" s="118">
        <f>SUMIFS('RMI - percents'!Z:Z,'RMI - percents'!$H:$H,$A190,'RMI - percents'!$J:$J,$C190)</f>
        <v>0</v>
      </c>
      <c r="T190" s="118">
        <f>SUMIFS('RMI - percents'!AA:AA,'RMI - percents'!$H:$H,$A190,'RMI - percents'!$J:$J,$C190)</f>
        <v>0</v>
      </c>
      <c r="U190" s="118">
        <f>SUMIFS('RMI - percents'!AB:AB,'RMI - percents'!$H:$H,$A190,'RMI - percents'!$J:$J,$C190)</f>
        <v>0</v>
      </c>
      <c r="V190" s="118">
        <f>SUMIFS('RMI - percents'!AC:AC,'RMI - percents'!$H:$H,$A190,'RMI - percents'!$J:$J,$C190)</f>
        <v>0</v>
      </c>
      <c r="W190" s="118">
        <f>SUMIFS('RMI - percents'!AD:AD,'RMI - percents'!$H:$H,$A190,'RMI - percents'!$J:$J,$C190)</f>
        <v>0</v>
      </c>
      <c r="X190" s="118">
        <f>SUMIFS('RMI - percents'!AE:AE,'RMI - percents'!$H:$H,$A190,'RMI - percents'!$J:$J,$C190)</f>
        <v>0</v>
      </c>
      <c r="Y190" s="118">
        <f>SUMIFS('RMI - percents'!AF:AF,'RMI - percents'!$H:$H,$A190,'RMI - percents'!$J:$J,$C190)</f>
        <v>0</v>
      </c>
      <c r="Z190" s="118">
        <f>SUMIFS('RMI - percents'!AG:AG,'RMI - percents'!$H:$H,$A190,'RMI - percents'!$J:$J,$C190)</f>
        <v>0</v>
      </c>
      <c r="AA190" s="118">
        <f>SUMIFS('RMI - percents'!AH:AH,'RMI - percents'!$H:$H,$A190,'RMI - percents'!$J:$J,$C190)</f>
        <v>0</v>
      </c>
      <c r="AB190" s="118">
        <f>SUMIFS('RMI - percents'!AI:AI,'RMI - percents'!$H:$H,$A190,'RMI - percents'!$J:$J,$C190)</f>
        <v>0</v>
      </c>
      <c r="AC190" s="118">
        <f>SUMIFS('RMI - percents'!AJ:AJ,'RMI - percents'!$H:$H,$A190,'RMI - percents'!$J:$J,$C190)</f>
        <v>0</v>
      </c>
      <c r="AD190" s="118">
        <f>SUMIFS('RMI - percents'!AK:AK,'RMI - percents'!$H:$H,$A190,'RMI - percents'!$J:$J,$C190)</f>
        <v>0</v>
      </c>
      <c r="AE190" s="118">
        <f>SUMIFS('RMI - percents'!AL:AL,'RMI - percents'!$H:$H,$A190,'RMI - percents'!$J:$J,$C190)</f>
        <v>0</v>
      </c>
      <c r="AF190" s="118">
        <f>SUMIFS('RMI - percents'!AM:AM,'RMI - percents'!$H:$H,$A190,'RMI - percents'!$J:$J,$C190)</f>
        <v>0</v>
      </c>
      <c r="AG190" s="118">
        <f>SUMIFS('RMI - percents'!AN:AN,'RMI - percents'!$H:$H,$A190,'RMI - percents'!$J:$J,$C190)</f>
        <v>0</v>
      </c>
      <c r="AH190" s="118">
        <f>SUMIFS('RMI - percents'!AO:AO,'RMI - percents'!$H:$H,$A190,'RMI - percents'!$J:$J,$C190)</f>
        <v>0</v>
      </c>
      <c r="AI190" s="118">
        <f>SUMIFS('RMI - percents'!AP:AP,'RMI - percents'!$H:$H,$A190,'RMI - percents'!$J:$J,$C190)</f>
        <v>0</v>
      </c>
    </row>
    <row r="191" spans="1:35" x14ac:dyDescent="0.35">
      <c r="A191" s="51"/>
      <c r="B191" s="63" t="s">
        <v>540</v>
      </c>
      <c r="C191" s="51"/>
      <c r="D191" s="51"/>
      <c r="E191" s="51"/>
      <c r="F191" s="51"/>
      <c r="G191" s="51"/>
      <c r="H191"/>
      <c r="I191"/>
      <c r="J191"/>
      <c r="K191"/>
      <c r="L191"/>
      <c r="M191"/>
      <c r="N191"/>
      <c r="O191"/>
      <c r="P191"/>
      <c r="Q191"/>
      <c r="R191"/>
      <c r="S191"/>
      <c r="T191"/>
      <c r="U191"/>
      <c r="V191"/>
      <c r="W191"/>
      <c r="X191"/>
      <c r="Y191"/>
      <c r="Z191"/>
      <c r="AA191"/>
      <c r="AB191"/>
      <c r="AC191"/>
      <c r="AD191"/>
      <c r="AE191"/>
      <c r="AF191"/>
      <c r="AG191"/>
      <c r="AH191" s="51"/>
      <c r="AI191" s="51"/>
    </row>
    <row r="192" spans="1:35" x14ac:dyDescent="0.35">
      <c r="A192" s="18" t="s">
        <v>524</v>
      </c>
      <c r="B192" s="63" t="s">
        <v>540</v>
      </c>
      <c r="C192" s="51"/>
      <c r="D192" s="51"/>
      <c r="E192" s="51"/>
      <c r="F192" s="51"/>
      <c r="G192" s="51"/>
      <c r="H192"/>
      <c r="I192"/>
      <c r="J192"/>
      <c r="K192"/>
      <c r="L192"/>
      <c r="M192"/>
      <c r="N192"/>
      <c r="O192"/>
      <c r="P192"/>
      <c r="Q192"/>
      <c r="R192"/>
      <c r="S192"/>
      <c r="T192"/>
      <c r="U192"/>
      <c r="V192"/>
      <c r="W192"/>
      <c r="X192"/>
      <c r="Y192"/>
      <c r="Z192"/>
      <c r="AA192"/>
      <c r="AB192"/>
      <c r="AC192"/>
      <c r="AD192"/>
      <c r="AE192"/>
      <c r="AF192"/>
      <c r="AG192"/>
      <c r="AH192" s="51"/>
      <c r="AI192" s="51"/>
    </row>
    <row r="193" spans="1:35" x14ac:dyDescent="0.35">
      <c r="A193" s="52" t="str">
        <f>A192</f>
        <v>BCEU-commercial-appl</v>
      </c>
      <c r="B193" s="63" t="s">
        <v>540</v>
      </c>
      <c r="C193" s="18" t="s">
        <v>1</v>
      </c>
      <c r="D193" s="18">
        <v>2019</v>
      </c>
      <c r="E193" s="18">
        <v>2020</v>
      </c>
      <c r="F193" s="18">
        <v>2021</v>
      </c>
      <c r="G193" s="18">
        <v>2022</v>
      </c>
      <c r="H193" s="18">
        <v>2023</v>
      </c>
      <c r="I193" s="18">
        <v>2024</v>
      </c>
      <c r="J193" s="18">
        <v>2025</v>
      </c>
      <c r="K193" s="18">
        <v>2026</v>
      </c>
      <c r="L193" s="18">
        <v>2027</v>
      </c>
      <c r="M193" s="18">
        <v>2028</v>
      </c>
      <c r="N193" s="18">
        <v>2029</v>
      </c>
      <c r="O193" s="18">
        <v>2030</v>
      </c>
      <c r="P193" s="18">
        <v>2031</v>
      </c>
      <c r="Q193" s="18">
        <v>2032</v>
      </c>
      <c r="R193" s="18">
        <v>2033</v>
      </c>
      <c r="S193" s="18">
        <v>2034</v>
      </c>
      <c r="T193" s="18">
        <v>2035</v>
      </c>
      <c r="U193" s="18">
        <v>2036</v>
      </c>
      <c r="V193" s="18">
        <v>2037</v>
      </c>
      <c r="W193" s="18">
        <v>2038</v>
      </c>
      <c r="X193" s="18">
        <v>2039</v>
      </c>
      <c r="Y193" s="18">
        <v>2040</v>
      </c>
      <c r="Z193" s="18">
        <v>2041</v>
      </c>
      <c r="AA193" s="18">
        <v>2042</v>
      </c>
      <c r="AB193" s="18">
        <v>2043</v>
      </c>
      <c r="AC193" s="18">
        <v>2044</v>
      </c>
      <c r="AD193" s="18">
        <v>2045</v>
      </c>
      <c r="AE193" s="18">
        <v>2046</v>
      </c>
      <c r="AF193" s="18">
        <v>2047</v>
      </c>
      <c r="AG193" s="18">
        <v>2048</v>
      </c>
      <c r="AH193" s="18">
        <v>2049</v>
      </c>
      <c r="AI193" s="18">
        <v>2050</v>
      </c>
    </row>
    <row r="194" spans="1:35" x14ac:dyDescent="0.35">
      <c r="A194" s="52" t="str">
        <f t="shared" ref="A194:A203" si="22">A193</f>
        <v>BCEU-commercial-appl</v>
      </c>
      <c r="B194" s="63" t="s">
        <v>540</v>
      </c>
      <c r="C194" s="18" t="s">
        <v>2</v>
      </c>
      <c r="D194" s="117">
        <f>SUMIFS('RMI - percents'!K:K,'RMI - percents'!$H:$H,$A194,'RMI - percents'!$J:$J,$C194)*D$6</f>
        <v>69958894374291</v>
      </c>
      <c r="E194" s="117">
        <f>SUMIFS('RMI - percents'!L:L,'RMI - percents'!$H:$H,$A194,'RMI - percents'!$J:$J,$C194)*E$6</f>
        <v>65204578310359.313</v>
      </c>
      <c r="F194" s="117">
        <f>SUMIFS('RMI - percents'!M:M,'RMI - percents'!$H:$H,$A194,'RMI - percents'!$J:$J,$C194)*F$6</f>
        <v>64567828038878.563</v>
      </c>
      <c r="G194" s="117">
        <f>SUMIFS('RMI - percents'!N:N,'RMI - percents'!$H:$H,$A194,'RMI - percents'!$J:$J,$C194)*G$6</f>
        <v>67859070734284.609</v>
      </c>
      <c r="H194" s="117">
        <f>SUMIFS('RMI - percents'!O:O,'RMI - percents'!$H:$H,$A194,'RMI - percents'!$J:$J,$C194)*H$6</f>
        <v>69796291650656.414</v>
      </c>
      <c r="I194" s="117">
        <f>SUMIFS('RMI - percents'!P:P,'RMI - percents'!$H:$H,$A194,'RMI - percents'!$J:$J,$C194)*I$6</f>
        <v>70918713086150.578</v>
      </c>
      <c r="J194" s="117">
        <f>SUMIFS('RMI - percents'!Q:Q,'RMI - percents'!$H:$H,$A194,'RMI - percents'!$J:$J,$C194)*J$6</f>
        <v>71614798226178.203</v>
      </c>
      <c r="K194" s="117">
        <f>SUMIFS('RMI - percents'!R:R,'RMI - percents'!$H:$H,$A194,'RMI - percents'!$J:$J,$C194)*K$6</f>
        <v>71990932695902.953</v>
      </c>
      <c r="L194" s="117">
        <f>SUMIFS('RMI - percents'!S:S,'RMI - percents'!$H:$H,$A194,'RMI - percents'!$J:$J,$C194)*L$6</f>
        <v>71980945528885.969</v>
      </c>
      <c r="M194" s="117">
        <f>SUMIFS('RMI - percents'!T:T,'RMI - percents'!$H:$H,$A194,'RMI - percents'!$J:$J,$C194)*M$6</f>
        <v>71545874642397.703</v>
      </c>
      <c r="N194" s="117">
        <f>SUMIFS('RMI - percents'!U:U,'RMI - percents'!$H:$H,$A194,'RMI - percents'!$J:$J,$C194)*N$6</f>
        <v>70990122822365.484</v>
      </c>
      <c r="O194" s="117">
        <f>SUMIFS('RMI - percents'!V:V,'RMI - percents'!$H:$H,$A194,'RMI - percents'!$J:$J,$C194)*O$6</f>
        <v>70375297178439.234</v>
      </c>
      <c r="P194" s="117">
        <f>SUMIFS('RMI - percents'!W:W,'RMI - percents'!$H:$H,$A194,'RMI - percents'!$J:$J,$C194)*P$6</f>
        <v>69795118831530.055</v>
      </c>
      <c r="Q194" s="117">
        <f>SUMIFS('RMI - percents'!X:X,'RMI - percents'!$H:$H,$A194,'RMI - percents'!$J:$J,$C194)*Q$6</f>
        <v>69208389767679.055</v>
      </c>
      <c r="R194" s="117">
        <f>SUMIFS('RMI - percents'!Y:Y,'RMI - percents'!$H:$H,$A194,'RMI - percents'!$J:$J,$C194)*R$6</f>
        <v>68672560124260.133</v>
      </c>
      <c r="S194" s="117">
        <f>SUMIFS('RMI - percents'!Z:Z,'RMI - percents'!$H:$H,$A194,'RMI - percents'!$J:$J,$C194)*S$6</f>
        <v>68088410940728.672</v>
      </c>
      <c r="T194" s="117">
        <f>SUMIFS('RMI - percents'!AA:AA,'RMI - percents'!$H:$H,$A194,'RMI - percents'!$J:$J,$C194)*T$6</f>
        <v>67339302139814.969</v>
      </c>
      <c r="U194" s="117">
        <f>SUMIFS('RMI - percents'!AB:AB,'RMI - percents'!$H:$H,$A194,'RMI - percents'!$J:$J,$C194)*U$6</f>
        <v>67152136284741.133</v>
      </c>
      <c r="V194" s="117">
        <f>SUMIFS('RMI - percents'!AC:AC,'RMI - percents'!$H:$H,$A194,'RMI - percents'!$J:$J,$C194)*V$6</f>
        <v>66710215485868.055</v>
      </c>
      <c r="W194" s="117">
        <f>SUMIFS('RMI - percents'!AD:AD,'RMI - percents'!$H:$H,$A194,'RMI - percents'!$J:$J,$C194)*W$6</f>
        <v>66292988378693.938</v>
      </c>
      <c r="X194" s="117">
        <f>SUMIFS('RMI - percents'!AE:AE,'RMI - percents'!$H:$H,$A194,'RMI - percents'!$J:$J,$C194)*X$6</f>
        <v>65854071784621.867</v>
      </c>
      <c r="Y194" s="117">
        <f>SUMIFS('RMI - percents'!AF:AF,'RMI - percents'!$H:$H,$A194,'RMI - percents'!$J:$J,$C194)*Y$6</f>
        <v>65375016957467.742</v>
      </c>
      <c r="Z194" s="117">
        <f>SUMIFS('RMI - percents'!AG:AG,'RMI - percents'!$H:$H,$A194,'RMI - percents'!$J:$J,$C194)*Z$6</f>
        <v>64886910577430.992</v>
      </c>
      <c r="AA194" s="117">
        <f>SUMIFS('RMI - percents'!AH:AH,'RMI - percents'!$H:$H,$A194,'RMI - percents'!$J:$J,$C194)*AA$6</f>
        <v>64389476834006.641</v>
      </c>
      <c r="AB194" s="117">
        <f>SUMIFS('RMI - percents'!AI:AI,'RMI - percents'!$H:$H,$A194,'RMI - percents'!$J:$J,$C194)*AB$6</f>
        <v>63873974789072.813</v>
      </c>
      <c r="AC194" s="117">
        <f>SUMIFS('RMI - percents'!AJ:AJ,'RMI - percents'!$H:$H,$A194,'RMI - percents'!$J:$J,$C194)*AC$6</f>
        <v>63363046227790.445</v>
      </c>
      <c r="AD194" s="117">
        <f>SUMIFS('RMI - percents'!AK:AK,'RMI - percents'!$H:$H,$A194,'RMI - percents'!$J:$J,$C194)*AD$6</f>
        <v>62874501200579.68</v>
      </c>
      <c r="AE194" s="117">
        <f>SUMIFS('RMI - percents'!AL:AL,'RMI - percents'!$H:$H,$A194,'RMI - percents'!$J:$J,$C194)*AE$6</f>
        <v>62364268906325.797</v>
      </c>
      <c r="AF194" s="117">
        <f>SUMIFS('RMI - percents'!AM:AM,'RMI - percents'!$H:$H,$A194,'RMI - percents'!$J:$J,$C194)*AF$6</f>
        <v>61888296167108.305</v>
      </c>
      <c r="AG194" s="117">
        <f>SUMIFS('RMI - percents'!AN:AN,'RMI - percents'!$H:$H,$A194,'RMI - percents'!$J:$J,$C194)*AG$6</f>
        <v>61401065485630.438</v>
      </c>
      <c r="AH194" s="117">
        <f>SUMIFS('RMI - percents'!AO:AO,'RMI - percents'!$H:$H,$A194,'RMI - percents'!$J:$J,$C194)*AH$6</f>
        <v>60905326986508.125</v>
      </c>
      <c r="AI194" s="117">
        <f>SUMIFS('RMI - percents'!AP:AP,'RMI - percents'!$H:$H,$A194,'RMI - percents'!$J:$J,$C194)*AI$6</f>
        <v>60395261487998.875</v>
      </c>
    </row>
    <row r="195" spans="1:35" x14ac:dyDescent="0.35">
      <c r="A195" s="52" t="str">
        <f t="shared" si="22"/>
        <v>BCEU-commercial-appl</v>
      </c>
      <c r="B195" s="63" t="s">
        <v>540</v>
      </c>
      <c r="C195" s="18" t="s">
        <v>3</v>
      </c>
      <c r="D195" s="118">
        <f>SUMIFS('RMI - percents'!K:K,'RMI - percents'!$H:$H,$A195,'RMI - percents'!$J:$J,$C195)</f>
        <v>0</v>
      </c>
      <c r="E195" s="118">
        <f>SUMIFS('RMI - percents'!L:L,'RMI - percents'!$H:$H,$A195,'RMI - percents'!$J:$J,$C195)</f>
        <v>0</v>
      </c>
      <c r="F195" s="118">
        <f>SUMIFS('RMI - percents'!M:M,'RMI - percents'!$H:$H,$A195,'RMI - percents'!$J:$J,$C195)</f>
        <v>0</v>
      </c>
      <c r="G195" s="118">
        <f>SUMIFS('RMI - percents'!N:N,'RMI - percents'!$H:$H,$A195,'RMI - percents'!$J:$J,$C195)</f>
        <v>0</v>
      </c>
      <c r="H195" s="118">
        <f>SUMIFS('RMI - percents'!O:O,'RMI - percents'!$H:$H,$A195,'RMI - percents'!$J:$J,$C195)</f>
        <v>0</v>
      </c>
      <c r="I195" s="118">
        <f>SUMIFS('RMI - percents'!P:P,'RMI - percents'!$H:$H,$A195,'RMI - percents'!$J:$J,$C195)</f>
        <v>0</v>
      </c>
      <c r="J195" s="118">
        <f>SUMIFS('RMI - percents'!Q:Q,'RMI - percents'!$H:$H,$A195,'RMI - percents'!$J:$J,$C195)</f>
        <v>0</v>
      </c>
      <c r="K195" s="118">
        <f>SUMIFS('RMI - percents'!R:R,'RMI - percents'!$H:$H,$A195,'RMI - percents'!$J:$J,$C195)</f>
        <v>0</v>
      </c>
      <c r="L195" s="118">
        <f>SUMIFS('RMI - percents'!S:S,'RMI - percents'!$H:$H,$A195,'RMI - percents'!$J:$J,$C195)</f>
        <v>0</v>
      </c>
      <c r="M195" s="118">
        <f>SUMIFS('RMI - percents'!T:T,'RMI - percents'!$H:$H,$A195,'RMI - percents'!$J:$J,$C195)</f>
        <v>0</v>
      </c>
      <c r="N195" s="118">
        <f>SUMIFS('RMI - percents'!U:U,'RMI - percents'!$H:$H,$A195,'RMI - percents'!$J:$J,$C195)</f>
        <v>0</v>
      </c>
      <c r="O195" s="118">
        <f>SUMIFS('RMI - percents'!V:V,'RMI - percents'!$H:$H,$A195,'RMI - percents'!$J:$J,$C195)</f>
        <v>0</v>
      </c>
      <c r="P195" s="118">
        <f>SUMIFS('RMI - percents'!W:W,'RMI - percents'!$H:$H,$A195,'RMI - percents'!$J:$J,$C195)</f>
        <v>0</v>
      </c>
      <c r="Q195" s="118">
        <f>SUMIFS('RMI - percents'!X:X,'RMI - percents'!$H:$H,$A195,'RMI - percents'!$J:$J,$C195)</f>
        <v>0</v>
      </c>
      <c r="R195" s="118">
        <f>SUMIFS('RMI - percents'!Y:Y,'RMI - percents'!$H:$H,$A195,'RMI - percents'!$J:$J,$C195)</f>
        <v>0</v>
      </c>
      <c r="S195" s="118">
        <f>SUMIFS('RMI - percents'!Z:Z,'RMI - percents'!$H:$H,$A195,'RMI - percents'!$J:$J,$C195)</f>
        <v>0</v>
      </c>
      <c r="T195" s="118">
        <f>SUMIFS('RMI - percents'!AA:AA,'RMI - percents'!$H:$H,$A195,'RMI - percents'!$J:$J,$C195)</f>
        <v>0</v>
      </c>
      <c r="U195" s="118">
        <f>SUMIFS('RMI - percents'!AB:AB,'RMI - percents'!$H:$H,$A195,'RMI - percents'!$J:$J,$C195)</f>
        <v>0</v>
      </c>
      <c r="V195" s="118">
        <f>SUMIFS('RMI - percents'!AC:AC,'RMI - percents'!$H:$H,$A195,'RMI - percents'!$J:$J,$C195)</f>
        <v>0</v>
      </c>
      <c r="W195" s="118">
        <f>SUMIFS('RMI - percents'!AD:AD,'RMI - percents'!$H:$H,$A195,'RMI - percents'!$J:$J,$C195)</f>
        <v>0</v>
      </c>
      <c r="X195" s="118">
        <f>SUMIFS('RMI - percents'!AE:AE,'RMI - percents'!$H:$H,$A195,'RMI - percents'!$J:$J,$C195)</f>
        <v>0</v>
      </c>
      <c r="Y195" s="118">
        <f>SUMIFS('RMI - percents'!AF:AF,'RMI - percents'!$H:$H,$A195,'RMI - percents'!$J:$J,$C195)</f>
        <v>0</v>
      </c>
      <c r="Z195" s="118">
        <f>SUMIFS('RMI - percents'!AG:AG,'RMI - percents'!$H:$H,$A195,'RMI - percents'!$J:$J,$C195)</f>
        <v>0</v>
      </c>
      <c r="AA195" s="118">
        <f>SUMIFS('RMI - percents'!AH:AH,'RMI - percents'!$H:$H,$A195,'RMI - percents'!$J:$J,$C195)</f>
        <v>0</v>
      </c>
      <c r="AB195" s="118">
        <f>SUMIFS('RMI - percents'!AI:AI,'RMI - percents'!$H:$H,$A195,'RMI - percents'!$J:$J,$C195)</f>
        <v>0</v>
      </c>
      <c r="AC195" s="118">
        <f>SUMIFS('RMI - percents'!AJ:AJ,'RMI - percents'!$H:$H,$A195,'RMI - percents'!$J:$J,$C195)</f>
        <v>0</v>
      </c>
      <c r="AD195" s="118">
        <f>SUMIFS('RMI - percents'!AK:AK,'RMI - percents'!$H:$H,$A195,'RMI - percents'!$J:$J,$C195)</f>
        <v>0</v>
      </c>
      <c r="AE195" s="118">
        <f>SUMIFS('RMI - percents'!AL:AL,'RMI - percents'!$H:$H,$A195,'RMI - percents'!$J:$J,$C195)</f>
        <v>0</v>
      </c>
      <c r="AF195" s="118">
        <f>SUMIFS('RMI - percents'!AM:AM,'RMI - percents'!$H:$H,$A195,'RMI - percents'!$J:$J,$C195)</f>
        <v>0</v>
      </c>
      <c r="AG195" s="118">
        <f>SUMIFS('RMI - percents'!AN:AN,'RMI - percents'!$H:$H,$A195,'RMI - percents'!$J:$J,$C195)</f>
        <v>0</v>
      </c>
      <c r="AH195" s="118">
        <f>SUMIFS('RMI - percents'!AO:AO,'RMI - percents'!$H:$H,$A195,'RMI - percents'!$J:$J,$C195)</f>
        <v>0</v>
      </c>
      <c r="AI195" s="118">
        <f>SUMIFS('RMI - percents'!AP:AP,'RMI - percents'!$H:$H,$A195,'RMI - percents'!$J:$J,$C195)</f>
        <v>0</v>
      </c>
    </row>
    <row r="196" spans="1:35" x14ac:dyDescent="0.35">
      <c r="A196" s="52" t="str">
        <f t="shared" si="22"/>
        <v>BCEU-commercial-appl</v>
      </c>
      <c r="B196" s="63" t="s">
        <v>540</v>
      </c>
      <c r="C196" s="18" t="s">
        <v>4</v>
      </c>
      <c r="D196" s="117">
        <f>SUMIFS('RMI - percents'!K:K,'RMI - percents'!$H:$H,$A196,'RMI - percents'!$J:$J,$C196)*D$8</f>
        <v>99990652984481.156</v>
      </c>
      <c r="E196" s="117">
        <f>SUMIFS('RMI - percents'!L:L,'RMI - percents'!$H:$H,$A196,'RMI - percents'!$J:$J,$C196)*E$8</f>
        <v>88672360715149.781</v>
      </c>
      <c r="F196" s="117">
        <f>SUMIFS('RMI - percents'!M:M,'RMI - percents'!$H:$H,$A196,'RMI - percents'!$J:$J,$C196)*F$8</f>
        <v>91868598661839.828</v>
      </c>
      <c r="G196" s="117">
        <f>SUMIFS('RMI - percents'!N:N,'RMI - percents'!$H:$H,$A196,'RMI - percents'!$J:$J,$C196)*G$8</f>
        <v>96910134573961.906</v>
      </c>
      <c r="H196" s="117">
        <f>SUMIFS('RMI - percents'!O:O,'RMI - percents'!$H:$H,$A196,'RMI - percents'!$J:$J,$C196)*H$8</f>
        <v>100183535748157.88</v>
      </c>
      <c r="I196" s="117">
        <f>SUMIFS('RMI - percents'!P:P,'RMI - percents'!$H:$H,$A196,'RMI - percents'!$J:$J,$C196)*I$8</f>
        <v>102722057111539.16</v>
      </c>
      <c r="J196" s="117">
        <f>SUMIFS('RMI - percents'!Q:Q,'RMI - percents'!$H:$H,$A196,'RMI - percents'!$J:$J,$C196)*J$8</f>
        <v>104900409408719.83</v>
      </c>
      <c r="K196" s="117">
        <f>SUMIFS('RMI - percents'!R:R,'RMI - percents'!$H:$H,$A196,'RMI - percents'!$J:$J,$C196)*K$8</f>
        <v>106857172964285.8</v>
      </c>
      <c r="L196" s="117">
        <f>SUMIFS('RMI - percents'!S:S,'RMI - percents'!$H:$H,$A196,'RMI - percents'!$J:$J,$C196)*L$8</f>
        <v>108976383841254.34</v>
      </c>
      <c r="M196" s="117">
        <f>SUMIFS('RMI - percents'!T:T,'RMI - percents'!$H:$H,$A196,'RMI - percents'!$J:$J,$C196)*M$8</f>
        <v>111055670148679.13</v>
      </c>
      <c r="N196" s="117">
        <f>SUMIFS('RMI - percents'!U:U,'RMI - percents'!$H:$H,$A196,'RMI - percents'!$J:$J,$C196)*N$8</f>
        <v>113461339055578.2</v>
      </c>
      <c r="O196" s="117">
        <f>SUMIFS('RMI - percents'!V:V,'RMI - percents'!$H:$H,$A196,'RMI - percents'!$J:$J,$C196)*O$8</f>
        <v>115594167632994.7</v>
      </c>
      <c r="P196" s="117">
        <f>SUMIFS('RMI - percents'!W:W,'RMI - percents'!$H:$H,$A196,'RMI - percents'!$J:$J,$C196)*P$8</f>
        <v>117832098053825.78</v>
      </c>
      <c r="Q196" s="117">
        <f>SUMIFS('RMI - percents'!X:X,'RMI - percents'!$H:$H,$A196,'RMI - percents'!$J:$J,$C196)*Q$8</f>
        <v>119845281413860.42</v>
      </c>
      <c r="R196" s="117">
        <f>SUMIFS('RMI - percents'!Y:Y,'RMI - percents'!$H:$H,$A196,'RMI - percents'!$J:$J,$C196)*R$8</f>
        <v>122008891249351.77</v>
      </c>
      <c r="S196" s="117">
        <f>SUMIFS('RMI - percents'!Z:Z,'RMI - percents'!$H:$H,$A196,'RMI - percents'!$J:$J,$C196)*S$8</f>
        <v>123651831364139.14</v>
      </c>
      <c r="T196" s="117">
        <f>SUMIFS('RMI - percents'!AA:AA,'RMI - percents'!$H:$H,$A196,'RMI - percents'!$J:$J,$C196)*T$8</f>
        <v>125542889144945.84</v>
      </c>
      <c r="U196" s="117">
        <f>SUMIFS('RMI - percents'!AB:AB,'RMI - percents'!$H:$H,$A196,'RMI - percents'!$J:$J,$C196)*U$8</f>
        <v>127836797004947.86</v>
      </c>
      <c r="V196" s="117">
        <f>SUMIFS('RMI - percents'!AC:AC,'RMI - percents'!$H:$H,$A196,'RMI - percents'!$J:$J,$C196)*V$8</f>
        <v>129834264741996.27</v>
      </c>
      <c r="W196" s="117">
        <f>SUMIFS('RMI - percents'!AD:AD,'RMI - percents'!$H:$H,$A196,'RMI - percents'!$J:$J,$C196)*W$8</f>
        <v>131777691242465.34</v>
      </c>
      <c r="X196" s="117">
        <f>SUMIFS('RMI - percents'!AE:AE,'RMI - percents'!$H:$H,$A196,'RMI - percents'!$J:$J,$C196)*X$8</f>
        <v>133715438162615.2</v>
      </c>
      <c r="Y196" s="117">
        <f>SUMIFS('RMI - percents'!AF:AF,'RMI - percents'!$H:$H,$A196,'RMI - percents'!$J:$J,$C196)*Y$8</f>
        <v>135591715627436.13</v>
      </c>
      <c r="Z196" s="117">
        <f>SUMIFS('RMI - percents'!AG:AG,'RMI - percents'!$H:$H,$A196,'RMI - percents'!$J:$J,$C196)*Z$8</f>
        <v>137478553466819.03</v>
      </c>
      <c r="AA196" s="117">
        <f>SUMIFS('RMI - percents'!AH:AH,'RMI - percents'!$H:$H,$A196,'RMI - percents'!$J:$J,$C196)*AA$8</f>
        <v>139410797608718.94</v>
      </c>
      <c r="AB196" s="117">
        <f>SUMIFS('RMI - percents'!AI:AI,'RMI - percents'!$H:$H,$A196,'RMI - percents'!$J:$J,$C196)*AB$8</f>
        <v>141405815549329.13</v>
      </c>
      <c r="AC196" s="117">
        <f>SUMIFS('RMI - percents'!AJ:AJ,'RMI - percents'!$H:$H,$A196,'RMI - percents'!$J:$J,$C196)*AC$8</f>
        <v>143409159990710.91</v>
      </c>
      <c r="AD196" s="117">
        <f>SUMIFS('RMI - percents'!AK:AK,'RMI - percents'!$H:$H,$A196,'RMI - percents'!$J:$J,$C196)*AD$8</f>
        <v>145444685777544.19</v>
      </c>
      <c r="AE196" s="117">
        <f>SUMIFS('RMI - percents'!AL:AL,'RMI - percents'!$H:$H,$A196,'RMI - percents'!$J:$J,$C196)*AE$8</f>
        <v>147450375811051.06</v>
      </c>
      <c r="AF196" s="117">
        <f>SUMIFS('RMI - percents'!AM:AM,'RMI - percents'!$H:$H,$A196,'RMI - percents'!$J:$J,$C196)*AF$8</f>
        <v>149465778830212.88</v>
      </c>
      <c r="AG196" s="117">
        <f>SUMIFS('RMI - percents'!AN:AN,'RMI - percents'!$H:$H,$A196,'RMI - percents'!$J:$J,$C196)*AG$8</f>
        <v>151497242732421.44</v>
      </c>
      <c r="AH196" s="117">
        <f>SUMIFS('RMI - percents'!AO:AO,'RMI - percents'!$H:$H,$A196,'RMI - percents'!$J:$J,$C196)*AH$8</f>
        <v>153504037100765</v>
      </c>
      <c r="AI196" s="117">
        <f>SUMIFS('RMI - percents'!AP:AP,'RMI - percents'!$H:$H,$A196,'RMI - percents'!$J:$J,$C196)*AI$8</f>
        <v>155521384322195.66</v>
      </c>
    </row>
    <row r="197" spans="1:35" x14ac:dyDescent="0.35">
      <c r="A197" s="52" t="str">
        <f t="shared" si="22"/>
        <v>BCEU-commercial-appl</v>
      </c>
      <c r="B197" s="63" t="s">
        <v>540</v>
      </c>
      <c r="C197" s="18" t="s">
        <v>5</v>
      </c>
      <c r="D197" s="117">
        <f>SUMIFS('RMI - percents'!K:K,'RMI - percents'!$H:$H,$A197,'RMI - percents'!$J:$J,$C197)*D$10</f>
        <v>2532453600.6211019</v>
      </c>
      <c r="E197" s="117">
        <f>SUMIFS('RMI - percents'!L:L,'RMI - percents'!$H:$H,$A197,'RMI - percents'!$J:$J,$C197)*E$10</f>
        <v>2343098086.1303544</v>
      </c>
      <c r="F197" s="117">
        <f>SUMIFS('RMI - percents'!M:M,'RMI - percents'!$H:$H,$A197,'RMI - percents'!$J:$J,$C197)*F$10</f>
        <v>2132259266.9475126</v>
      </c>
      <c r="G197" s="117">
        <f>SUMIFS('RMI - percents'!N:N,'RMI - percents'!$H:$H,$A197,'RMI - percents'!$J:$J,$C197)*G$10</f>
        <v>1922975227.5356586</v>
      </c>
      <c r="H197" s="117">
        <f>SUMIFS('RMI - percents'!O:O,'RMI - percents'!$H:$H,$A197,'RMI - percents'!$J:$J,$C197)*H$10</f>
        <v>1730789147.451921</v>
      </c>
      <c r="I197" s="117">
        <f>SUMIFS('RMI - percents'!P:P,'RMI - percents'!$H:$H,$A197,'RMI - percents'!$J:$J,$C197)*I$10</f>
        <v>1554501371.2113338</v>
      </c>
      <c r="J197" s="117">
        <f>SUMIFS('RMI - percents'!Q:Q,'RMI - percents'!$H:$H,$A197,'RMI - percents'!$J:$J,$C197)*J$10</f>
        <v>1399600444.4320476</v>
      </c>
      <c r="K197" s="117">
        <f>SUMIFS('RMI - percents'!R:R,'RMI - percents'!$H:$H,$A197,'RMI - percents'!$J:$J,$C197)*K$10</f>
        <v>1261567888.7049239</v>
      </c>
      <c r="L197" s="117">
        <f>SUMIFS('RMI - percents'!S:S,'RMI - percents'!$H:$H,$A197,'RMI - percents'!$J:$J,$C197)*L$10</f>
        <v>1140152181.5024219</v>
      </c>
      <c r="M197" s="117">
        <f>SUMIFS('RMI - percents'!T:T,'RMI - percents'!$H:$H,$A197,'RMI - percents'!$J:$J,$C197)*M$10</f>
        <v>1035584781.8345793</v>
      </c>
      <c r="N197" s="117">
        <f>SUMIFS('RMI - percents'!U:U,'RMI - percents'!$H:$H,$A197,'RMI - percents'!$J:$J,$C197)*N$10</f>
        <v>952824649.58915782</v>
      </c>
      <c r="O197" s="117">
        <f>SUMIFS('RMI - percents'!V:V,'RMI - percents'!$H:$H,$A197,'RMI - percents'!$J:$J,$C197)*O$10</f>
        <v>892939552.65171361</v>
      </c>
      <c r="P197" s="117">
        <f>SUMIFS('RMI - percents'!W:W,'RMI - percents'!$H:$H,$A197,'RMI - percents'!$J:$J,$C197)*P$10</f>
        <v>850932004.18429923</v>
      </c>
      <c r="Q197" s="117">
        <f>SUMIFS('RMI - percents'!X:X,'RMI - percents'!$H:$H,$A197,'RMI - percents'!$J:$J,$C197)*Q$10</f>
        <v>823198962.48672092</v>
      </c>
      <c r="R197" s="117">
        <f>SUMIFS('RMI - percents'!Y:Y,'RMI - percents'!$H:$H,$A197,'RMI - percents'!$J:$J,$C197)*R$10</f>
        <v>801388217.25161171</v>
      </c>
      <c r="S197" s="117">
        <f>SUMIFS('RMI - percents'!Z:Z,'RMI - percents'!$H:$H,$A197,'RMI - percents'!$J:$J,$C197)*S$10</f>
        <v>786367901.18325198</v>
      </c>
      <c r="T197" s="117">
        <f>SUMIFS('RMI - percents'!AA:AA,'RMI - percents'!$H:$H,$A197,'RMI - percents'!$J:$J,$C197)*T$10</f>
        <v>774477765.49835432</v>
      </c>
      <c r="U197" s="117">
        <f>SUMIFS('RMI - percents'!AB:AB,'RMI - percents'!$H:$H,$A197,'RMI - percents'!$J:$J,$C197)*U$10</f>
        <v>767075552.87802649</v>
      </c>
      <c r="V197" s="117">
        <f>SUMIFS('RMI - percents'!AC:AC,'RMI - percents'!$H:$H,$A197,'RMI - percents'!$J:$J,$C197)*V$10</f>
        <v>758079989.54288888</v>
      </c>
      <c r="W197" s="117">
        <f>SUMIFS('RMI - percents'!AD:AD,'RMI - percents'!$H:$H,$A197,'RMI - percents'!$J:$J,$C197)*W$10</f>
        <v>748051623.87779558</v>
      </c>
      <c r="X197" s="117">
        <f>SUMIFS('RMI - percents'!AE:AE,'RMI - percents'!$H:$H,$A197,'RMI - percents'!$J:$J,$C197)*X$10</f>
        <v>738628321.9596523</v>
      </c>
      <c r="Y197" s="117">
        <f>SUMIFS('RMI - percents'!AF:AF,'RMI - percents'!$H:$H,$A197,'RMI - percents'!$J:$J,$C197)*Y$10</f>
        <v>728843193.70893717</v>
      </c>
      <c r="Z197" s="117">
        <f>SUMIFS('RMI - percents'!AG:AG,'RMI - percents'!$H:$H,$A197,'RMI - percents'!$J:$J,$C197)*Z$10</f>
        <v>717732954.96954513</v>
      </c>
      <c r="AA197" s="117">
        <f>SUMIFS('RMI - percents'!AH:AH,'RMI - percents'!$H:$H,$A197,'RMI - percents'!$J:$J,$C197)*AA$10</f>
        <v>705208630.07958114</v>
      </c>
      <c r="AB197" s="117">
        <f>SUMIFS('RMI - percents'!AI:AI,'RMI - percents'!$H:$H,$A197,'RMI - percents'!$J:$J,$C197)*AB$10</f>
        <v>692284334.64244235</v>
      </c>
      <c r="AC197" s="117">
        <f>SUMIFS('RMI - percents'!AJ:AJ,'RMI - percents'!$H:$H,$A197,'RMI - percents'!$J:$J,$C197)*AC$10</f>
        <v>679294411.03849256</v>
      </c>
      <c r="AD197" s="117">
        <f>SUMIFS('RMI - percents'!AK:AK,'RMI - percents'!$H:$H,$A197,'RMI - percents'!$J:$J,$C197)*AD$10</f>
        <v>666956184.26622868</v>
      </c>
      <c r="AE197" s="117">
        <f>SUMIFS('RMI - percents'!AL:AL,'RMI - percents'!$H:$H,$A197,'RMI - percents'!$J:$J,$C197)*AE$10</f>
        <v>655119964.74526739</v>
      </c>
      <c r="AF197" s="117">
        <f>SUMIFS('RMI - percents'!AM:AM,'RMI - percents'!$H:$H,$A197,'RMI - percents'!$J:$J,$C197)*AF$10</f>
        <v>644242626.99716544</v>
      </c>
      <c r="AG197" s="117">
        <f>SUMIFS('RMI - percents'!AN:AN,'RMI - percents'!$H:$H,$A197,'RMI - percents'!$J:$J,$C197)*AG$10</f>
        <v>632571701.64780164</v>
      </c>
      <c r="AH197" s="117">
        <f>SUMIFS('RMI - percents'!AO:AO,'RMI - percents'!$H:$H,$A197,'RMI - percents'!$J:$J,$C197)*AH$10</f>
        <v>620630354.72289717</v>
      </c>
      <c r="AI197" s="117">
        <f>SUMIFS('RMI - percents'!AP:AP,'RMI - percents'!$H:$H,$A197,'RMI - percents'!$J:$J,$C197)*AI$10</f>
        <v>609181000.73106754</v>
      </c>
    </row>
    <row r="198" spans="1:35" x14ac:dyDescent="0.35">
      <c r="A198" s="52" t="str">
        <f t="shared" si="22"/>
        <v>BCEU-commercial-appl</v>
      </c>
      <c r="B198" s="63" t="s">
        <v>540</v>
      </c>
      <c r="C198" s="18" t="s">
        <v>7</v>
      </c>
      <c r="D198" s="118">
        <f>SUMIFS('RMI - percents'!K:K,'RMI - percents'!$H:$H,$A198,'RMI - percents'!$J:$J,$C198)</f>
        <v>0</v>
      </c>
      <c r="E198" s="118">
        <f>SUMIFS('RMI - percents'!L:L,'RMI - percents'!$H:$H,$A198,'RMI - percents'!$J:$J,$C198)</f>
        <v>0</v>
      </c>
      <c r="F198" s="118">
        <f>SUMIFS('RMI - percents'!M:M,'RMI - percents'!$H:$H,$A198,'RMI - percents'!$J:$J,$C198)</f>
        <v>0</v>
      </c>
      <c r="G198" s="118">
        <f>SUMIFS('RMI - percents'!N:N,'RMI - percents'!$H:$H,$A198,'RMI - percents'!$J:$J,$C198)</f>
        <v>0</v>
      </c>
      <c r="H198" s="118">
        <f>SUMIFS('RMI - percents'!O:O,'RMI - percents'!$H:$H,$A198,'RMI - percents'!$J:$J,$C198)</f>
        <v>0</v>
      </c>
      <c r="I198" s="118">
        <f>SUMIFS('RMI - percents'!P:P,'RMI - percents'!$H:$H,$A198,'RMI - percents'!$J:$J,$C198)</f>
        <v>0</v>
      </c>
      <c r="J198" s="118">
        <f>SUMIFS('RMI - percents'!Q:Q,'RMI - percents'!$H:$H,$A198,'RMI - percents'!$J:$J,$C198)</f>
        <v>0</v>
      </c>
      <c r="K198" s="118">
        <f>SUMIFS('RMI - percents'!R:R,'RMI - percents'!$H:$H,$A198,'RMI - percents'!$J:$J,$C198)</f>
        <v>0</v>
      </c>
      <c r="L198" s="118">
        <f>SUMIFS('RMI - percents'!S:S,'RMI - percents'!$H:$H,$A198,'RMI - percents'!$J:$J,$C198)</f>
        <v>0</v>
      </c>
      <c r="M198" s="118">
        <f>SUMIFS('RMI - percents'!T:T,'RMI - percents'!$H:$H,$A198,'RMI - percents'!$J:$J,$C198)</f>
        <v>0</v>
      </c>
      <c r="N198" s="118">
        <f>SUMIFS('RMI - percents'!U:U,'RMI - percents'!$H:$H,$A198,'RMI - percents'!$J:$J,$C198)</f>
        <v>0</v>
      </c>
      <c r="O198" s="118">
        <f>SUMIFS('RMI - percents'!V:V,'RMI - percents'!$H:$H,$A198,'RMI - percents'!$J:$J,$C198)</f>
        <v>0</v>
      </c>
      <c r="P198" s="118">
        <f>SUMIFS('RMI - percents'!W:W,'RMI - percents'!$H:$H,$A198,'RMI - percents'!$J:$J,$C198)</f>
        <v>0</v>
      </c>
      <c r="Q198" s="118">
        <f>SUMIFS('RMI - percents'!X:X,'RMI - percents'!$H:$H,$A198,'RMI - percents'!$J:$J,$C198)</f>
        <v>0</v>
      </c>
      <c r="R198" s="118">
        <f>SUMIFS('RMI - percents'!Y:Y,'RMI - percents'!$H:$H,$A198,'RMI - percents'!$J:$J,$C198)</f>
        <v>0</v>
      </c>
      <c r="S198" s="118">
        <f>SUMIFS('RMI - percents'!Z:Z,'RMI - percents'!$H:$H,$A198,'RMI - percents'!$J:$J,$C198)</f>
        <v>0</v>
      </c>
      <c r="T198" s="118">
        <f>SUMIFS('RMI - percents'!AA:AA,'RMI - percents'!$H:$H,$A198,'RMI - percents'!$J:$J,$C198)</f>
        <v>0</v>
      </c>
      <c r="U198" s="118">
        <f>SUMIFS('RMI - percents'!AB:AB,'RMI - percents'!$H:$H,$A198,'RMI - percents'!$J:$J,$C198)</f>
        <v>0</v>
      </c>
      <c r="V198" s="118">
        <f>SUMIFS('RMI - percents'!AC:AC,'RMI - percents'!$H:$H,$A198,'RMI - percents'!$J:$J,$C198)</f>
        <v>0</v>
      </c>
      <c r="W198" s="118">
        <f>SUMIFS('RMI - percents'!AD:AD,'RMI - percents'!$H:$H,$A198,'RMI - percents'!$J:$J,$C198)</f>
        <v>0</v>
      </c>
      <c r="X198" s="118">
        <f>SUMIFS('RMI - percents'!AE:AE,'RMI - percents'!$H:$H,$A198,'RMI - percents'!$J:$J,$C198)</f>
        <v>0</v>
      </c>
      <c r="Y198" s="118">
        <f>SUMIFS('RMI - percents'!AF:AF,'RMI - percents'!$H:$H,$A198,'RMI - percents'!$J:$J,$C198)</f>
        <v>0</v>
      </c>
      <c r="Z198" s="118">
        <f>SUMIFS('RMI - percents'!AG:AG,'RMI - percents'!$H:$H,$A198,'RMI - percents'!$J:$J,$C198)</f>
        <v>0</v>
      </c>
      <c r="AA198" s="118">
        <f>SUMIFS('RMI - percents'!AH:AH,'RMI - percents'!$H:$H,$A198,'RMI - percents'!$J:$J,$C198)</f>
        <v>0</v>
      </c>
      <c r="AB198" s="118">
        <f>SUMIFS('RMI - percents'!AI:AI,'RMI - percents'!$H:$H,$A198,'RMI - percents'!$J:$J,$C198)</f>
        <v>0</v>
      </c>
      <c r="AC198" s="118">
        <f>SUMIFS('RMI - percents'!AJ:AJ,'RMI - percents'!$H:$H,$A198,'RMI - percents'!$J:$J,$C198)</f>
        <v>0</v>
      </c>
      <c r="AD198" s="118">
        <f>SUMIFS('RMI - percents'!AK:AK,'RMI - percents'!$H:$H,$A198,'RMI - percents'!$J:$J,$C198)</f>
        <v>0</v>
      </c>
      <c r="AE198" s="118">
        <f>SUMIFS('RMI - percents'!AL:AL,'RMI - percents'!$H:$H,$A198,'RMI - percents'!$J:$J,$C198)</f>
        <v>0</v>
      </c>
      <c r="AF198" s="118">
        <f>SUMIFS('RMI - percents'!AM:AM,'RMI - percents'!$H:$H,$A198,'RMI - percents'!$J:$J,$C198)</f>
        <v>0</v>
      </c>
      <c r="AG198" s="118">
        <f>SUMIFS('RMI - percents'!AN:AN,'RMI - percents'!$H:$H,$A198,'RMI - percents'!$J:$J,$C198)</f>
        <v>0</v>
      </c>
      <c r="AH198" s="118">
        <f>SUMIFS('RMI - percents'!AO:AO,'RMI - percents'!$H:$H,$A198,'RMI - percents'!$J:$J,$C198)</f>
        <v>0</v>
      </c>
      <c r="AI198" s="118">
        <f>SUMIFS('RMI - percents'!AP:AP,'RMI - percents'!$H:$H,$A198,'RMI - percents'!$J:$J,$C198)</f>
        <v>0</v>
      </c>
    </row>
    <row r="199" spans="1:35" x14ac:dyDescent="0.35">
      <c r="A199" s="52" t="str">
        <f t="shared" si="22"/>
        <v>BCEU-commercial-appl</v>
      </c>
      <c r="B199" s="63" t="s">
        <v>540</v>
      </c>
      <c r="C199" s="18" t="s">
        <v>8</v>
      </c>
      <c r="D199" s="117">
        <f>SUMIFS('RMI - percents'!K:K,'RMI - percents'!$H:$H,$A199,'RMI - percents'!$J:$J,$C199)*D$12</f>
        <v>0</v>
      </c>
      <c r="E199" s="117">
        <f>SUMIFS('RMI - percents'!L:L,'RMI - percents'!$H:$H,$A199,'RMI - percents'!$J:$J,$C199)*E$12</f>
        <v>0</v>
      </c>
      <c r="F199" s="117">
        <f>SUMIFS('RMI - percents'!M:M,'RMI - percents'!$H:$H,$A199,'RMI - percents'!$J:$J,$C199)*F$12</f>
        <v>0</v>
      </c>
      <c r="G199" s="117">
        <f>SUMIFS('RMI - percents'!N:N,'RMI - percents'!$H:$H,$A199,'RMI - percents'!$J:$J,$C199)*G$12</f>
        <v>0</v>
      </c>
      <c r="H199" s="117">
        <f>SUMIFS('RMI - percents'!O:O,'RMI - percents'!$H:$H,$A199,'RMI - percents'!$J:$J,$C199)*H$12</f>
        <v>0</v>
      </c>
      <c r="I199" s="117">
        <f>SUMIFS('RMI - percents'!P:P,'RMI - percents'!$H:$H,$A199,'RMI - percents'!$J:$J,$C199)*I$12</f>
        <v>0</v>
      </c>
      <c r="J199" s="117">
        <f>SUMIFS('RMI - percents'!Q:Q,'RMI - percents'!$H:$H,$A199,'RMI - percents'!$J:$J,$C199)*J$12</f>
        <v>0</v>
      </c>
      <c r="K199" s="117">
        <f>SUMIFS('RMI - percents'!R:R,'RMI - percents'!$H:$H,$A199,'RMI - percents'!$J:$J,$C199)*K$12</f>
        <v>0</v>
      </c>
      <c r="L199" s="117">
        <f>SUMIFS('RMI - percents'!S:S,'RMI - percents'!$H:$H,$A199,'RMI - percents'!$J:$J,$C199)*L$12</f>
        <v>0</v>
      </c>
      <c r="M199" s="117">
        <f>SUMIFS('RMI - percents'!T:T,'RMI - percents'!$H:$H,$A199,'RMI - percents'!$J:$J,$C199)*M$12</f>
        <v>0</v>
      </c>
      <c r="N199" s="117">
        <f>SUMIFS('RMI - percents'!U:U,'RMI - percents'!$H:$H,$A199,'RMI - percents'!$J:$J,$C199)*N$12</f>
        <v>0</v>
      </c>
      <c r="O199" s="117">
        <f>SUMIFS('RMI - percents'!V:V,'RMI - percents'!$H:$H,$A199,'RMI - percents'!$J:$J,$C199)*O$12</f>
        <v>0</v>
      </c>
      <c r="P199" s="117">
        <f>SUMIFS('RMI - percents'!W:W,'RMI - percents'!$H:$H,$A199,'RMI - percents'!$J:$J,$C199)*P$12</f>
        <v>0</v>
      </c>
      <c r="Q199" s="117">
        <f>SUMIFS('RMI - percents'!X:X,'RMI - percents'!$H:$H,$A199,'RMI - percents'!$J:$J,$C199)*Q$12</f>
        <v>0</v>
      </c>
      <c r="R199" s="117">
        <f>SUMIFS('RMI - percents'!Y:Y,'RMI - percents'!$H:$H,$A199,'RMI - percents'!$J:$J,$C199)*R$12</f>
        <v>0</v>
      </c>
      <c r="S199" s="117">
        <f>SUMIFS('RMI - percents'!Z:Z,'RMI - percents'!$H:$H,$A199,'RMI - percents'!$J:$J,$C199)*S$12</f>
        <v>0</v>
      </c>
      <c r="T199" s="117">
        <f>SUMIFS('RMI - percents'!AA:AA,'RMI - percents'!$H:$H,$A199,'RMI - percents'!$J:$J,$C199)*T$12</f>
        <v>0</v>
      </c>
      <c r="U199" s="117">
        <f>SUMIFS('RMI - percents'!AB:AB,'RMI - percents'!$H:$H,$A199,'RMI - percents'!$J:$J,$C199)*U$12</f>
        <v>0</v>
      </c>
      <c r="V199" s="117">
        <f>SUMIFS('RMI - percents'!AC:AC,'RMI - percents'!$H:$H,$A199,'RMI - percents'!$J:$J,$C199)*V$12</f>
        <v>0</v>
      </c>
      <c r="W199" s="117">
        <f>SUMIFS('RMI - percents'!AD:AD,'RMI - percents'!$H:$H,$A199,'RMI - percents'!$J:$J,$C199)*W$12</f>
        <v>0</v>
      </c>
      <c r="X199" s="117">
        <f>SUMIFS('RMI - percents'!AE:AE,'RMI - percents'!$H:$H,$A199,'RMI - percents'!$J:$J,$C199)*X$12</f>
        <v>0</v>
      </c>
      <c r="Y199" s="117">
        <f>SUMIFS('RMI - percents'!AF:AF,'RMI - percents'!$H:$H,$A199,'RMI - percents'!$J:$J,$C199)*Y$12</f>
        <v>0</v>
      </c>
      <c r="Z199" s="117">
        <f>SUMIFS('RMI - percents'!AG:AG,'RMI - percents'!$H:$H,$A199,'RMI - percents'!$J:$J,$C199)*Z$12</f>
        <v>0</v>
      </c>
      <c r="AA199" s="117">
        <f>SUMIFS('RMI - percents'!AH:AH,'RMI - percents'!$H:$H,$A199,'RMI - percents'!$J:$J,$C199)*AA$12</f>
        <v>0</v>
      </c>
      <c r="AB199" s="117">
        <f>SUMIFS('RMI - percents'!AI:AI,'RMI - percents'!$H:$H,$A199,'RMI - percents'!$J:$J,$C199)*AB$12</f>
        <v>0</v>
      </c>
      <c r="AC199" s="117">
        <f>SUMIFS('RMI - percents'!AJ:AJ,'RMI - percents'!$H:$H,$A199,'RMI - percents'!$J:$J,$C199)*AC$12</f>
        <v>0</v>
      </c>
      <c r="AD199" s="117">
        <f>SUMIFS('RMI - percents'!AK:AK,'RMI - percents'!$H:$H,$A199,'RMI - percents'!$J:$J,$C199)*AD$12</f>
        <v>0</v>
      </c>
      <c r="AE199" s="117">
        <f>SUMIFS('RMI - percents'!AL:AL,'RMI - percents'!$H:$H,$A199,'RMI - percents'!$J:$J,$C199)*AE$12</f>
        <v>0</v>
      </c>
      <c r="AF199" s="117">
        <f>SUMIFS('RMI - percents'!AM:AM,'RMI - percents'!$H:$H,$A199,'RMI - percents'!$J:$J,$C199)*AF$12</f>
        <v>0</v>
      </c>
      <c r="AG199" s="117">
        <f>SUMIFS('RMI - percents'!AN:AN,'RMI - percents'!$H:$H,$A199,'RMI - percents'!$J:$J,$C199)*AG$12</f>
        <v>0</v>
      </c>
      <c r="AH199" s="117">
        <f>SUMIFS('RMI - percents'!AO:AO,'RMI - percents'!$H:$H,$A199,'RMI - percents'!$J:$J,$C199)*AH$12</f>
        <v>0</v>
      </c>
      <c r="AI199" s="117">
        <f>SUMIFS('RMI - percents'!AP:AP,'RMI - percents'!$H:$H,$A199,'RMI - percents'!$J:$J,$C199)*AI$12</f>
        <v>0</v>
      </c>
    </row>
    <row r="200" spans="1:35" x14ac:dyDescent="0.35">
      <c r="A200" s="52" t="str">
        <f t="shared" si="22"/>
        <v>BCEU-commercial-appl</v>
      </c>
      <c r="B200" s="63" t="s">
        <v>540</v>
      </c>
      <c r="C200" s="18" t="s">
        <v>93</v>
      </c>
      <c r="D200" s="118">
        <f>SUMIFS('RMI - percents'!K:K,'RMI - percents'!$H:$H,$A200,'RMI - percents'!$J:$J,$C200)</f>
        <v>0</v>
      </c>
      <c r="E200" s="118">
        <f>SUMIFS('RMI - percents'!L:L,'RMI - percents'!$H:$H,$A200,'RMI - percents'!$J:$J,$C200)</f>
        <v>0</v>
      </c>
      <c r="F200" s="118">
        <f>SUMIFS('RMI - percents'!M:M,'RMI - percents'!$H:$H,$A200,'RMI - percents'!$J:$J,$C200)</f>
        <v>0</v>
      </c>
      <c r="G200" s="118">
        <f>SUMIFS('RMI - percents'!N:N,'RMI - percents'!$H:$H,$A200,'RMI - percents'!$J:$J,$C200)</f>
        <v>0</v>
      </c>
      <c r="H200" s="118">
        <f>SUMIFS('RMI - percents'!O:O,'RMI - percents'!$H:$H,$A200,'RMI - percents'!$J:$J,$C200)</f>
        <v>0</v>
      </c>
      <c r="I200" s="118">
        <f>SUMIFS('RMI - percents'!P:P,'RMI - percents'!$H:$H,$A200,'RMI - percents'!$J:$J,$C200)</f>
        <v>0</v>
      </c>
      <c r="J200" s="118">
        <f>SUMIFS('RMI - percents'!Q:Q,'RMI - percents'!$H:$H,$A200,'RMI - percents'!$J:$J,$C200)</f>
        <v>0</v>
      </c>
      <c r="K200" s="118">
        <f>SUMIFS('RMI - percents'!R:R,'RMI - percents'!$H:$H,$A200,'RMI - percents'!$J:$J,$C200)</f>
        <v>0</v>
      </c>
      <c r="L200" s="118">
        <f>SUMIFS('RMI - percents'!S:S,'RMI - percents'!$H:$H,$A200,'RMI - percents'!$J:$J,$C200)</f>
        <v>0</v>
      </c>
      <c r="M200" s="118">
        <f>SUMIFS('RMI - percents'!T:T,'RMI - percents'!$H:$H,$A200,'RMI - percents'!$J:$J,$C200)</f>
        <v>0</v>
      </c>
      <c r="N200" s="118">
        <f>SUMIFS('RMI - percents'!U:U,'RMI - percents'!$H:$H,$A200,'RMI - percents'!$J:$J,$C200)</f>
        <v>0</v>
      </c>
      <c r="O200" s="118">
        <f>SUMIFS('RMI - percents'!V:V,'RMI - percents'!$H:$H,$A200,'RMI - percents'!$J:$J,$C200)</f>
        <v>0</v>
      </c>
      <c r="P200" s="118">
        <f>SUMIFS('RMI - percents'!W:W,'RMI - percents'!$H:$H,$A200,'RMI - percents'!$J:$J,$C200)</f>
        <v>0</v>
      </c>
      <c r="Q200" s="118">
        <f>SUMIFS('RMI - percents'!X:X,'RMI - percents'!$H:$H,$A200,'RMI - percents'!$J:$J,$C200)</f>
        <v>0</v>
      </c>
      <c r="R200" s="118">
        <f>SUMIFS('RMI - percents'!Y:Y,'RMI - percents'!$H:$H,$A200,'RMI - percents'!$J:$J,$C200)</f>
        <v>0</v>
      </c>
      <c r="S200" s="118">
        <f>SUMIFS('RMI - percents'!Z:Z,'RMI - percents'!$H:$H,$A200,'RMI - percents'!$J:$J,$C200)</f>
        <v>0</v>
      </c>
      <c r="T200" s="118">
        <f>SUMIFS('RMI - percents'!AA:AA,'RMI - percents'!$H:$H,$A200,'RMI - percents'!$J:$J,$C200)</f>
        <v>0</v>
      </c>
      <c r="U200" s="118">
        <f>SUMIFS('RMI - percents'!AB:AB,'RMI - percents'!$H:$H,$A200,'RMI - percents'!$J:$J,$C200)</f>
        <v>0</v>
      </c>
      <c r="V200" s="118">
        <f>SUMIFS('RMI - percents'!AC:AC,'RMI - percents'!$H:$H,$A200,'RMI - percents'!$J:$J,$C200)</f>
        <v>0</v>
      </c>
      <c r="W200" s="118">
        <f>SUMIFS('RMI - percents'!AD:AD,'RMI - percents'!$H:$H,$A200,'RMI - percents'!$J:$J,$C200)</f>
        <v>0</v>
      </c>
      <c r="X200" s="118">
        <f>SUMIFS('RMI - percents'!AE:AE,'RMI - percents'!$H:$H,$A200,'RMI - percents'!$J:$J,$C200)</f>
        <v>0</v>
      </c>
      <c r="Y200" s="118">
        <f>SUMIFS('RMI - percents'!AF:AF,'RMI - percents'!$H:$H,$A200,'RMI - percents'!$J:$J,$C200)</f>
        <v>0</v>
      </c>
      <c r="Z200" s="118">
        <f>SUMIFS('RMI - percents'!AG:AG,'RMI - percents'!$H:$H,$A200,'RMI - percents'!$J:$J,$C200)</f>
        <v>0</v>
      </c>
      <c r="AA200" s="118">
        <f>SUMIFS('RMI - percents'!AH:AH,'RMI - percents'!$H:$H,$A200,'RMI - percents'!$J:$J,$C200)</f>
        <v>0</v>
      </c>
      <c r="AB200" s="118">
        <f>SUMIFS('RMI - percents'!AI:AI,'RMI - percents'!$H:$H,$A200,'RMI - percents'!$J:$J,$C200)</f>
        <v>0</v>
      </c>
      <c r="AC200" s="118">
        <f>SUMIFS('RMI - percents'!AJ:AJ,'RMI - percents'!$H:$H,$A200,'RMI - percents'!$J:$J,$C200)</f>
        <v>0</v>
      </c>
      <c r="AD200" s="118">
        <f>SUMIFS('RMI - percents'!AK:AK,'RMI - percents'!$H:$H,$A200,'RMI - percents'!$J:$J,$C200)</f>
        <v>0</v>
      </c>
      <c r="AE200" s="118">
        <f>SUMIFS('RMI - percents'!AL:AL,'RMI - percents'!$H:$H,$A200,'RMI - percents'!$J:$J,$C200)</f>
        <v>0</v>
      </c>
      <c r="AF200" s="118">
        <f>SUMIFS('RMI - percents'!AM:AM,'RMI - percents'!$H:$H,$A200,'RMI - percents'!$J:$J,$C200)</f>
        <v>0</v>
      </c>
      <c r="AG200" s="118">
        <f>SUMIFS('RMI - percents'!AN:AN,'RMI - percents'!$H:$H,$A200,'RMI - percents'!$J:$J,$C200)</f>
        <v>0</v>
      </c>
      <c r="AH200" s="118">
        <f>SUMIFS('RMI - percents'!AO:AO,'RMI - percents'!$H:$H,$A200,'RMI - percents'!$J:$J,$C200)</f>
        <v>0</v>
      </c>
      <c r="AI200" s="118">
        <f>SUMIFS('RMI - percents'!AP:AP,'RMI - percents'!$H:$H,$A200,'RMI - percents'!$J:$J,$C200)</f>
        <v>0</v>
      </c>
    </row>
    <row r="201" spans="1:35" x14ac:dyDescent="0.35">
      <c r="A201" s="52" t="str">
        <f t="shared" si="22"/>
        <v>BCEU-commercial-appl</v>
      </c>
      <c r="B201" s="63" t="s">
        <v>540</v>
      </c>
      <c r="C201" s="18" t="s">
        <v>94</v>
      </c>
      <c r="D201" s="118">
        <f>SUMIFS('RMI - percents'!K:K,'RMI - percents'!$H:$H,$A201,'RMI - percents'!$J:$J,$C201)</f>
        <v>0</v>
      </c>
      <c r="E201" s="118">
        <f>SUMIFS('RMI - percents'!L:L,'RMI - percents'!$H:$H,$A201,'RMI - percents'!$J:$J,$C201)</f>
        <v>0</v>
      </c>
      <c r="F201" s="118">
        <f>SUMIFS('RMI - percents'!M:M,'RMI - percents'!$H:$H,$A201,'RMI - percents'!$J:$J,$C201)</f>
        <v>0</v>
      </c>
      <c r="G201" s="118">
        <f>SUMIFS('RMI - percents'!N:N,'RMI - percents'!$H:$H,$A201,'RMI - percents'!$J:$J,$C201)</f>
        <v>0</v>
      </c>
      <c r="H201" s="118">
        <f>SUMIFS('RMI - percents'!O:O,'RMI - percents'!$H:$H,$A201,'RMI - percents'!$J:$J,$C201)</f>
        <v>0</v>
      </c>
      <c r="I201" s="118">
        <f>SUMIFS('RMI - percents'!P:P,'RMI - percents'!$H:$H,$A201,'RMI - percents'!$J:$J,$C201)</f>
        <v>0</v>
      </c>
      <c r="J201" s="118">
        <f>SUMIFS('RMI - percents'!Q:Q,'RMI - percents'!$H:$H,$A201,'RMI - percents'!$J:$J,$C201)</f>
        <v>0</v>
      </c>
      <c r="K201" s="118">
        <f>SUMIFS('RMI - percents'!R:R,'RMI - percents'!$H:$H,$A201,'RMI - percents'!$J:$J,$C201)</f>
        <v>0</v>
      </c>
      <c r="L201" s="118">
        <f>SUMIFS('RMI - percents'!S:S,'RMI - percents'!$H:$H,$A201,'RMI - percents'!$J:$J,$C201)</f>
        <v>0</v>
      </c>
      <c r="M201" s="118">
        <f>SUMIFS('RMI - percents'!T:T,'RMI - percents'!$H:$H,$A201,'RMI - percents'!$J:$J,$C201)</f>
        <v>0</v>
      </c>
      <c r="N201" s="118">
        <f>SUMIFS('RMI - percents'!U:U,'RMI - percents'!$H:$H,$A201,'RMI - percents'!$J:$J,$C201)</f>
        <v>0</v>
      </c>
      <c r="O201" s="118">
        <f>SUMIFS('RMI - percents'!V:V,'RMI - percents'!$H:$H,$A201,'RMI - percents'!$J:$J,$C201)</f>
        <v>0</v>
      </c>
      <c r="P201" s="118">
        <f>SUMIFS('RMI - percents'!W:W,'RMI - percents'!$H:$H,$A201,'RMI - percents'!$J:$J,$C201)</f>
        <v>0</v>
      </c>
      <c r="Q201" s="118">
        <f>SUMIFS('RMI - percents'!X:X,'RMI - percents'!$H:$H,$A201,'RMI - percents'!$J:$J,$C201)</f>
        <v>0</v>
      </c>
      <c r="R201" s="118">
        <f>SUMIFS('RMI - percents'!Y:Y,'RMI - percents'!$H:$H,$A201,'RMI - percents'!$J:$J,$C201)</f>
        <v>0</v>
      </c>
      <c r="S201" s="118">
        <f>SUMIFS('RMI - percents'!Z:Z,'RMI - percents'!$H:$H,$A201,'RMI - percents'!$J:$J,$C201)</f>
        <v>0</v>
      </c>
      <c r="T201" s="118">
        <f>SUMIFS('RMI - percents'!AA:AA,'RMI - percents'!$H:$H,$A201,'RMI - percents'!$J:$J,$C201)</f>
        <v>0</v>
      </c>
      <c r="U201" s="118">
        <f>SUMIFS('RMI - percents'!AB:AB,'RMI - percents'!$H:$H,$A201,'RMI - percents'!$J:$J,$C201)</f>
        <v>0</v>
      </c>
      <c r="V201" s="118">
        <f>SUMIFS('RMI - percents'!AC:AC,'RMI - percents'!$H:$H,$A201,'RMI - percents'!$J:$J,$C201)</f>
        <v>0</v>
      </c>
      <c r="W201" s="118">
        <f>SUMIFS('RMI - percents'!AD:AD,'RMI - percents'!$H:$H,$A201,'RMI - percents'!$J:$J,$C201)</f>
        <v>0</v>
      </c>
      <c r="X201" s="118">
        <f>SUMIFS('RMI - percents'!AE:AE,'RMI - percents'!$H:$H,$A201,'RMI - percents'!$J:$J,$C201)</f>
        <v>0</v>
      </c>
      <c r="Y201" s="118">
        <f>SUMIFS('RMI - percents'!AF:AF,'RMI - percents'!$H:$H,$A201,'RMI - percents'!$J:$J,$C201)</f>
        <v>0</v>
      </c>
      <c r="Z201" s="118">
        <f>SUMIFS('RMI - percents'!AG:AG,'RMI - percents'!$H:$H,$A201,'RMI - percents'!$J:$J,$C201)</f>
        <v>0</v>
      </c>
      <c r="AA201" s="118">
        <f>SUMIFS('RMI - percents'!AH:AH,'RMI - percents'!$H:$H,$A201,'RMI - percents'!$J:$J,$C201)</f>
        <v>0</v>
      </c>
      <c r="AB201" s="118">
        <f>SUMIFS('RMI - percents'!AI:AI,'RMI - percents'!$H:$H,$A201,'RMI - percents'!$J:$J,$C201)</f>
        <v>0</v>
      </c>
      <c r="AC201" s="118">
        <f>SUMIFS('RMI - percents'!AJ:AJ,'RMI - percents'!$H:$H,$A201,'RMI - percents'!$J:$J,$C201)</f>
        <v>0</v>
      </c>
      <c r="AD201" s="118">
        <f>SUMIFS('RMI - percents'!AK:AK,'RMI - percents'!$H:$H,$A201,'RMI - percents'!$J:$J,$C201)</f>
        <v>0</v>
      </c>
      <c r="AE201" s="118">
        <f>SUMIFS('RMI - percents'!AL:AL,'RMI - percents'!$H:$H,$A201,'RMI - percents'!$J:$J,$C201)</f>
        <v>0</v>
      </c>
      <c r="AF201" s="118">
        <f>SUMIFS('RMI - percents'!AM:AM,'RMI - percents'!$H:$H,$A201,'RMI - percents'!$J:$J,$C201)</f>
        <v>0</v>
      </c>
      <c r="AG201" s="118">
        <f>SUMIFS('RMI - percents'!AN:AN,'RMI - percents'!$H:$H,$A201,'RMI - percents'!$J:$J,$C201)</f>
        <v>0</v>
      </c>
      <c r="AH201" s="118">
        <f>SUMIFS('RMI - percents'!AO:AO,'RMI - percents'!$H:$H,$A201,'RMI - percents'!$J:$J,$C201)</f>
        <v>0</v>
      </c>
      <c r="AI201" s="118">
        <f>SUMIFS('RMI - percents'!AP:AP,'RMI - percents'!$H:$H,$A201,'RMI - percents'!$J:$J,$C201)</f>
        <v>0</v>
      </c>
    </row>
    <row r="202" spans="1:35" x14ac:dyDescent="0.35">
      <c r="A202" s="52" t="str">
        <f t="shared" si="22"/>
        <v>BCEU-commercial-appl</v>
      </c>
      <c r="B202" s="63" t="s">
        <v>540</v>
      </c>
      <c r="C202" s="18" t="s">
        <v>95</v>
      </c>
      <c r="D202" s="117">
        <f>SUMIFS('RMI - percents'!K:K,'RMI - percents'!$H:$H,$A202,'RMI - percents'!$J:$J,$C202)*D$16</f>
        <v>0</v>
      </c>
      <c r="E202" s="117">
        <f>SUMIFS('RMI - percents'!L:L,'RMI - percents'!$H:$H,$A202,'RMI - percents'!$J:$J,$C202)*E$16</f>
        <v>0</v>
      </c>
      <c r="F202" s="117">
        <f>SUMIFS('RMI - percents'!M:M,'RMI - percents'!$H:$H,$A202,'RMI - percents'!$J:$J,$C202)*F$16</f>
        <v>0</v>
      </c>
      <c r="G202" s="117">
        <f>SUMIFS('RMI - percents'!N:N,'RMI - percents'!$H:$H,$A202,'RMI - percents'!$J:$J,$C202)*G$16</f>
        <v>0</v>
      </c>
      <c r="H202" s="117">
        <f>SUMIFS('RMI - percents'!O:O,'RMI - percents'!$H:$H,$A202,'RMI - percents'!$J:$J,$C202)*H$16</f>
        <v>0</v>
      </c>
      <c r="I202" s="117">
        <f>SUMIFS('RMI - percents'!P:P,'RMI - percents'!$H:$H,$A202,'RMI - percents'!$J:$J,$C202)*I$16</f>
        <v>0</v>
      </c>
      <c r="J202" s="117">
        <f>SUMIFS('RMI - percents'!Q:Q,'RMI - percents'!$H:$H,$A202,'RMI - percents'!$J:$J,$C202)*J$16</f>
        <v>0</v>
      </c>
      <c r="K202" s="117">
        <f>SUMIFS('RMI - percents'!R:R,'RMI - percents'!$H:$H,$A202,'RMI - percents'!$J:$J,$C202)*K$16</f>
        <v>0</v>
      </c>
      <c r="L202" s="117">
        <f>SUMIFS('RMI - percents'!S:S,'RMI - percents'!$H:$H,$A202,'RMI - percents'!$J:$J,$C202)*L$16</f>
        <v>0</v>
      </c>
      <c r="M202" s="117">
        <f>SUMIFS('RMI - percents'!T:T,'RMI - percents'!$H:$H,$A202,'RMI - percents'!$J:$J,$C202)*M$16</f>
        <v>0</v>
      </c>
      <c r="N202" s="117">
        <f>SUMIFS('RMI - percents'!U:U,'RMI - percents'!$H:$H,$A202,'RMI - percents'!$J:$J,$C202)*N$16</f>
        <v>0</v>
      </c>
      <c r="O202" s="117">
        <f>SUMIFS('RMI - percents'!V:V,'RMI - percents'!$H:$H,$A202,'RMI - percents'!$J:$J,$C202)*O$16</f>
        <v>0</v>
      </c>
      <c r="P202" s="117">
        <f>SUMIFS('RMI - percents'!W:W,'RMI - percents'!$H:$H,$A202,'RMI - percents'!$J:$J,$C202)*P$16</f>
        <v>0</v>
      </c>
      <c r="Q202" s="117">
        <f>SUMIFS('RMI - percents'!X:X,'RMI - percents'!$H:$H,$A202,'RMI - percents'!$J:$J,$C202)*Q$16</f>
        <v>0</v>
      </c>
      <c r="R202" s="117">
        <f>SUMIFS('RMI - percents'!Y:Y,'RMI - percents'!$H:$H,$A202,'RMI - percents'!$J:$J,$C202)*R$16</f>
        <v>0</v>
      </c>
      <c r="S202" s="117">
        <f>SUMIFS('RMI - percents'!Z:Z,'RMI - percents'!$H:$H,$A202,'RMI - percents'!$J:$J,$C202)*S$16</f>
        <v>0</v>
      </c>
      <c r="T202" s="117">
        <f>SUMIFS('RMI - percents'!AA:AA,'RMI - percents'!$H:$H,$A202,'RMI - percents'!$J:$J,$C202)*T$16</f>
        <v>0</v>
      </c>
      <c r="U202" s="117">
        <f>SUMIFS('RMI - percents'!AB:AB,'RMI - percents'!$H:$H,$A202,'RMI - percents'!$J:$J,$C202)*U$16</f>
        <v>0</v>
      </c>
      <c r="V202" s="117">
        <f>SUMIFS('RMI - percents'!AC:AC,'RMI - percents'!$H:$H,$A202,'RMI - percents'!$J:$J,$C202)*V$16</f>
        <v>0</v>
      </c>
      <c r="W202" s="117">
        <f>SUMIFS('RMI - percents'!AD:AD,'RMI - percents'!$H:$H,$A202,'RMI - percents'!$J:$J,$C202)*W$16</f>
        <v>0</v>
      </c>
      <c r="X202" s="117">
        <f>SUMIFS('RMI - percents'!AE:AE,'RMI - percents'!$H:$H,$A202,'RMI - percents'!$J:$J,$C202)*X$16</f>
        <v>0</v>
      </c>
      <c r="Y202" s="117">
        <f>SUMIFS('RMI - percents'!AF:AF,'RMI - percents'!$H:$H,$A202,'RMI - percents'!$J:$J,$C202)*Y$16</f>
        <v>0</v>
      </c>
      <c r="Z202" s="117">
        <f>SUMIFS('RMI - percents'!AG:AG,'RMI - percents'!$H:$H,$A202,'RMI - percents'!$J:$J,$C202)*Z$16</f>
        <v>0</v>
      </c>
      <c r="AA202" s="117">
        <f>SUMIFS('RMI - percents'!AH:AH,'RMI - percents'!$H:$H,$A202,'RMI - percents'!$J:$J,$C202)*AA$16</f>
        <v>0</v>
      </c>
      <c r="AB202" s="117">
        <f>SUMIFS('RMI - percents'!AI:AI,'RMI - percents'!$H:$H,$A202,'RMI - percents'!$J:$J,$C202)*AB$16</f>
        <v>0</v>
      </c>
      <c r="AC202" s="117">
        <f>SUMIFS('RMI - percents'!AJ:AJ,'RMI - percents'!$H:$H,$A202,'RMI - percents'!$J:$J,$C202)*AC$16</f>
        <v>0</v>
      </c>
      <c r="AD202" s="117">
        <f>SUMIFS('RMI - percents'!AK:AK,'RMI - percents'!$H:$H,$A202,'RMI - percents'!$J:$J,$C202)*AD$16</f>
        <v>0</v>
      </c>
      <c r="AE202" s="117">
        <f>SUMIFS('RMI - percents'!AL:AL,'RMI - percents'!$H:$H,$A202,'RMI - percents'!$J:$J,$C202)*AE$16</f>
        <v>0</v>
      </c>
      <c r="AF202" s="117">
        <f>SUMIFS('RMI - percents'!AM:AM,'RMI - percents'!$H:$H,$A202,'RMI - percents'!$J:$J,$C202)*AF$16</f>
        <v>0</v>
      </c>
      <c r="AG202" s="117">
        <f>SUMIFS('RMI - percents'!AN:AN,'RMI - percents'!$H:$H,$A202,'RMI - percents'!$J:$J,$C202)*AG$16</f>
        <v>0</v>
      </c>
      <c r="AH202" s="117">
        <f>SUMIFS('RMI - percents'!AO:AO,'RMI - percents'!$H:$H,$A202,'RMI - percents'!$J:$J,$C202)*AH$16</f>
        <v>0</v>
      </c>
      <c r="AI202" s="117">
        <f>SUMIFS('RMI - percents'!AP:AP,'RMI - percents'!$H:$H,$A202,'RMI - percents'!$J:$J,$C202)*AI$16</f>
        <v>0</v>
      </c>
    </row>
    <row r="203" spans="1:35" x14ac:dyDescent="0.35">
      <c r="A203" s="52" t="str">
        <f t="shared" si="22"/>
        <v>BCEU-commercial-appl</v>
      </c>
      <c r="B203" s="63" t="s">
        <v>540</v>
      </c>
      <c r="C203" s="18" t="s">
        <v>96</v>
      </c>
      <c r="D203" s="118">
        <f>SUMIFS('RMI - percents'!K:K,'RMI - percents'!$H:$H,$A203,'RMI - percents'!$J:$J,$C203)</f>
        <v>0</v>
      </c>
      <c r="E203" s="118">
        <f>SUMIFS('RMI - percents'!L:L,'RMI - percents'!$H:$H,$A203,'RMI - percents'!$J:$J,$C203)</f>
        <v>0</v>
      </c>
      <c r="F203" s="118">
        <f>SUMIFS('RMI - percents'!M:M,'RMI - percents'!$H:$H,$A203,'RMI - percents'!$J:$J,$C203)</f>
        <v>0</v>
      </c>
      <c r="G203" s="118">
        <f>SUMIFS('RMI - percents'!N:N,'RMI - percents'!$H:$H,$A203,'RMI - percents'!$J:$J,$C203)</f>
        <v>0</v>
      </c>
      <c r="H203" s="118">
        <f>SUMIFS('RMI - percents'!O:O,'RMI - percents'!$H:$H,$A203,'RMI - percents'!$J:$J,$C203)</f>
        <v>0</v>
      </c>
      <c r="I203" s="118">
        <f>SUMIFS('RMI - percents'!P:P,'RMI - percents'!$H:$H,$A203,'RMI - percents'!$J:$J,$C203)</f>
        <v>0</v>
      </c>
      <c r="J203" s="118">
        <f>SUMIFS('RMI - percents'!Q:Q,'RMI - percents'!$H:$H,$A203,'RMI - percents'!$J:$J,$C203)</f>
        <v>0</v>
      </c>
      <c r="K203" s="118">
        <f>SUMIFS('RMI - percents'!R:R,'RMI - percents'!$H:$H,$A203,'RMI - percents'!$J:$J,$C203)</f>
        <v>0</v>
      </c>
      <c r="L203" s="118">
        <f>SUMIFS('RMI - percents'!S:S,'RMI - percents'!$H:$H,$A203,'RMI - percents'!$J:$J,$C203)</f>
        <v>0</v>
      </c>
      <c r="M203" s="118">
        <f>SUMIFS('RMI - percents'!T:T,'RMI - percents'!$H:$H,$A203,'RMI - percents'!$J:$J,$C203)</f>
        <v>0</v>
      </c>
      <c r="N203" s="118">
        <f>SUMIFS('RMI - percents'!U:U,'RMI - percents'!$H:$H,$A203,'RMI - percents'!$J:$J,$C203)</f>
        <v>0</v>
      </c>
      <c r="O203" s="118">
        <f>SUMIFS('RMI - percents'!V:V,'RMI - percents'!$H:$H,$A203,'RMI - percents'!$J:$J,$C203)</f>
        <v>0</v>
      </c>
      <c r="P203" s="118">
        <f>SUMIFS('RMI - percents'!W:W,'RMI - percents'!$H:$H,$A203,'RMI - percents'!$J:$J,$C203)</f>
        <v>0</v>
      </c>
      <c r="Q203" s="118">
        <f>SUMIFS('RMI - percents'!X:X,'RMI - percents'!$H:$H,$A203,'RMI - percents'!$J:$J,$C203)</f>
        <v>0</v>
      </c>
      <c r="R203" s="118">
        <f>SUMIFS('RMI - percents'!Y:Y,'RMI - percents'!$H:$H,$A203,'RMI - percents'!$J:$J,$C203)</f>
        <v>0</v>
      </c>
      <c r="S203" s="118">
        <f>SUMIFS('RMI - percents'!Z:Z,'RMI - percents'!$H:$H,$A203,'RMI - percents'!$J:$J,$C203)</f>
        <v>0</v>
      </c>
      <c r="T203" s="118">
        <f>SUMIFS('RMI - percents'!AA:AA,'RMI - percents'!$H:$H,$A203,'RMI - percents'!$J:$J,$C203)</f>
        <v>0</v>
      </c>
      <c r="U203" s="118">
        <f>SUMIFS('RMI - percents'!AB:AB,'RMI - percents'!$H:$H,$A203,'RMI - percents'!$J:$J,$C203)</f>
        <v>0</v>
      </c>
      <c r="V203" s="118">
        <f>SUMIFS('RMI - percents'!AC:AC,'RMI - percents'!$H:$H,$A203,'RMI - percents'!$J:$J,$C203)</f>
        <v>0</v>
      </c>
      <c r="W203" s="118">
        <f>SUMIFS('RMI - percents'!AD:AD,'RMI - percents'!$H:$H,$A203,'RMI - percents'!$J:$J,$C203)</f>
        <v>0</v>
      </c>
      <c r="X203" s="118">
        <f>SUMIFS('RMI - percents'!AE:AE,'RMI - percents'!$H:$H,$A203,'RMI - percents'!$J:$J,$C203)</f>
        <v>0</v>
      </c>
      <c r="Y203" s="118">
        <f>SUMIFS('RMI - percents'!AF:AF,'RMI - percents'!$H:$H,$A203,'RMI - percents'!$J:$J,$C203)</f>
        <v>0</v>
      </c>
      <c r="Z203" s="118">
        <f>SUMIFS('RMI - percents'!AG:AG,'RMI - percents'!$H:$H,$A203,'RMI - percents'!$J:$J,$C203)</f>
        <v>0</v>
      </c>
      <c r="AA203" s="118">
        <f>SUMIFS('RMI - percents'!AH:AH,'RMI - percents'!$H:$H,$A203,'RMI - percents'!$J:$J,$C203)</f>
        <v>0</v>
      </c>
      <c r="AB203" s="118">
        <f>SUMIFS('RMI - percents'!AI:AI,'RMI - percents'!$H:$H,$A203,'RMI - percents'!$J:$J,$C203)</f>
        <v>0</v>
      </c>
      <c r="AC203" s="118">
        <f>SUMIFS('RMI - percents'!AJ:AJ,'RMI - percents'!$H:$H,$A203,'RMI - percents'!$J:$J,$C203)</f>
        <v>0</v>
      </c>
      <c r="AD203" s="118">
        <f>SUMIFS('RMI - percents'!AK:AK,'RMI - percents'!$H:$H,$A203,'RMI - percents'!$J:$J,$C203)</f>
        <v>0</v>
      </c>
      <c r="AE203" s="118">
        <f>SUMIFS('RMI - percents'!AL:AL,'RMI - percents'!$H:$H,$A203,'RMI - percents'!$J:$J,$C203)</f>
        <v>0</v>
      </c>
      <c r="AF203" s="118">
        <f>SUMIFS('RMI - percents'!AM:AM,'RMI - percents'!$H:$H,$A203,'RMI - percents'!$J:$J,$C203)</f>
        <v>0</v>
      </c>
      <c r="AG203" s="118">
        <f>SUMIFS('RMI - percents'!AN:AN,'RMI - percents'!$H:$H,$A203,'RMI - percents'!$J:$J,$C203)</f>
        <v>0</v>
      </c>
      <c r="AH203" s="118">
        <f>SUMIFS('RMI - percents'!AO:AO,'RMI - percents'!$H:$H,$A203,'RMI - percents'!$J:$J,$C203)</f>
        <v>0</v>
      </c>
      <c r="AI203" s="118">
        <f>SUMIFS('RMI - percents'!AP:AP,'RMI - percents'!$H:$H,$A203,'RMI - percents'!$J:$J,$C203)</f>
        <v>0</v>
      </c>
    </row>
    <row r="204" spans="1:35" x14ac:dyDescent="0.35">
      <c r="A204" s="51"/>
      <c r="B204" s="63" t="s">
        <v>540</v>
      </c>
      <c r="C204" s="51"/>
      <c r="D204" s="51"/>
      <c r="E204" s="51"/>
      <c r="F204" s="51"/>
      <c r="G204" s="51"/>
      <c r="H204"/>
      <c r="I204"/>
      <c r="J204"/>
      <c r="K204"/>
      <c r="L204"/>
      <c r="M204"/>
      <c r="N204"/>
      <c r="O204"/>
      <c r="P204"/>
      <c r="Q204"/>
      <c r="R204"/>
      <c r="S204"/>
      <c r="T204"/>
      <c r="U204"/>
      <c r="V204"/>
      <c r="W204"/>
      <c r="X204"/>
      <c r="Y204"/>
      <c r="Z204"/>
      <c r="AA204"/>
      <c r="AB204"/>
      <c r="AC204"/>
      <c r="AD204"/>
      <c r="AE204"/>
      <c r="AF204"/>
      <c r="AG204"/>
      <c r="AH204" s="51"/>
      <c r="AI204" s="51"/>
    </row>
    <row r="205" spans="1:35" x14ac:dyDescent="0.35">
      <c r="A205" s="18" t="s">
        <v>531</v>
      </c>
      <c r="B205" s="63" t="s">
        <v>540</v>
      </c>
      <c r="C205" s="51"/>
      <c r="D205" s="51"/>
      <c r="E205" s="51"/>
      <c r="F205" s="51"/>
      <c r="G205" s="51"/>
      <c r="H205"/>
      <c r="I205"/>
      <c r="J205"/>
      <c r="K205"/>
      <c r="L205"/>
      <c r="M205"/>
      <c r="N205"/>
      <c r="O205"/>
      <c r="P205"/>
      <c r="Q205"/>
      <c r="R205"/>
      <c r="S205"/>
      <c r="T205"/>
      <c r="U205"/>
      <c r="V205"/>
      <c r="W205"/>
      <c r="X205"/>
      <c r="Y205"/>
      <c r="Z205"/>
      <c r="AA205"/>
      <c r="AB205"/>
      <c r="AC205"/>
      <c r="AD205"/>
      <c r="AE205"/>
      <c r="AF205"/>
      <c r="AG205"/>
      <c r="AH205" s="51"/>
      <c r="AI205" s="51"/>
    </row>
    <row r="206" spans="1:35" x14ac:dyDescent="0.35">
      <c r="A206" s="52" t="str">
        <f>A205</f>
        <v>BCEU-commercial-other</v>
      </c>
      <c r="B206" s="63" t="s">
        <v>540</v>
      </c>
      <c r="C206" s="18" t="s">
        <v>1</v>
      </c>
      <c r="D206" s="18">
        <v>2019</v>
      </c>
      <c r="E206" s="18">
        <v>2020</v>
      </c>
      <c r="F206" s="18">
        <v>2021</v>
      </c>
      <c r="G206" s="18">
        <v>2022</v>
      </c>
      <c r="H206" s="18">
        <v>2023</v>
      </c>
      <c r="I206" s="18">
        <v>2024</v>
      </c>
      <c r="J206" s="18">
        <v>2025</v>
      </c>
      <c r="K206" s="18">
        <v>2026</v>
      </c>
      <c r="L206" s="18">
        <v>2027</v>
      </c>
      <c r="M206" s="18">
        <v>2028</v>
      </c>
      <c r="N206" s="18">
        <v>2029</v>
      </c>
      <c r="O206" s="18">
        <v>2030</v>
      </c>
      <c r="P206" s="18">
        <v>2031</v>
      </c>
      <c r="Q206" s="18">
        <v>2032</v>
      </c>
      <c r="R206" s="18">
        <v>2033</v>
      </c>
      <c r="S206" s="18">
        <v>2034</v>
      </c>
      <c r="T206" s="18">
        <v>2035</v>
      </c>
      <c r="U206" s="18">
        <v>2036</v>
      </c>
      <c r="V206" s="18">
        <v>2037</v>
      </c>
      <c r="W206" s="18">
        <v>2038</v>
      </c>
      <c r="X206" s="18">
        <v>2039</v>
      </c>
      <c r="Y206" s="18">
        <v>2040</v>
      </c>
      <c r="Z206" s="18">
        <v>2041</v>
      </c>
      <c r="AA206" s="18">
        <v>2042</v>
      </c>
      <c r="AB206" s="18">
        <v>2043</v>
      </c>
      <c r="AC206" s="18">
        <v>2044</v>
      </c>
      <c r="AD206" s="18">
        <v>2045</v>
      </c>
      <c r="AE206" s="18">
        <v>2046</v>
      </c>
      <c r="AF206" s="18">
        <v>2047</v>
      </c>
      <c r="AG206" s="18">
        <v>2048</v>
      </c>
      <c r="AH206" s="18">
        <v>2049</v>
      </c>
      <c r="AI206" s="18">
        <v>2050</v>
      </c>
    </row>
    <row r="207" spans="1:35" x14ac:dyDescent="0.35">
      <c r="A207" s="52" t="str">
        <f t="shared" ref="A207:A216" si="23">A206</f>
        <v>BCEU-commercial-other</v>
      </c>
      <c r="B207" s="63" t="s">
        <v>540</v>
      </c>
      <c r="C207" s="18" t="s">
        <v>2</v>
      </c>
      <c r="D207" s="117">
        <f>SUMIFS('RMI - percents'!K:K,'RMI - percents'!$H:$H,$A207,'RMI - percents'!$J:$J,$C207)*D$6</f>
        <v>193874411593281.84</v>
      </c>
      <c r="E207" s="117">
        <f>SUMIFS('RMI - percents'!L:L,'RMI - percents'!$H:$H,$A207,'RMI - percents'!$J:$J,$C207)*E$6</f>
        <v>177678626399628.63</v>
      </c>
      <c r="F207" s="117">
        <f>SUMIFS('RMI - percents'!M:M,'RMI - percents'!$H:$H,$A207,'RMI - percents'!$J:$J,$C207)*F$6</f>
        <v>173631526369356.5</v>
      </c>
      <c r="G207" s="117">
        <f>SUMIFS('RMI - percents'!N:N,'RMI - percents'!$H:$H,$A207,'RMI - percents'!$J:$J,$C207)*G$6</f>
        <v>181131072197755.31</v>
      </c>
      <c r="H207" s="117">
        <f>SUMIFS('RMI - percents'!O:O,'RMI - percents'!$H:$H,$A207,'RMI - percents'!$J:$J,$C207)*H$6</f>
        <v>186118153750561.91</v>
      </c>
      <c r="I207" s="117">
        <f>SUMIFS('RMI - percents'!P:P,'RMI - percents'!$H:$H,$A207,'RMI - percents'!$J:$J,$C207)*I$6</f>
        <v>190551093744069.47</v>
      </c>
      <c r="J207" s="117">
        <f>SUMIFS('RMI - percents'!Q:Q,'RMI - percents'!$H:$H,$A207,'RMI - percents'!$J:$J,$C207)*J$6</f>
        <v>195159197125319.44</v>
      </c>
      <c r="K207" s="117">
        <f>SUMIFS('RMI - percents'!R:R,'RMI - percents'!$H:$H,$A207,'RMI - percents'!$J:$J,$C207)*K$6</f>
        <v>200601854511938.34</v>
      </c>
      <c r="L207" s="117">
        <f>SUMIFS('RMI - percents'!S:S,'RMI - percents'!$H:$H,$A207,'RMI - percents'!$J:$J,$C207)*L$6</f>
        <v>206360157365625.25</v>
      </c>
      <c r="M207" s="117">
        <f>SUMIFS('RMI - percents'!T:T,'RMI - percents'!$H:$H,$A207,'RMI - percents'!$J:$J,$C207)*M$6</f>
        <v>211837651616483.75</v>
      </c>
      <c r="N207" s="117">
        <f>SUMIFS('RMI - percents'!U:U,'RMI - percents'!$H:$H,$A207,'RMI - percents'!$J:$J,$C207)*N$6</f>
        <v>217531872441206.59</v>
      </c>
      <c r="O207" s="117">
        <f>SUMIFS('RMI - percents'!V:V,'RMI - percents'!$H:$H,$A207,'RMI - percents'!$J:$J,$C207)*O$6</f>
        <v>223216274221223.81</v>
      </c>
      <c r="P207" s="117">
        <f>SUMIFS('RMI - percents'!W:W,'RMI - percents'!$H:$H,$A207,'RMI - percents'!$J:$J,$C207)*P$6</f>
        <v>228777414218889.41</v>
      </c>
      <c r="Q207" s="117">
        <f>SUMIFS('RMI - percents'!X:X,'RMI - percents'!$H:$H,$A207,'RMI - percents'!$J:$J,$C207)*Q$6</f>
        <v>234137841877051.06</v>
      </c>
      <c r="R207" s="117">
        <f>SUMIFS('RMI - percents'!Y:Y,'RMI - percents'!$H:$H,$A207,'RMI - percents'!$J:$J,$C207)*R$6</f>
        <v>239320050606162.66</v>
      </c>
      <c r="S207" s="117">
        <f>SUMIFS('RMI - percents'!Z:Z,'RMI - percents'!$H:$H,$A207,'RMI - percents'!$J:$J,$C207)*S$6</f>
        <v>244079960793226.94</v>
      </c>
      <c r="T207" s="117">
        <f>SUMIFS('RMI - percents'!AA:AA,'RMI - percents'!$H:$H,$A207,'RMI - percents'!$J:$J,$C207)*T$6</f>
        <v>248029313025459.31</v>
      </c>
      <c r="U207" s="117">
        <f>SUMIFS('RMI - percents'!AB:AB,'RMI - percents'!$H:$H,$A207,'RMI - percents'!$J:$J,$C207)*U$6</f>
        <v>253780414054917.66</v>
      </c>
      <c r="V207" s="117">
        <f>SUMIFS('RMI - percents'!AC:AC,'RMI - percents'!$H:$H,$A207,'RMI - percents'!$J:$J,$C207)*V$6</f>
        <v>258654264311030.34</v>
      </c>
      <c r="W207" s="117">
        <f>SUMIFS('RMI - percents'!AD:AD,'RMI - percents'!$H:$H,$A207,'RMI - percents'!$J:$J,$C207)*W$6</f>
        <v>263388370585876.72</v>
      </c>
      <c r="X207" s="117">
        <f>SUMIFS('RMI - percents'!AE:AE,'RMI - percents'!$H:$H,$A207,'RMI - percents'!$J:$J,$C207)*X$6</f>
        <v>268073989069951.72</v>
      </c>
      <c r="Y207" s="117">
        <f>SUMIFS('RMI - percents'!AF:AF,'RMI - percents'!$H:$H,$A207,'RMI - percents'!$J:$J,$C207)*Y$6</f>
        <v>272720213789790.63</v>
      </c>
      <c r="Z207" s="117">
        <f>SUMIFS('RMI - percents'!AG:AG,'RMI - percents'!$H:$H,$A207,'RMI - percents'!$J:$J,$C207)*Z$6</f>
        <v>277309825819161.47</v>
      </c>
      <c r="AA207" s="117">
        <f>SUMIFS('RMI - percents'!AH:AH,'RMI - percents'!$H:$H,$A207,'RMI - percents'!$J:$J,$C207)*AA$6</f>
        <v>281798674223177.56</v>
      </c>
      <c r="AB207" s="117">
        <f>SUMIFS('RMI - percents'!AI:AI,'RMI - percents'!$H:$H,$A207,'RMI - percents'!$J:$J,$C207)*AB$6</f>
        <v>286211503769868.25</v>
      </c>
      <c r="AC207" s="117">
        <f>SUMIFS('RMI - percents'!AJ:AJ,'RMI - percents'!$H:$H,$A207,'RMI - percents'!$J:$J,$C207)*AC$6</f>
        <v>290513827310840</v>
      </c>
      <c r="AD207" s="117">
        <f>SUMIFS('RMI - percents'!AK:AK,'RMI - percents'!$H:$H,$A207,'RMI - percents'!$J:$J,$C207)*AD$6</f>
        <v>294698941312687.25</v>
      </c>
      <c r="AE207" s="117">
        <f>SUMIFS('RMI - percents'!AL:AL,'RMI - percents'!$H:$H,$A207,'RMI - percents'!$J:$J,$C207)*AE$6</f>
        <v>298835271820126.88</v>
      </c>
      <c r="AF207" s="117">
        <f>SUMIFS('RMI - percents'!AM:AM,'RMI - percents'!$H:$H,$A207,'RMI - percents'!$J:$J,$C207)*AF$6</f>
        <v>302831440758152.75</v>
      </c>
      <c r="AG207" s="117">
        <f>SUMIFS('RMI - percents'!AN:AN,'RMI - percents'!$H:$H,$A207,'RMI - percents'!$J:$J,$C207)*AG$6</f>
        <v>306770102552437.56</v>
      </c>
      <c r="AH207" s="117">
        <f>SUMIFS('RMI - percents'!AO:AO,'RMI - percents'!$H:$H,$A207,'RMI - percents'!$J:$J,$C207)*AH$6</f>
        <v>310659654320115.25</v>
      </c>
      <c r="AI207" s="117">
        <f>SUMIFS('RMI - percents'!AP:AP,'RMI - percents'!$H:$H,$A207,'RMI - percents'!$J:$J,$C207)*AI$6</f>
        <v>314504667586304.94</v>
      </c>
    </row>
    <row r="208" spans="1:35" x14ac:dyDescent="0.35">
      <c r="A208" s="52" t="str">
        <f t="shared" si="23"/>
        <v>BCEU-commercial-other</v>
      </c>
      <c r="B208" s="63" t="s">
        <v>540</v>
      </c>
      <c r="C208" s="18" t="s">
        <v>3</v>
      </c>
      <c r="D208" s="118">
        <f>SUMIFS('RMI - percents'!K:K,'RMI - percents'!$H:$H,$A208,'RMI - percents'!$J:$J,$C208)</f>
        <v>0</v>
      </c>
      <c r="E208" s="118">
        <f>SUMIFS('RMI - percents'!L:L,'RMI - percents'!$H:$H,$A208,'RMI - percents'!$J:$J,$C208)</f>
        <v>0</v>
      </c>
      <c r="F208" s="118">
        <f>SUMIFS('RMI - percents'!M:M,'RMI - percents'!$H:$H,$A208,'RMI - percents'!$J:$J,$C208)</f>
        <v>0</v>
      </c>
      <c r="G208" s="118">
        <f>SUMIFS('RMI - percents'!N:N,'RMI - percents'!$H:$H,$A208,'RMI - percents'!$J:$J,$C208)</f>
        <v>0</v>
      </c>
      <c r="H208" s="118">
        <f>SUMIFS('RMI - percents'!O:O,'RMI - percents'!$H:$H,$A208,'RMI - percents'!$J:$J,$C208)</f>
        <v>0</v>
      </c>
      <c r="I208" s="118">
        <f>SUMIFS('RMI - percents'!P:P,'RMI - percents'!$H:$H,$A208,'RMI - percents'!$J:$J,$C208)</f>
        <v>0</v>
      </c>
      <c r="J208" s="118">
        <f>SUMIFS('RMI - percents'!Q:Q,'RMI - percents'!$H:$H,$A208,'RMI - percents'!$J:$J,$C208)</f>
        <v>0</v>
      </c>
      <c r="K208" s="118">
        <f>SUMIFS('RMI - percents'!R:R,'RMI - percents'!$H:$H,$A208,'RMI - percents'!$J:$J,$C208)</f>
        <v>0</v>
      </c>
      <c r="L208" s="118">
        <f>SUMIFS('RMI - percents'!S:S,'RMI - percents'!$H:$H,$A208,'RMI - percents'!$J:$J,$C208)</f>
        <v>0</v>
      </c>
      <c r="M208" s="118">
        <f>SUMIFS('RMI - percents'!T:T,'RMI - percents'!$H:$H,$A208,'RMI - percents'!$J:$J,$C208)</f>
        <v>0</v>
      </c>
      <c r="N208" s="118">
        <f>SUMIFS('RMI - percents'!U:U,'RMI - percents'!$H:$H,$A208,'RMI - percents'!$J:$J,$C208)</f>
        <v>0</v>
      </c>
      <c r="O208" s="118">
        <f>SUMIFS('RMI - percents'!V:V,'RMI - percents'!$H:$H,$A208,'RMI - percents'!$J:$J,$C208)</f>
        <v>0</v>
      </c>
      <c r="P208" s="118">
        <f>SUMIFS('RMI - percents'!W:W,'RMI - percents'!$H:$H,$A208,'RMI - percents'!$J:$J,$C208)</f>
        <v>0</v>
      </c>
      <c r="Q208" s="118">
        <f>SUMIFS('RMI - percents'!X:X,'RMI - percents'!$H:$H,$A208,'RMI - percents'!$J:$J,$C208)</f>
        <v>0</v>
      </c>
      <c r="R208" s="118">
        <f>SUMIFS('RMI - percents'!Y:Y,'RMI - percents'!$H:$H,$A208,'RMI - percents'!$J:$J,$C208)</f>
        <v>0</v>
      </c>
      <c r="S208" s="118">
        <f>SUMIFS('RMI - percents'!Z:Z,'RMI - percents'!$H:$H,$A208,'RMI - percents'!$J:$J,$C208)</f>
        <v>0</v>
      </c>
      <c r="T208" s="118">
        <f>SUMIFS('RMI - percents'!AA:AA,'RMI - percents'!$H:$H,$A208,'RMI - percents'!$J:$J,$C208)</f>
        <v>0</v>
      </c>
      <c r="U208" s="118">
        <f>SUMIFS('RMI - percents'!AB:AB,'RMI - percents'!$H:$H,$A208,'RMI - percents'!$J:$J,$C208)</f>
        <v>0</v>
      </c>
      <c r="V208" s="118">
        <f>SUMIFS('RMI - percents'!AC:AC,'RMI - percents'!$H:$H,$A208,'RMI - percents'!$J:$J,$C208)</f>
        <v>0</v>
      </c>
      <c r="W208" s="118">
        <f>SUMIFS('RMI - percents'!AD:AD,'RMI - percents'!$H:$H,$A208,'RMI - percents'!$J:$J,$C208)</f>
        <v>0</v>
      </c>
      <c r="X208" s="118">
        <f>SUMIFS('RMI - percents'!AE:AE,'RMI - percents'!$H:$H,$A208,'RMI - percents'!$J:$J,$C208)</f>
        <v>0</v>
      </c>
      <c r="Y208" s="118">
        <f>SUMIFS('RMI - percents'!AF:AF,'RMI - percents'!$H:$H,$A208,'RMI - percents'!$J:$J,$C208)</f>
        <v>0</v>
      </c>
      <c r="Z208" s="118">
        <f>SUMIFS('RMI - percents'!AG:AG,'RMI - percents'!$H:$H,$A208,'RMI - percents'!$J:$J,$C208)</f>
        <v>0</v>
      </c>
      <c r="AA208" s="118">
        <f>SUMIFS('RMI - percents'!AH:AH,'RMI - percents'!$H:$H,$A208,'RMI - percents'!$J:$J,$C208)</f>
        <v>0</v>
      </c>
      <c r="AB208" s="118">
        <f>SUMIFS('RMI - percents'!AI:AI,'RMI - percents'!$H:$H,$A208,'RMI - percents'!$J:$J,$C208)</f>
        <v>0</v>
      </c>
      <c r="AC208" s="118">
        <f>SUMIFS('RMI - percents'!AJ:AJ,'RMI - percents'!$H:$H,$A208,'RMI - percents'!$J:$J,$C208)</f>
        <v>0</v>
      </c>
      <c r="AD208" s="118">
        <f>SUMIFS('RMI - percents'!AK:AK,'RMI - percents'!$H:$H,$A208,'RMI - percents'!$J:$J,$C208)</f>
        <v>0</v>
      </c>
      <c r="AE208" s="118">
        <f>SUMIFS('RMI - percents'!AL:AL,'RMI - percents'!$H:$H,$A208,'RMI - percents'!$J:$J,$C208)</f>
        <v>0</v>
      </c>
      <c r="AF208" s="118">
        <f>SUMIFS('RMI - percents'!AM:AM,'RMI - percents'!$H:$H,$A208,'RMI - percents'!$J:$J,$C208)</f>
        <v>0</v>
      </c>
      <c r="AG208" s="118">
        <f>SUMIFS('RMI - percents'!AN:AN,'RMI - percents'!$H:$H,$A208,'RMI - percents'!$J:$J,$C208)</f>
        <v>0</v>
      </c>
      <c r="AH208" s="118">
        <f>SUMIFS('RMI - percents'!AO:AO,'RMI - percents'!$H:$H,$A208,'RMI - percents'!$J:$J,$C208)</f>
        <v>0</v>
      </c>
      <c r="AI208" s="118">
        <f>SUMIFS('RMI - percents'!AP:AP,'RMI - percents'!$H:$H,$A208,'RMI - percents'!$J:$J,$C208)</f>
        <v>0</v>
      </c>
    </row>
    <row r="209" spans="1:35" x14ac:dyDescent="0.35">
      <c r="A209" s="52" t="str">
        <f t="shared" si="23"/>
        <v>BCEU-commercial-other</v>
      </c>
      <c r="B209" s="63" t="s">
        <v>540</v>
      </c>
      <c r="C209" s="18" t="s">
        <v>4</v>
      </c>
      <c r="D209" s="117">
        <f>SUMIFS('RMI - percents'!K:K,'RMI - percents'!$H:$H,$A209,'RMI - percents'!$J:$J,$C209)*D$8</f>
        <v>70033108744313.25</v>
      </c>
      <c r="E209" s="117">
        <f>SUMIFS('RMI - percents'!L:L,'RMI - percents'!$H:$H,$A209,'RMI - percents'!$J:$J,$C209)*E$8</f>
        <v>58230746394236.195</v>
      </c>
      <c r="F209" s="117">
        <f>SUMIFS('RMI - percents'!M:M,'RMI - percents'!$H:$H,$A209,'RMI - percents'!$J:$J,$C209)*F$8</f>
        <v>57352398862219.5</v>
      </c>
      <c r="G209" s="117">
        <f>SUMIFS('RMI - percents'!N:N,'RMI - percents'!$H:$H,$A209,'RMI - percents'!$J:$J,$C209)*G$8</f>
        <v>59088777010929.867</v>
      </c>
      <c r="H209" s="117">
        <f>SUMIFS('RMI - percents'!O:O,'RMI - percents'!$H:$H,$A209,'RMI - percents'!$J:$J,$C209)*H$8</f>
        <v>59982508338063.773</v>
      </c>
      <c r="I209" s="117">
        <f>SUMIFS('RMI - percents'!P:P,'RMI - percents'!$H:$H,$A209,'RMI - percents'!$J:$J,$C209)*I$8</f>
        <v>60379461367405.016</v>
      </c>
      <c r="J209" s="117">
        <f>SUMIFS('RMI - percents'!Q:Q,'RMI - percents'!$H:$H,$A209,'RMI - percents'!$J:$J,$C209)*J$8</f>
        <v>60474550384857.281</v>
      </c>
      <c r="K209" s="117">
        <f>SUMIFS('RMI - percents'!R:R,'RMI - percents'!$H:$H,$A209,'RMI - percents'!$J:$J,$C209)*K$8</f>
        <v>60397829206233.352</v>
      </c>
      <c r="L209" s="117">
        <f>SUMIFS('RMI - percents'!S:S,'RMI - percents'!$H:$H,$A209,'RMI - percents'!$J:$J,$C209)*L$8</f>
        <v>60028829593619.375</v>
      </c>
      <c r="M209" s="117">
        <f>SUMIFS('RMI - percents'!T:T,'RMI - percents'!$H:$H,$A209,'RMI - percents'!$J:$J,$C209)*M$8</f>
        <v>59647358582585.555</v>
      </c>
      <c r="N209" s="117">
        <f>SUMIFS('RMI - percents'!U:U,'RMI - percents'!$H:$H,$A209,'RMI - percents'!$J:$J,$C209)*N$8</f>
        <v>59494609986844.938</v>
      </c>
      <c r="O209" s="117">
        <f>SUMIFS('RMI - percents'!V:V,'RMI - percents'!$H:$H,$A209,'RMI - percents'!$J:$J,$C209)*O$8</f>
        <v>59330284840137.445</v>
      </c>
      <c r="P209" s="117">
        <f>SUMIFS('RMI - percents'!W:W,'RMI - percents'!$H:$H,$A209,'RMI - percents'!$J:$J,$C209)*P$8</f>
        <v>59240056251981.469</v>
      </c>
      <c r="Q209" s="117">
        <f>SUMIFS('RMI - percents'!X:X,'RMI - percents'!$H:$H,$A209,'RMI - percents'!$J:$J,$C209)*Q$8</f>
        <v>59082170602771.656</v>
      </c>
      <c r="R209" s="117">
        <f>SUMIFS('RMI - percents'!Y:Y,'RMI - percents'!$H:$H,$A209,'RMI - percents'!$J:$J,$C209)*R$8</f>
        <v>59056558771247.758</v>
      </c>
      <c r="S209" s="117">
        <f>SUMIFS('RMI - percents'!Z:Z,'RMI - percents'!$H:$H,$A209,'RMI - percents'!$J:$J,$C209)*S$8</f>
        <v>58723117275776.422</v>
      </c>
      <c r="T209" s="117">
        <f>SUMIFS('RMI - percents'!AA:AA,'RMI - percents'!$H:$H,$A209,'RMI - percents'!$J:$J,$C209)*T$8</f>
        <v>58310515692664.57</v>
      </c>
      <c r="U209" s="117">
        <f>SUMIFS('RMI - percents'!AB:AB,'RMI - percents'!$H:$H,$A209,'RMI - percents'!$J:$J,$C209)*U$8</f>
        <v>58122836411002.445</v>
      </c>
      <c r="V209" s="117">
        <f>SUMIFS('RMI - percents'!AC:AC,'RMI - percents'!$H:$H,$A209,'RMI - percents'!$J:$J,$C209)*V$8</f>
        <v>57847270164412.141</v>
      </c>
      <c r="W209" s="117">
        <f>SUMIFS('RMI - percents'!AD:AD,'RMI - percents'!$H:$H,$A209,'RMI - percents'!$J:$J,$C209)*W$8</f>
        <v>57625382445902.945</v>
      </c>
      <c r="X209" s="117">
        <f>SUMIFS('RMI - percents'!AE:AE,'RMI - percents'!$H:$H,$A209,'RMI - percents'!$J:$J,$C209)*X$8</f>
        <v>57400904783385.469</v>
      </c>
      <c r="Y209" s="117">
        <f>SUMIFS('RMI - percents'!AF:AF,'RMI - percents'!$H:$H,$A209,'RMI - percents'!$J:$J,$C209)*Y$8</f>
        <v>57243823126465.961</v>
      </c>
      <c r="Z209" s="117">
        <f>SUMIFS('RMI - percents'!AG:AG,'RMI - percents'!$H:$H,$A209,'RMI - percents'!$J:$J,$C209)*Z$8</f>
        <v>57075383297254.172</v>
      </c>
      <c r="AA209" s="117">
        <f>SUMIFS('RMI - percents'!AH:AH,'RMI - percents'!$H:$H,$A209,'RMI - percents'!$J:$J,$C209)*AA$8</f>
        <v>56842216906792.313</v>
      </c>
      <c r="AB209" s="117">
        <f>SUMIFS('RMI - percents'!AI:AI,'RMI - percents'!$H:$H,$A209,'RMI - percents'!$J:$J,$C209)*AB$8</f>
        <v>56532487992001.016</v>
      </c>
      <c r="AC209" s="117">
        <f>SUMIFS('RMI - percents'!AJ:AJ,'RMI - percents'!$H:$H,$A209,'RMI - percents'!$J:$J,$C209)*AC$8</f>
        <v>56204375423056.633</v>
      </c>
      <c r="AD209" s="117">
        <f>SUMIFS('RMI - percents'!AK:AK,'RMI - percents'!$H:$H,$A209,'RMI - percents'!$J:$J,$C209)*AD$8</f>
        <v>55843163276342.18</v>
      </c>
      <c r="AE209" s="117">
        <f>SUMIFS('RMI - percents'!AL:AL,'RMI - percents'!$H:$H,$A209,'RMI - percents'!$J:$J,$C209)*AE$8</f>
        <v>55504990089456.297</v>
      </c>
      <c r="AF209" s="117">
        <f>SUMIFS('RMI - percents'!AM:AM,'RMI - percents'!$H:$H,$A209,'RMI - percents'!$J:$J,$C209)*AF$8</f>
        <v>55176318071577.352</v>
      </c>
      <c r="AG209" s="117">
        <f>SUMIFS('RMI - percents'!AN:AN,'RMI - percents'!$H:$H,$A209,'RMI - percents'!$J:$J,$C209)*AG$8</f>
        <v>54822386085315.805</v>
      </c>
      <c r="AH209" s="117">
        <f>SUMIFS('RMI - percents'!AO:AO,'RMI - percents'!$H:$H,$A209,'RMI - percents'!$J:$J,$C209)*AH$8</f>
        <v>54498142828347.203</v>
      </c>
      <c r="AI209" s="117">
        <f>SUMIFS('RMI - percents'!AP:AP,'RMI - percents'!$H:$H,$A209,'RMI - percents'!$J:$J,$C209)*AI$8</f>
        <v>54162137312765.953</v>
      </c>
    </row>
    <row r="210" spans="1:35" x14ac:dyDescent="0.35">
      <c r="A210" s="52" t="str">
        <f t="shared" si="23"/>
        <v>BCEU-commercial-other</v>
      </c>
      <c r="B210" s="63" t="s">
        <v>540</v>
      </c>
      <c r="C210" s="18" t="s">
        <v>5</v>
      </c>
      <c r="D210" s="117">
        <f>SUMIFS('RMI - percents'!K:K,'RMI - percents'!$H:$H,$A210,'RMI - percents'!$J:$J,$C210)*D$10</f>
        <v>21043043654042.125</v>
      </c>
      <c r="E210" s="117">
        <f>SUMIFS('RMI - percents'!L:L,'RMI - percents'!$H:$H,$A210,'RMI - percents'!$J:$J,$C210)*E$10</f>
        <v>21043233009556.613</v>
      </c>
      <c r="F210" s="117">
        <f>SUMIFS('RMI - percents'!M:M,'RMI - percents'!$H:$H,$A210,'RMI - percents'!$J:$J,$C210)*F$10</f>
        <v>21043443848375.801</v>
      </c>
      <c r="G210" s="117">
        <f>SUMIFS('RMI - percents'!N:N,'RMI - percents'!$H:$H,$A210,'RMI - percents'!$J:$J,$C210)*G$10</f>
        <v>21043653132415.211</v>
      </c>
      <c r="H210" s="117">
        <f>SUMIFS('RMI - percents'!O:O,'RMI - percents'!$H:$H,$A210,'RMI - percents'!$J:$J,$C210)*H$10</f>
        <v>21043845318495.297</v>
      </c>
      <c r="I210" s="117">
        <f>SUMIFS('RMI - percents'!P:P,'RMI - percents'!$H:$H,$A210,'RMI - percents'!$J:$J,$C210)*I$10</f>
        <v>21044021606271.535</v>
      </c>
      <c r="J210" s="117">
        <f>SUMIFS('RMI - percents'!Q:Q,'RMI - percents'!$H:$H,$A210,'RMI - percents'!$J:$J,$C210)*J$10</f>
        <v>21044176507198.313</v>
      </c>
      <c r="K210" s="117">
        <f>SUMIFS('RMI - percents'!R:R,'RMI - percents'!$H:$H,$A210,'RMI - percents'!$J:$J,$C210)*K$10</f>
        <v>21044314539754.043</v>
      </c>
      <c r="L210" s="117">
        <f>SUMIFS('RMI - percents'!S:S,'RMI - percents'!$H:$H,$A210,'RMI - percents'!$J:$J,$C210)*L$10</f>
        <v>21044435955461.242</v>
      </c>
      <c r="M210" s="117">
        <f>SUMIFS('RMI - percents'!T:T,'RMI - percents'!$H:$H,$A210,'RMI - percents'!$J:$J,$C210)*M$10</f>
        <v>21044540522860.91</v>
      </c>
      <c r="N210" s="117">
        <f>SUMIFS('RMI - percents'!U:U,'RMI - percents'!$H:$H,$A210,'RMI - percents'!$J:$J,$C210)*N$10</f>
        <v>21044623282993.156</v>
      </c>
      <c r="O210" s="117">
        <f>SUMIFS('RMI - percents'!V:V,'RMI - percents'!$H:$H,$A210,'RMI - percents'!$J:$J,$C210)*O$10</f>
        <v>21044683168090.094</v>
      </c>
      <c r="P210" s="117">
        <f>SUMIFS('RMI - percents'!W:W,'RMI - percents'!$H:$H,$A210,'RMI - percents'!$J:$J,$C210)*P$10</f>
        <v>21044725175638.563</v>
      </c>
      <c r="Q210" s="117">
        <f>SUMIFS('RMI - percents'!X:X,'RMI - percents'!$H:$H,$A210,'RMI - percents'!$J:$J,$C210)*Q$10</f>
        <v>21044752908680.262</v>
      </c>
      <c r="R210" s="117">
        <f>SUMIFS('RMI - percents'!Y:Y,'RMI - percents'!$H:$H,$A210,'RMI - percents'!$J:$J,$C210)*R$10</f>
        <v>21044774719425.492</v>
      </c>
      <c r="S210" s="117">
        <f>SUMIFS('RMI - percents'!Z:Z,'RMI - percents'!$H:$H,$A210,'RMI - percents'!$J:$J,$C210)*S$10</f>
        <v>21044789739741.563</v>
      </c>
      <c r="T210" s="117">
        <f>SUMIFS('RMI - percents'!AA:AA,'RMI - percents'!$H:$H,$A210,'RMI - percents'!$J:$J,$C210)*T$10</f>
        <v>21044801629877.25</v>
      </c>
      <c r="U210" s="117">
        <f>SUMIFS('RMI - percents'!AB:AB,'RMI - percents'!$H:$H,$A210,'RMI - percents'!$J:$J,$C210)*U$10</f>
        <v>21044809032089.867</v>
      </c>
      <c r="V210" s="117">
        <f>SUMIFS('RMI - percents'!AC:AC,'RMI - percents'!$H:$H,$A210,'RMI - percents'!$J:$J,$C210)*V$10</f>
        <v>21044818027653.203</v>
      </c>
      <c r="W210" s="117">
        <f>SUMIFS('RMI - percents'!AD:AD,'RMI - percents'!$H:$H,$A210,'RMI - percents'!$J:$J,$C210)*W$10</f>
        <v>21044828056018.871</v>
      </c>
      <c r="X210" s="117">
        <f>SUMIFS('RMI - percents'!AE:AE,'RMI - percents'!$H:$H,$A210,'RMI - percents'!$J:$J,$C210)*X$10</f>
        <v>21044837479320.789</v>
      </c>
      <c r="Y210" s="117">
        <f>SUMIFS('RMI - percents'!AF:AF,'RMI - percents'!$H:$H,$A210,'RMI - percents'!$J:$J,$C210)*Y$10</f>
        <v>21044847264449.039</v>
      </c>
      <c r="Z210" s="117">
        <f>SUMIFS('RMI - percents'!AG:AG,'RMI - percents'!$H:$H,$A210,'RMI - percents'!$J:$J,$C210)*Z$10</f>
        <v>21044858374687.777</v>
      </c>
      <c r="AA210" s="117">
        <f>SUMIFS('RMI - percents'!AH:AH,'RMI - percents'!$H:$H,$A210,'RMI - percents'!$J:$J,$C210)*AA$10</f>
        <v>21044870899012.664</v>
      </c>
      <c r="AB210" s="117">
        <f>SUMIFS('RMI - percents'!AI:AI,'RMI - percents'!$H:$H,$A210,'RMI - percents'!$J:$J,$C210)*AB$10</f>
        <v>21044883823308.105</v>
      </c>
      <c r="AC210" s="117">
        <f>SUMIFS('RMI - percents'!AJ:AJ,'RMI - percents'!$H:$H,$A210,'RMI - percents'!$J:$J,$C210)*AC$10</f>
        <v>21044896813231.707</v>
      </c>
      <c r="AD210" s="117">
        <f>SUMIFS('RMI - percents'!AK:AK,'RMI - percents'!$H:$H,$A210,'RMI - percents'!$J:$J,$C210)*AD$10</f>
        <v>21044909151458.48</v>
      </c>
      <c r="AE210" s="117">
        <f>SUMIFS('RMI - percents'!AL:AL,'RMI - percents'!$H:$H,$A210,'RMI - percents'!$J:$J,$C210)*AE$10</f>
        <v>21044920987678</v>
      </c>
      <c r="AF210" s="117">
        <f>SUMIFS('RMI - percents'!AM:AM,'RMI - percents'!$H:$H,$A210,'RMI - percents'!$J:$J,$C210)*AF$10</f>
        <v>21044931865015.75</v>
      </c>
      <c r="AG210" s="117">
        <f>SUMIFS('RMI - percents'!AN:AN,'RMI - percents'!$H:$H,$A210,'RMI - percents'!$J:$J,$C210)*AG$10</f>
        <v>21044943535941.098</v>
      </c>
      <c r="AH210" s="117">
        <f>SUMIFS('RMI - percents'!AO:AO,'RMI - percents'!$H:$H,$A210,'RMI - percents'!$J:$J,$C210)*AH$10</f>
        <v>21044955477288.02</v>
      </c>
      <c r="AI210" s="117">
        <f>SUMIFS('RMI - percents'!AP:AP,'RMI - percents'!$H:$H,$A210,'RMI - percents'!$J:$J,$C210)*AI$10</f>
        <v>21044966926642.016</v>
      </c>
    </row>
    <row r="211" spans="1:35" x14ac:dyDescent="0.35">
      <c r="A211" s="52" t="str">
        <f t="shared" si="23"/>
        <v>BCEU-commercial-other</v>
      </c>
      <c r="B211" s="63" t="s">
        <v>540</v>
      </c>
      <c r="C211" s="18" t="s">
        <v>7</v>
      </c>
      <c r="D211" s="118">
        <f>SUMIFS('RMI - percents'!K:K,'RMI - percents'!$H:$H,$A211,'RMI - percents'!$J:$J,$C211)</f>
        <v>0</v>
      </c>
      <c r="E211" s="118">
        <f>SUMIFS('RMI - percents'!L:L,'RMI - percents'!$H:$H,$A211,'RMI - percents'!$J:$J,$C211)</f>
        <v>0</v>
      </c>
      <c r="F211" s="118">
        <f>SUMIFS('RMI - percents'!M:M,'RMI - percents'!$H:$H,$A211,'RMI - percents'!$J:$J,$C211)</f>
        <v>0</v>
      </c>
      <c r="G211" s="118">
        <f>SUMIFS('RMI - percents'!N:N,'RMI - percents'!$H:$H,$A211,'RMI - percents'!$J:$J,$C211)</f>
        <v>0</v>
      </c>
      <c r="H211" s="118">
        <f>SUMIFS('RMI - percents'!O:O,'RMI - percents'!$H:$H,$A211,'RMI - percents'!$J:$J,$C211)</f>
        <v>0</v>
      </c>
      <c r="I211" s="118">
        <f>SUMIFS('RMI - percents'!P:P,'RMI - percents'!$H:$H,$A211,'RMI - percents'!$J:$J,$C211)</f>
        <v>0</v>
      </c>
      <c r="J211" s="118">
        <f>SUMIFS('RMI - percents'!Q:Q,'RMI - percents'!$H:$H,$A211,'RMI - percents'!$J:$J,$C211)</f>
        <v>0</v>
      </c>
      <c r="K211" s="118">
        <f>SUMIFS('RMI - percents'!R:R,'RMI - percents'!$H:$H,$A211,'RMI - percents'!$J:$J,$C211)</f>
        <v>0</v>
      </c>
      <c r="L211" s="118">
        <f>SUMIFS('RMI - percents'!S:S,'RMI - percents'!$H:$H,$A211,'RMI - percents'!$J:$J,$C211)</f>
        <v>0</v>
      </c>
      <c r="M211" s="118">
        <f>SUMIFS('RMI - percents'!T:T,'RMI - percents'!$H:$H,$A211,'RMI - percents'!$J:$J,$C211)</f>
        <v>0</v>
      </c>
      <c r="N211" s="118">
        <f>SUMIFS('RMI - percents'!U:U,'RMI - percents'!$H:$H,$A211,'RMI - percents'!$J:$J,$C211)</f>
        <v>0</v>
      </c>
      <c r="O211" s="118">
        <f>SUMIFS('RMI - percents'!V:V,'RMI - percents'!$H:$H,$A211,'RMI - percents'!$J:$J,$C211)</f>
        <v>0</v>
      </c>
      <c r="P211" s="118">
        <f>SUMIFS('RMI - percents'!W:W,'RMI - percents'!$H:$H,$A211,'RMI - percents'!$J:$J,$C211)</f>
        <v>0</v>
      </c>
      <c r="Q211" s="118">
        <f>SUMIFS('RMI - percents'!X:X,'RMI - percents'!$H:$H,$A211,'RMI - percents'!$J:$J,$C211)</f>
        <v>0</v>
      </c>
      <c r="R211" s="118">
        <f>SUMIFS('RMI - percents'!Y:Y,'RMI - percents'!$H:$H,$A211,'RMI - percents'!$J:$J,$C211)</f>
        <v>0</v>
      </c>
      <c r="S211" s="118">
        <f>SUMIFS('RMI - percents'!Z:Z,'RMI - percents'!$H:$H,$A211,'RMI - percents'!$J:$J,$C211)</f>
        <v>0</v>
      </c>
      <c r="T211" s="118">
        <f>SUMIFS('RMI - percents'!AA:AA,'RMI - percents'!$H:$H,$A211,'RMI - percents'!$J:$J,$C211)</f>
        <v>0</v>
      </c>
      <c r="U211" s="118">
        <f>SUMIFS('RMI - percents'!AB:AB,'RMI - percents'!$H:$H,$A211,'RMI - percents'!$J:$J,$C211)</f>
        <v>0</v>
      </c>
      <c r="V211" s="118">
        <f>SUMIFS('RMI - percents'!AC:AC,'RMI - percents'!$H:$H,$A211,'RMI - percents'!$J:$J,$C211)</f>
        <v>0</v>
      </c>
      <c r="W211" s="118">
        <f>SUMIFS('RMI - percents'!AD:AD,'RMI - percents'!$H:$H,$A211,'RMI - percents'!$J:$J,$C211)</f>
        <v>0</v>
      </c>
      <c r="X211" s="118">
        <f>SUMIFS('RMI - percents'!AE:AE,'RMI - percents'!$H:$H,$A211,'RMI - percents'!$J:$J,$C211)</f>
        <v>0</v>
      </c>
      <c r="Y211" s="118">
        <f>SUMIFS('RMI - percents'!AF:AF,'RMI - percents'!$H:$H,$A211,'RMI - percents'!$J:$J,$C211)</f>
        <v>0</v>
      </c>
      <c r="Z211" s="118">
        <f>SUMIFS('RMI - percents'!AG:AG,'RMI - percents'!$H:$H,$A211,'RMI - percents'!$J:$J,$C211)</f>
        <v>0</v>
      </c>
      <c r="AA211" s="118">
        <f>SUMIFS('RMI - percents'!AH:AH,'RMI - percents'!$H:$H,$A211,'RMI - percents'!$J:$J,$C211)</f>
        <v>0</v>
      </c>
      <c r="AB211" s="118">
        <f>SUMIFS('RMI - percents'!AI:AI,'RMI - percents'!$H:$H,$A211,'RMI - percents'!$J:$J,$C211)</f>
        <v>0</v>
      </c>
      <c r="AC211" s="118">
        <f>SUMIFS('RMI - percents'!AJ:AJ,'RMI - percents'!$H:$H,$A211,'RMI - percents'!$J:$J,$C211)</f>
        <v>0</v>
      </c>
      <c r="AD211" s="118">
        <f>SUMIFS('RMI - percents'!AK:AK,'RMI - percents'!$H:$H,$A211,'RMI - percents'!$J:$J,$C211)</f>
        <v>0</v>
      </c>
      <c r="AE211" s="118">
        <f>SUMIFS('RMI - percents'!AL:AL,'RMI - percents'!$H:$H,$A211,'RMI - percents'!$J:$J,$C211)</f>
        <v>0</v>
      </c>
      <c r="AF211" s="118">
        <f>SUMIFS('RMI - percents'!AM:AM,'RMI - percents'!$H:$H,$A211,'RMI - percents'!$J:$J,$C211)</f>
        <v>0</v>
      </c>
      <c r="AG211" s="118">
        <f>SUMIFS('RMI - percents'!AN:AN,'RMI - percents'!$H:$H,$A211,'RMI - percents'!$J:$J,$C211)</f>
        <v>0</v>
      </c>
      <c r="AH211" s="118">
        <f>SUMIFS('RMI - percents'!AO:AO,'RMI - percents'!$H:$H,$A211,'RMI - percents'!$J:$J,$C211)</f>
        <v>0</v>
      </c>
      <c r="AI211" s="118">
        <f>SUMIFS('RMI - percents'!AP:AP,'RMI - percents'!$H:$H,$A211,'RMI - percents'!$J:$J,$C211)</f>
        <v>0</v>
      </c>
    </row>
    <row r="212" spans="1:35" x14ac:dyDescent="0.35">
      <c r="A212" s="52" t="str">
        <f t="shared" si="23"/>
        <v>BCEU-commercial-other</v>
      </c>
      <c r="B212" s="63" t="s">
        <v>540</v>
      </c>
      <c r="C212" s="18" t="s">
        <v>8</v>
      </c>
      <c r="D212" s="117">
        <f>SUMIFS('RMI - percents'!K:K,'RMI - percents'!$H:$H,$A212,'RMI - percents'!$J:$J,$C212)*D$12</f>
        <v>0</v>
      </c>
      <c r="E212" s="117">
        <f>SUMIFS('RMI - percents'!L:L,'RMI - percents'!$H:$H,$A212,'RMI - percents'!$J:$J,$C212)*E$12</f>
        <v>0</v>
      </c>
      <c r="F212" s="117">
        <f>SUMIFS('RMI - percents'!M:M,'RMI - percents'!$H:$H,$A212,'RMI - percents'!$J:$J,$C212)*F$12</f>
        <v>0</v>
      </c>
      <c r="G212" s="117">
        <f>SUMIFS('RMI - percents'!N:N,'RMI - percents'!$H:$H,$A212,'RMI - percents'!$J:$J,$C212)*G$12</f>
        <v>0</v>
      </c>
      <c r="H212" s="117">
        <f>SUMIFS('RMI - percents'!O:O,'RMI - percents'!$H:$H,$A212,'RMI - percents'!$J:$J,$C212)*H$12</f>
        <v>0</v>
      </c>
      <c r="I212" s="117">
        <f>SUMIFS('RMI - percents'!P:P,'RMI - percents'!$H:$H,$A212,'RMI - percents'!$J:$J,$C212)*I$12</f>
        <v>0</v>
      </c>
      <c r="J212" s="117">
        <f>SUMIFS('RMI - percents'!Q:Q,'RMI - percents'!$H:$H,$A212,'RMI - percents'!$J:$J,$C212)*J$12</f>
        <v>0</v>
      </c>
      <c r="K212" s="117">
        <f>SUMIFS('RMI - percents'!R:R,'RMI - percents'!$H:$H,$A212,'RMI - percents'!$J:$J,$C212)*K$12</f>
        <v>0</v>
      </c>
      <c r="L212" s="117">
        <f>SUMIFS('RMI - percents'!S:S,'RMI - percents'!$H:$H,$A212,'RMI - percents'!$J:$J,$C212)*L$12</f>
        <v>0</v>
      </c>
      <c r="M212" s="117">
        <f>SUMIFS('RMI - percents'!T:T,'RMI - percents'!$H:$H,$A212,'RMI - percents'!$J:$J,$C212)*M$12</f>
        <v>0</v>
      </c>
      <c r="N212" s="117">
        <f>SUMIFS('RMI - percents'!U:U,'RMI - percents'!$H:$H,$A212,'RMI - percents'!$J:$J,$C212)*N$12</f>
        <v>0</v>
      </c>
      <c r="O212" s="117">
        <f>SUMIFS('RMI - percents'!V:V,'RMI - percents'!$H:$H,$A212,'RMI - percents'!$J:$J,$C212)*O$12</f>
        <v>0</v>
      </c>
      <c r="P212" s="117">
        <f>SUMIFS('RMI - percents'!W:W,'RMI - percents'!$H:$H,$A212,'RMI - percents'!$J:$J,$C212)*P$12</f>
        <v>0</v>
      </c>
      <c r="Q212" s="117">
        <f>SUMIFS('RMI - percents'!X:X,'RMI - percents'!$H:$H,$A212,'RMI - percents'!$J:$J,$C212)*Q$12</f>
        <v>0</v>
      </c>
      <c r="R212" s="117">
        <f>SUMIFS('RMI - percents'!Y:Y,'RMI - percents'!$H:$H,$A212,'RMI - percents'!$J:$J,$C212)*R$12</f>
        <v>0</v>
      </c>
      <c r="S212" s="117">
        <f>SUMIFS('RMI - percents'!Z:Z,'RMI - percents'!$H:$H,$A212,'RMI - percents'!$J:$J,$C212)*S$12</f>
        <v>0</v>
      </c>
      <c r="T212" s="117">
        <f>SUMIFS('RMI - percents'!AA:AA,'RMI - percents'!$H:$H,$A212,'RMI - percents'!$J:$J,$C212)*T$12</f>
        <v>0</v>
      </c>
      <c r="U212" s="117">
        <f>SUMIFS('RMI - percents'!AB:AB,'RMI - percents'!$H:$H,$A212,'RMI - percents'!$J:$J,$C212)*U$12</f>
        <v>0</v>
      </c>
      <c r="V212" s="117">
        <f>SUMIFS('RMI - percents'!AC:AC,'RMI - percents'!$H:$H,$A212,'RMI - percents'!$J:$J,$C212)*V$12</f>
        <v>0</v>
      </c>
      <c r="W212" s="117">
        <f>SUMIFS('RMI - percents'!AD:AD,'RMI - percents'!$H:$H,$A212,'RMI - percents'!$J:$J,$C212)*W$12</f>
        <v>0</v>
      </c>
      <c r="X212" s="117">
        <f>SUMIFS('RMI - percents'!AE:AE,'RMI - percents'!$H:$H,$A212,'RMI - percents'!$J:$J,$C212)*X$12</f>
        <v>0</v>
      </c>
      <c r="Y212" s="117">
        <f>SUMIFS('RMI - percents'!AF:AF,'RMI - percents'!$H:$H,$A212,'RMI - percents'!$J:$J,$C212)*Y$12</f>
        <v>0</v>
      </c>
      <c r="Z212" s="117">
        <f>SUMIFS('RMI - percents'!AG:AG,'RMI - percents'!$H:$H,$A212,'RMI - percents'!$J:$J,$C212)*Z$12</f>
        <v>0</v>
      </c>
      <c r="AA212" s="117">
        <f>SUMIFS('RMI - percents'!AH:AH,'RMI - percents'!$H:$H,$A212,'RMI - percents'!$J:$J,$C212)*AA$12</f>
        <v>0</v>
      </c>
      <c r="AB212" s="117">
        <f>SUMIFS('RMI - percents'!AI:AI,'RMI - percents'!$H:$H,$A212,'RMI - percents'!$J:$J,$C212)*AB$12</f>
        <v>0</v>
      </c>
      <c r="AC212" s="117">
        <f>SUMIFS('RMI - percents'!AJ:AJ,'RMI - percents'!$H:$H,$A212,'RMI - percents'!$J:$J,$C212)*AC$12</f>
        <v>0</v>
      </c>
      <c r="AD212" s="117">
        <f>SUMIFS('RMI - percents'!AK:AK,'RMI - percents'!$H:$H,$A212,'RMI - percents'!$J:$J,$C212)*AD$12</f>
        <v>0</v>
      </c>
      <c r="AE212" s="117">
        <f>SUMIFS('RMI - percents'!AL:AL,'RMI - percents'!$H:$H,$A212,'RMI - percents'!$J:$J,$C212)*AE$12</f>
        <v>0</v>
      </c>
      <c r="AF212" s="117">
        <f>SUMIFS('RMI - percents'!AM:AM,'RMI - percents'!$H:$H,$A212,'RMI - percents'!$J:$J,$C212)*AF$12</f>
        <v>0</v>
      </c>
      <c r="AG212" s="117">
        <f>SUMIFS('RMI - percents'!AN:AN,'RMI - percents'!$H:$H,$A212,'RMI - percents'!$J:$J,$C212)*AG$12</f>
        <v>0</v>
      </c>
      <c r="AH212" s="117">
        <f>SUMIFS('RMI - percents'!AO:AO,'RMI - percents'!$H:$H,$A212,'RMI - percents'!$J:$J,$C212)*AH$12</f>
        <v>0</v>
      </c>
      <c r="AI212" s="117">
        <f>SUMIFS('RMI - percents'!AP:AP,'RMI - percents'!$H:$H,$A212,'RMI - percents'!$J:$J,$C212)*AI$12</f>
        <v>0</v>
      </c>
    </row>
    <row r="213" spans="1:35" x14ac:dyDescent="0.35">
      <c r="A213" s="52" t="str">
        <f t="shared" si="23"/>
        <v>BCEU-commercial-other</v>
      </c>
      <c r="B213" s="63" t="s">
        <v>540</v>
      </c>
      <c r="C213" s="18" t="s">
        <v>93</v>
      </c>
      <c r="D213" s="118">
        <f>SUMIFS('RMI - percents'!K:K,'RMI - percents'!$H:$H,$A213,'RMI - percents'!$J:$J,$C213)</f>
        <v>0</v>
      </c>
      <c r="E213" s="118">
        <f>SUMIFS('RMI - percents'!L:L,'RMI - percents'!$H:$H,$A213,'RMI - percents'!$J:$J,$C213)</f>
        <v>0</v>
      </c>
      <c r="F213" s="118">
        <f>SUMIFS('RMI - percents'!M:M,'RMI - percents'!$H:$H,$A213,'RMI - percents'!$J:$J,$C213)</f>
        <v>0</v>
      </c>
      <c r="G213" s="118">
        <f>SUMIFS('RMI - percents'!N:N,'RMI - percents'!$H:$H,$A213,'RMI - percents'!$J:$J,$C213)</f>
        <v>0</v>
      </c>
      <c r="H213" s="118">
        <f>SUMIFS('RMI - percents'!O:O,'RMI - percents'!$H:$H,$A213,'RMI - percents'!$J:$J,$C213)</f>
        <v>0</v>
      </c>
      <c r="I213" s="118">
        <f>SUMIFS('RMI - percents'!P:P,'RMI - percents'!$H:$H,$A213,'RMI - percents'!$J:$J,$C213)</f>
        <v>0</v>
      </c>
      <c r="J213" s="118">
        <f>SUMIFS('RMI - percents'!Q:Q,'RMI - percents'!$H:$H,$A213,'RMI - percents'!$J:$J,$C213)</f>
        <v>0</v>
      </c>
      <c r="K213" s="118">
        <f>SUMIFS('RMI - percents'!R:R,'RMI - percents'!$H:$H,$A213,'RMI - percents'!$J:$J,$C213)</f>
        <v>0</v>
      </c>
      <c r="L213" s="118">
        <f>SUMIFS('RMI - percents'!S:S,'RMI - percents'!$H:$H,$A213,'RMI - percents'!$J:$J,$C213)</f>
        <v>0</v>
      </c>
      <c r="M213" s="118">
        <f>SUMIFS('RMI - percents'!T:T,'RMI - percents'!$H:$H,$A213,'RMI - percents'!$J:$J,$C213)</f>
        <v>0</v>
      </c>
      <c r="N213" s="118">
        <f>SUMIFS('RMI - percents'!U:U,'RMI - percents'!$H:$H,$A213,'RMI - percents'!$J:$J,$C213)</f>
        <v>0</v>
      </c>
      <c r="O213" s="118">
        <f>SUMIFS('RMI - percents'!V:V,'RMI - percents'!$H:$H,$A213,'RMI - percents'!$J:$J,$C213)</f>
        <v>0</v>
      </c>
      <c r="P213" s="118">
        <f>SUMIFS('RMI - percents'!W:W,'RMI - percents'!$H:$H,$A213,'RMI - percents'!$J:$J,$C213)</f>
        <v>0</v>
      </c>
      <c r="Q213" s="118">
        <f>SUMIFS('RMI - percents'!X:X,'RMI - percents'!$H:$H,$A213,'RMI - percents'!$J:$J,$C213)</f>
        <v>0</v>
      </c>
      <c r="R213" s="118">
        <f>SUMIFS('RMI - percents'!Y:Y,'RMI - percents'!$H:$H,$A213,'RMI - percents'!$J:$J,$C213)</f>
        <v>0</v>
      </c>
      <c r="S213" s="118">
        <f>SUMIFS('RMI - percents'!Z:Z,'RMI - percents'!$H:$H,$A213,'RMI - percents'!$J:$J,$C213)</f>
        <v>0</v>
      </c>
      <c r="T213" s="118">
        <f>SUMIFS('RMI - percents'!AA:AA,'RMI - percents'!$H:$H,$A213,'RMI - percents'!$J:$J,$C213)</f>
        <v>0</v>
      </c>
      <c r="U213" s="118">
        <f>SUMIFS('RMI - percents'!AB:AB,'RMI - percents'!$H:$H,$A213,'RMI - percents'!$J:$J,$C213)</f>
        <v>0</v>
      </c>
      <c r="V213" s="118">
        <f>SUMIFS('RMI - percents'!AC:AC,'RMI - percents'!$H:$H,$A213,'RMI - percents'!$J:$J,$C213)</f>
        <v>0</v>
      </c>
      <c r="W213" s="118">
        <f>SUMIFS('RMI - percents'!AD:AD,'RMI - percents'!$H:$H,$A213,'RMI - percents'!$J:$J,$C213)</f>
        <v>0</v>
      </c>
      <c r="X213" s="118">
        <f>SUMIFS('RMI - percents'!AE:AE,'RMI - percents'!$H:$H,$A213,'RMI - percents'!$J:$J,$C213)</f>
        <v>0</v>
      </c>
      <c r="Y213" s="118">
        <f>SUMIFS('RMI - percents'!AF:AF,'RMI - percents'!$H:$H,$A213,'RMI - percents'!$J:$J,$C213)</f>
        <v>0</v>
      </c>
      <c r="Z213" s="118">
        <f>SUMIFS('RMI - percents'!AG:AG,'RMI - percents'!$H:$H,$A213,'RMI - percents'!$J:$J,$C213)</f>
        <v>0</v>
      </c>
      <c r="AA213" s="118">
        <f>SUMIFS('RMI - percents'!AH:AH,'RMI - percents'!$H:$H,$A213,'RMI - percents'!$J:$J,$C213)</f>
        <v>0</v>
      </c>
      <c r="AB213" s="118">
        <f>SUMIFS('RMI - percents'!AI:AI,'RMI - percents'!$H:$H,$A213,'RMI - percents'!$J:$J,$C213)</f>
        <v>0</v>
      </c>
      <c r="AC213" s="118">
        <f>SUMIFS('RMI - percents'!AJ:AJ,'RMI - percents'!$H:$H,$A213,'RMI - percents'!$J:$J,$C213)</f>
        <v>0</v>
      </c>
      <c r="AD213" s="118">
        <f>SUMIFS('RMI - percents'!AK:AK,'RMI - percents'!$H:$H,$A213,'RMI - percents'!$J:$J,$C213)</f>
        <v>0</v>
      </c>
      <c r="AE213" s="118">
        <f>SUMIFS('RMI - percents'!AL:AL,'RMI - percents'!$H:$H,$A213,'RMI - percents'!$J:$J,$C213)</f>
        <v>0</v>
      </c>
      <c r="AF213" s="118">
        <f>SUMIFS('RMI - percents'!AM:AM,'RMI - percents'!$H:$H,$A213,'RMI - percents'!$J:$J,$C213)</f>
        <v>0</v>
      </c>
      <c r="AG213" s="118">
        <f>SUMIFS('RMI - percents'!AN:AN,'RMI - percents'!$H:$H,$A213,'RMI - percents'!$J:$J,$C213)</f>
        <v>0</v>
      </c>
      <c r="AH213" s="118">
        <f>SUMIFS('RMI - percents'!AO:AO,'RMI - percents'!$H:$H,$A213,'RMI - percents'!$J:$J,$C213)</f>
        <v>0</v>
      </c>
      <c r="AI213" s="118">
        <f>SUMIFS('RMI - percents'!AP:AP,'RMI - percents'!$H:$H,$A213,'RMI - percents'!$J:$J,$C213)</f>
        <v>0</v>
      </c>
    </row>
    <row r="214" spans="1:35" x14ac:dyDescent="0.35">
      <c r="A214" s="52" t="str">
        <f t="shared" si="23"/>
        <v>BCEU-commercial-other</v>
      </c>
      <c r="B214" s="63" t="s">
        <v>540</v>
      </c>
      <c r="C214" s="18" t="s">
        <v>94</v>
      </c>
      <c r="D214" s="118">
        <f>SUMIFS('RMI - percents'!K:K,'RMI - percents'!$H:$H,$A214,'RMI - percents'!$J:$J,$C214)</f>
        <v>0</v>
      </c>
      <c r="E214" s="118">
        <f>SUMIFS('RMI - percents'!L:L,'RMI - percents'!$H:$H,$A214,'RMI - percents'!$J:$J,$C214)</f>
        <v>0</v>
      </c>
      <c r="F214" s="118">
        <f>SUMIFS('RMI - percents'!M:M,'RMI - percents'!$H:$H,$A214,'RMI - percents'!$J:$J,$C214)</f>
        <v>0</v>
      </c>
      <c r="G214" s="118">
        <f>SUMIFS('RMI - percents'!N:N,'RMI - percents'!$H:$H,$A214,'RMI - percents'!$J:$J,$C214)</f>
        <v>0</v>
      </c>
      <c r="H214" s="118">
        <f>SUMIFS('RMI - percents'!O:O,'RMI - percents'!$H:$H,$A214,'RMI - percents'!$J:$J,$C214)</f>
        <v>0</v>
      </c>
      <c r="I214" s="118">
        <f>SUMIFS('RMI - percents'!P:P,'RMI - percents'!$H:$H,$A214,'RMI - percents'!$J:$J,$C214)</f>
        <v>0</v>
      </c>
      <c r="J214" s="118">
        <f>SUMIFS('RMI - percents'!Q:Q,'RMI - percents'!$H:$H,$A214,'RMI - percents'!$J:$J,$C214)</f>
        <v>0</v>
      </c>
      <c r="K214" s="118">
        <f>SUMIFS('RMI - percents'!R:R,'RMI - percents'!$H:$H,$A214,'RMI - percents'!$J:$J,$C214)</f>
        <v>0</v>
      </c>
      <c r="L214" s="118">
        <f>SUMIFS('RMI - percents'!S:S,'RMI - percents'!$H:$H,$A214,'RMI - percents'!$J:$J,$C214)</f>
        <v>0</v>
      </c>
      <c r="M214" s="118">
        <f>SUMIFS('RMI - percents'!T:T,'RMI - percents'!$H:$H,$A214,'RMI - percents'!$J:$J,$C214)</f>
        <v>0</v>
      </c>
      <c r="N214" s="118">
        <f>SUMIFS('RMI - percents'!U:U,'RMI - percents'!$H:$H,$A214,'RMI - percents'!$J:$J,$C214)</f>
        <v>0</v>
      </c>
      <c r="O214" s="118">
        <f>SUMIFS('RMI - percents'!V:V,'RMI - percents'!$H:$H,$A214,'RMI - percents'!$J:$J,$C214)</f>
        <v>0</v>
      </c>
      <c r="P214" s="118">
        <f>SUMIFS('RMI - percents'!W:W,'RMI - percents'!$H:$H,$A214,'RMI - percents'!$J:$J,$C214)</f>
        <v>0</v>
      </c>
      <c r="Q214" s="118">
        <f>SUMIFS('RMI - percents'!X:X,'RMI - percents'!$H:$H,$A214,'RMI - percents'!$J:$J,$C214)</f>
        <v>0</v>
      </c>
      <c r="R214" s="118">
        <f>SUMIFS('RMI - percents'!Y:Y,'RMI - percents'!$H:$H,$A214,'RMI - percents'!$J:$J,$C214)</f>
        <v>0</v>
      </c>
      <c r="S214" s="118">
        <f>SUMIFS('RMI - percents'!Z:Z,'RMI - percents'!$H:$H,$A214,'RMI - percents'!$J:$J,$C214)</f>
        <v>0</v>
      </c>
      <c r="T214" s="118">
        <f>SUMIFS('RMI - percents'!AA:AA,'RMI - percents'!$H:$H,$A214,'RMI - percents'!$J:$J,$C214)</f>
        <v>0</v>
      </c>
      <c r="U214" s="118">
        <f>SUMIFS('RMI - percents'!AB:AB,'RMI - percents'!$H:$H,$A214,'RMI - percents'!$J:$J,$C214)</f>
        <v>0</v>
      </c>
      <c r="V214" s="118">
        <f>SUMIFS('RMI - percents'!AC:AC,'RMI - percents'!$H:$H,$A214,'RMI - percents'!$J:$J,$C214)</f>
        <v>0</v>
      </c>
      <c r="W214" s="118">
        <f>SUMIFS('RMI - percents'!AD:AD,'RMI - percents'!$H:$H,$A214,'RMI - percents'!$J:$J,$C214)</f>
        <v>0</v>
      </c>
      <c r="X214" s="118">
        <f>SUMIFS('RMI - percents'!AE:AE,'RMI - percents'!$H:$H,$A214,'RMI - percents'!$J:$J,$C214)</f>
        <v>0</v>
      </c>
      <c r="Y214" s="118">
        <f>SUMIFS('RMI - percents'!AF:AF,'RMI - percents'!$H:$H,$A214,'RMI - percents'!$J:$J,$C214)</f>
        <v>0</v>
      </c>
      <c r="Z214" s="118">
        <f>SUMIFS('RMI - percents'!AG:AG,'RMI - percents'!$H:$H,$A214,'RMI - percents'!$J:$J,$C214)</f>
        <v>0</v>
      </c>
      <c r="AA214" s="118">
        <f>SUMIFS('RMI - percents'!AH:AH,'RMI - percents'!$H:$H,$A214,'RMI - percents'!$J:$J,$C214)</f>
        <v>0</v>
      </c>
      <c r="AB214" s="118">
        <f>SUMIFS('RMI - percents'!AI:AI,'RMI - percents'!$H:$H,$A214,'RMI - percents'!$J:$J,$C214)</f>
        <v>0</v>
      </c>
      <c r="AC214" s="118">
        <f>SUMIFS('RMI - percents'!AJ:AJ,'RMI - percents'!$H:$H,$A214,'RMI - percents'!$J:$J,$C214)</f>
        <v>0</v>
      </c>
      <c r="AD214" s="118">
        <f>SUMIFS('RMI - percents'!AK:AK,'RMI - percents'!$H:$H,$A214,'RMI - percents'!$J:$J,$C214)</f>
        <v>0</v>
      </c>
      <c r="AE214" s="118">
        <f>SUMIFS('RMI - percents'!AL:AL,'RMI - percents'!$H:$H,$A214,'RMI - percents'!$J:$J,$C214)</f>
        <v>0</v>
      </c>
      <c r="AF214" s="118">
        <f>SUMIFS('RMI - percents'!AM:AM,'RMI - percents'!$H:$H,$A214,'RMI - percents'!$J:$J,$C214)</f>
        <v>0</v>
      </c>
      <c r="AG214" s="118">
        <f>SUMIFS('RMI - percents'!AN:AN,'RMI - percents'!$H:$H,$A214,'RMI - percents'!$J:$J,$C214)</f>
        <v>0</v>
      </c>
      <c r="AH214" s="118">
        <f>SUMIFS('RMI - percents'!AO:AO,'RMI - percents'!$H:$H,$A214,'RMI - percents'!$J:$J,$C214)</f>
        <v>0</v>
      </c>
      <c r="AI214" s="118">
        <f>SUMIFS('RMI - percents'!AP:AP,'RMI - percents'!$H:$H,$A214,'RMI - percents'!$J:$J,$C214)</f>
        <v>0</v>
      </c>
    </row>
    <row r="215" spans="1:35" x14ac:dyDescent="0.35">
      <c r="A215" s="52" t="str">
        <f t="shared" si="23"/>
        <v>BCEU-commercial-other</v>
      </c>
      <c r="B215" s="63" t="s">
        <v>540</v>
      </c>
      <c r="C215" s="18" t="s">
        <v>95</v>
      </c>
      <c r="D215" s="117">
        <f>SUMIFS('RMI - percents'!K:K,'RMI - percents'!$H:$H,$A215,'RMI - percents'!$J:$J,$C215)*D$16</f>
        <v>0</v>
      </c>
      <c r="E215" s="117">
        <f>SUMIFS('RMI - percents'!L:L,'RMI - percents'!$H:$H,$A215,'RMI - percents'!$J:$J,$C215)*E$16</f>
        <v>0</v>
      </c>
      <c r="F215" s="117">
        <f>SUMIFS('RMI - percents'!M:M,'RMI - percents'!$H:$H,$A215,'RMI - percents'!$J:$J,$C215)*F$16</f>
        <v>0</v>
      </c>
      <c r="G215" s="117">
        <f>SUMIFS('RMI - percents'!N:N,'RMI - percents'!$H:$H,$A215,'RMI - percents'!$J:$J,$C215)*G$16</f>
        <v>0</v>
      </c>
      <c r="H215" s="117">
        <f>SUMIFS('RMI - percents'!O:O,'RMI - percents'!$H:$H,$A215,'RMI - percents'!$J:$J,$C215)*H$16</f>
        <v>0</v>
      </c>
      <c r="I215" s="117">
        <f>SUMIFS('RMI - percents'!P:P,'RMI - percents'!$H:$H,$A215,'RMI - percents'!$J:$J,$C215)*I$16</f>
        <v>0</v>
      </c>
      <c r="J215" s="117">
        <f>SUMIFS('RMI - percents'!Q:Q,'RMI - percents'!$H:$H,$A215,'RMI - percents'!$J:$J,$C215)*J$16</f>
        <v>0</v>
      </c>
      <c r="K215" s="117">
        <f>SUMIFS('RMI - percents'!R:R,'RMI - percents'!$H:$H,$A215,'RMI - percents'!$J:$J,$C215)*K$16</f>
        <v>0</v>
      </c>
      <c r="L215" s="117">
        <f>SUMIFS('RMI - percents'!S:S,'RMI - percents'!$H:$H,$A215,'RMI - percents'!$J:$J,$C215)*L$16</f>
        <v>0</v>
      </c>
      <c r="M215" s="117">
        <f>SUMIFS('RMI - percents'!T:T,'RMI - percents'!$H:$H,$A215,'RMI - percents'!$J:$J,$C215)*M$16</f>
        <v>0</v>
      </c>
      <c r="N215" s="117">
        <f>SUMIFS('RMI - percents'!U:U,'RMI - percents'!$H:$H,$A215,'RMI - percents'!$J:$J,$C215)*N$16</f>
        <v>0</v>
      </c>
      <c r="O215" s="117">
        <f>SUMIFS('RMI - percents'!V:V,'RMI - percents'!$H:$H,$A215,'RMI - percents'!$J:$J,$C215)*O$16</f>
        <v>0</v>
      </c>
      <c r="P215" s="117">
        <f>SUMIFS('RMI - percents'!W:W,'RMI - percents'!$H:$H,$A215,'RMI - percents'!$J:$J,$C215)*P$16</f>
        <v>0</v>
      </c>
      <c r="Q215" s="117">
        <f>SUMIFS('RMI - percents'!X:X,'RMI - percents'!$H:$H,$A215,'RMI - percents'!$J:$J,$C215)*Q$16</f>
        <v>0</v>
      </c>
      <c r="R215" s="117">
        <f>SUMIFS('RMI - percents'!Y:Y,'RMI - percents'!$H:$H,$A215,'RMI - percents'!$J:$J,$C215)*R$16</f>
        <v>0</v>
      </c>
      <c r="S215" s="117">
        <f>SUMIFS('RMI - percents'!Z:Z,'RMI - percents'!$H:$H,$A215,'RMI - percents'!$J:$J,$C215)*S$16</f>
        <v>0</v>
      </c>
      <c r="T215" s="117">
        <f>SUMIFS('RMI - percents'!AA:AA,'RMI - percents'!$H:$H,$A215,'RMI - percents'!$J:$J,$C215)*T$16</f>
        <v>0</v>
      </c>
      <c r="U215" s="117">
        <f>SUMIFS('RMI - percents'!AB:AB,'RMI - percents'!$H:$H,$A215,'RMI - percents'!$J:$J,$C215)*U$16</f>
        <v>0</v>
      </c>
      <c r="V215" s="117">
        <f>SUMIFS('RMI - percents'!AC:AC,'RMI - percents'!$H:$H,$A215,'RMI - percents'!$J:$J,$C215)*V$16</f>
        <v>0</v>
      </c>
      <c r="W215" s="117">
        <f>SUMIFS('RMI - percents'!AD:AD,'RMI - percents'!$H:$H,$A215,'RMI - percents'!$J:$J,$C215)*W$16</f>
        <v>0</v>
      </c>
      <c r="X215" s="117">
        <f>SUMIFS('RMI - percents'!AE:AE,'RMI - percents'!$H:$H,$A215,'RMI - percents'!$J:$J,$C215)*X$16</f>
        <v>0</v>
      </c>
      <c r="Y215" s="117">
        <f>SUMIFS('RMI - percents'!AF:AF,'RMI - percents'!$H:$H,$A215,'RMI - percents'!$J:$J,$C215)*Y$16</f>
        <v>0</v>
      </c>
      <c r="Z215" s="117">
        <f>SUMIFS('RMI - percents'!AG:AG,'RMI - percents'!$H:$H,$A215,'RMI - percents'!$J:$J,$C215)*Z$16</f>
        <v>0</v>
      </c>
      <c r="AA215" s="117">
        <f>SUMIFS('RMI - percents'!AH:AH,'RMI - percents'!$H:$H,$A215,'RMI - percents'!$J:$J,$C215)*AA$16</f>
        <v>0</v>
      </c>
      <c r="AB215" s="117">
        <f>SUMIFS('RMI - percents'!AI:AI,'RMI - percents'!$H:$H,$A215,'RMI - percents'!$J:$J,$C215)*AB$16</f>
        <v>0</v>
      </c>
      <c r="AC215" s="117">
        <f>SUMIFS('RMI - percents'!AJ:AJ,'RMI - percents'!$H:$H,$A215,'RMI - percents'!$J:$J,$C215)*AC$16</f>
        <v>0</v>
      </c>
      <c r="AD215" s="117">
        <f>SUMIFS('RMI - percents'!AK:AK,'RMI - percents'!$H:$H,$A215,'RMI - percents'!$J:$J,$C215)*AD$16</f>
        <v>0</v>
      </c>
      <c r="AE215" s="117">
        <f>SUMIFS('RMI - percents'!AL:AL,'RMI - percents'!$H:$H,$A215,'RMI - percents'!$J:$J,$C215)*AE$16</f>
        <v>0</v>
      </c>
      <c r="AF215" s="117">
        <f>SUMIFS('RMI - percents'!AM:AM,'RMI - percents'!$H:$H,$A215,'RMI - percents'!$J:$J,$C215)*AF$16</f>
        <v>0</v>
      </c>
      <c r="AG215" s="117">
        <f>SUMIFS('RMI - percents'!AN:AN,'RMI - percents'!$H:$H,$A215,'RMI - percents'!$J:$J,$C215)*AG$16</f>
        <v>0</v>
      </c>
      <c r="AH215" s="117">
        <f>SUMIFS('RMI - percents'!AO:AO,'RMI - percents'!$H:$H,$A215,'RMI - percents'!$J:$J,$C215)*AH$16</f>
        <v>0</v>
      </c>
      <c r="AI215" s="117">
        <f>SUMIFS('RMI - percents'!AP:AP,'RMI - percents'!$H:$H,$A215,'RMI - percents'!$J:$J,$C215)*AI$16</f>
        <v>0</v>
      </c>
    </row>
    <row r="216" spans="1:35" x14ac:dyDescent="0.35">
      <c r="A216" s="52" t="str">
        <f t="shared" si="23"/>
        <v>BCEU-commercial-other</v>
      </c>
      <c r="B216" s="63" t="s">
        <v>540</v>
      </c>
      <c r="C216" s="18" t="s">
        <v>96</v>
      </c>
      <c r="D216" s="118">
        <f>SUMIFS('RMI - percents'!K:K,'RMI - percents'!$H:$H,$A216,'RMI - percents'!$J:$J,$C216)</f>
        <v>0</v>
      </c>
      <c r="E216" s="118">
        <f>SUMIFS('RMI - percents'!L:L,'RMI - percents'!$H:$H,$A216,'RMI - percents'!$J:$J,$C216)</f>
        <v>0</v>
      </c>
      <c r="F216" s="118">
        <f>SUMIFS('RMI - percents'!M:M,'RMI - percents'!$H:$H,$A216,'RMI - percents'!$J:$J,$C216)</f>
        <v>0</v>
      </c>
      <c r="G216" s="118">
        <f>SUMIFS('RMI - percents'!N:N,'RMI - percents'!$H:$H,$A216,'RMI - percents'!$J:$J,$C216)</f>
        <v>0</v>
      </c>
      <c r="H216" s="118">
        <f>SUMIFS('RMI - percents'!O:O,'RMI - percents'!$H:$H,$A216,'RMI - percents'!$J:$J,$C216)</f>
        <v>0</v>
      </c>
      <c r="I216" s="118">
        <f>SUMIFS('RMI - percents'!P:P,'RMI - percents'!$H:$H,$A216,'RMI - percents'!$J:$J,$C216)</f>
        <v>0</v>
      </c>
      <c r="J216" s="118">
        <f>SUMIFS('RMI - percents'!Q:Q,'RMI - percents'!$H:$H,$A216,'RMI - percents'!$J:$J,$C216)</f>
        <v>0</v>
      </c>
      <c r="K216" s="118">
        <f>SUMIFS('RMI - percents'!R:R,'RMI - percents'!$H:$H,$A216,'RMI - percents'!$J:$J,$C216)</f>
        <v>0</v>
      </c>
      <c r="L216" s="118">
        <f>SUMIFS('RMI - percents'!S:S,'RMI - percents'!$H:$H,$A216,'RMI - percents'!$J:$J,$C216)</f>
        <v>0</v>
      </c>
      <c r="M216" s="118">
        <f>SUMIFS('RMI - percents'!T:T,'RMI - percents'!$H:$H,$A216,'RMI - percents'!$J:$J,$C216)</f>
        <v>0</v>
      </c>
      <c r="N216" s="118">
        <f>SUMIFS('RMI - percents'!U:U,'RMI - percents'!$H:$H,$A216,'RMI - percents'!$J:$J,$C216)</f>
        <v>0</v>
      </c>
      <c r="O216" s="118">
        <f>SUMIFS('RMI - percents'!V:V,'RMI - percents'!$H:$H,$A216,'RMI - percents'!$J:$J,$C216)</f>
        <v>0</v>
      </c>
      <c r="P216" s="118">
        <f>SUMIFS('RMI - percents'!W:W,'RMI - percents'!$H:$H,$A216,'RMI - percents'!$J:$J,$C216)</f>
        <v>0</v>
      </c>
      <c r="Q216" s="118">
        <f>SUMIFS('RMI - percents'!X:X,'RMI - percents'!$H:$H,$A216,'RMI - percents'!$J:$J,$C216)</f>
        <v>0</v>
      </c>
      <c r="R216" s="118">
        <f>SUMIFS('RMI - percents'!Y:Y,'RMI - percents'!$H:$H,$A216,'RMI - percents'!$J:$J,$C216)</f>
        <v>0</v>
      </c>
      <c r="S216" s="118">
        <f>SUMIFS('RMI - percents'!Z:Z,'RMI - percents'!$H:$H,$A216,'RMI - percents'!$J:$J,$C216)</f>
        <v>0</v>
      </c>
      <c r="T216" s="118">
        <f>SUMIFS('RMI - percents'!AA:AA,'RMI - percents'!$H:$H,$A216,'RMI - percents'!$J:$J,$C216)</f>
        <v>0</v>
      </c>
      <c r="U216" s="118">
        <f>SUMIFS('RMI - percents'!AB:AB,'RMI - percents'!$H:$H,$A216,'RMI - percents'!$J:$J,$C216)</f>
        <v>0</v>
      </c>
      <c r="V216" s="118">
        <f>SUMIFS('RMI - percents'!AC:AC,'RMI - percents'!$H:$H,$A216,'RMI - percents'!$J:$J,$C216)</f>
        <v>0</v>
      </c>
      <c r="W216" s="118">
        <f>SUMIFS('RMI - percents'!AD:AD,'RMI - percents'!$H:$H,$A216,'RMI - percents'!$J:$J,$C216)</f>
        <v>0</v>
      </c>
      <c r="X216" s="118">
        <f>SUMIFS('RMI - percents'!AE:AE,'RMI - percents'!$H:$H,$A216,'RMI - percents'!$J:$J,$C216)</f>
        <v>0</v>
      </c>
      <c r="Y216" s="118">
        <f>SUMIFS('RMI - percents'!AF:AF,'RMI - percents'!$H:$H,$A216,'RMI - percents'!$J:$J,$C216)</f>
        <v>0</v>
      </c>
      <c r="Z216" s="118">
        <f>SUMIFS('RMI - percents'!AG:AG,'RMI - percents'!$H:$H,$A216,'RMI - percents'!$J:$J,$C216)</f>
        <v>0</v>
      </c>
      <c r="AA216" s="118">
        <f>SUMIFS('RMI - percents'!AH:AH,'RMI - percents'!$H:$H,$A216,'RMI - percents'!$J:$J,$C216)</f>
        <v>0</v>
      </c>
      <c r="AB216" s="118">
        <f>SUMIFS('RMI - percents'!AI:AI,'RMI - percents'!$H:$H,$A216,'RMI - percents'!$J:$J,$C216)</f>
        <v>0</v>
      </c>
      <c r="AC216" s="118">
        <f>SUMIFS('RMI - percents'!AJ:AJ,'RMI - percents'!$H:$H,$A216,'RMI - percents'!$J:$J,$C216)</f>
        <v>0</v>
      </c>
      <c r="AD216" s="118">
        <f>SUMIFS('RMI - percents'!AK:AK,'RMI - percents'!$H:$H,$A216,'RMI - percents'!$J:$J,$C216)</f>
        <v>0</v>
      </c>
      <c r="AE216" s="118">
        <f>SUMIFS('RMI - percents'!AL:AL,'RMI - percents'!$H:$H,$A216,'RMI - percents'!$J:$J,$C216)</f>
        <v>0</v>
      </c>
      <c r="AF216" s="118">
        <f>SUMIFS('RMI - percents'!AM:AM,'RMI - percents'!$H:$H,$A216,'RMI - percents'!$J:$J,$C216)</f>
        <v>0</v>
      </c>
      <c r="AG216" s="118">
        <f>SUMIFS('RMI - percents'!AN:AN,'RMI - percents'!$H:$H,$A216,'RMI - percents'!$J:$J,$C216)</f>
        <v>0</v>
      </c>
      <c r="AH216" s="118">
        <f>SUMIFS('RMI - percents'!AO:AO,'RMI - percents'!$H:$H,$A216,'RMI - percents'!$J:$J,$C216)</f>
        <v>0</v>
      </c>
      <c r="AI216" s="118">
        <f>SUMIFS('RMI - percents'!AP:AP,'RMI - percents'!$H:$H,$A216,'RMI - percents'!$J:$J,$C216)</f>
        <v>0</v>
      </c>
    </row>
    <row r="220" spans="1:35" x14ac:dyDescent="0.35">
      <c r="C220" s="18"/>
    </row>
    <row r="221" spans="1:35" x14ac:dyDescent="0.35">
      <c r="C221" s="18"/>
      <c r="D221" s="65"/>
    </row>
    <row r="222" spans="1:35" x14ac:dyDescent="0.35">
      <c r="C222" s="18"/>
      <c r="D222" s="65"/>
    </row>
    <row r="223" spans="1:35" x14ac:dyDescent="0.35">
      <c r="C223" s="18"/>
      <c r="D223" s="65"/>
    </row>
    <row r="224" spans="1:35" x14ac:dyDescent="0.35">
      <c r="C224" s="18"/>
      <c r="D224" s="65"/>
    </row>
    <row r="225" spans="3:4" x14ac:dyDescent="0.35">
      <c r="C225" s="18"/>
      <c r="D225" s="65"/>
    </row>
    <row r="226" spans="3:4" x14ac:dyDescent="0.35">
      <c r="C226" s="18"/>
      <c r="D226" s="65"/>
    </row>
    <row r="227" spans="3:4" x14ac:dyDescent="0.35">
      <c r="C227" s="18"/>
      <c r="D227" s="65"/>
    </row>
    <row r="228" spans="3:4" x14ac:dyDescent="0.35">
      <c r="C228" s="18"/>
      <c r="D228" s="65"/>
    </row>
    <row r="229" spans="3:4" x14ac:dyDescent="0.35">
      <c r="C229" s="18"/>
      <c r="D229" s="65"/>
    </row>
    <row r="230" spans="3:4" x14ac:dyDescent="0.35">
      <c r="C230" s="18"/>
      <c r="D230" s="6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tabColor theme="3"/>
  </sheetPr>
  <dimension ref="A1:AI18"/>
  <sheetViews>
    <sheetView workbookViewId="0">
      <selection activeCell="B4" sqref="B4"/>
    </sheetView>
  </sheetViews>
  <sheetFormatPr defaultRowHeight="14.5" x14ac:dyDescent="0.35"/>
  <cols>
    <col min="1" max="1" width="22.26953125" customWidth="1"/>
    <col min="2" max="2" width="9.453125" customWidth="1"/>
    <col min="3" max="3" width="11.81640625" bestFit="1" customWidth="1"/>
    <col min="4" max="4" width="9.453125" bestFit="1" customWidth="1"/>
    <col min="8" max="8" width="9.453125" bestFit="1" customWidth="1"/>
    <col min="10" max="35" width="12.54296875" bestFit="1" customWidth="1"/>
  </cols>
  <sheetData>
    <row r="1" spans="1:35" x14ac:dyDescent="0.35">
      <c r="A1" s="1" t="s">
        <v>1</v>
      </c>
      <c r="B1" s="7">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5" x14ac:dyDescent="0.35">
      <c r="A2" s="1" t="s">
        <v>2</v>
      </c>
      <c r="B2" s="20">
        <f>calculations!D155</f>
        <v>9612005619878.5586</v>
      </c>
      <c r="C2" s="20">
        <f>calculations!E155</f>
        <v>8602535388418.8252</v>
      </c>
      <c r="D2" s="20">
        <f>calculations!F155</f>
        <v>8186036408093.0068</v>
      </c>
      <c r="E2" s="20">
        <f>calculations!G155</f>
        <v>8285984665195.8105</v>
      </c>
      <c r="F2" s="20">
        <f>calculations!H155</f>
        <v>8235835287979.8926</v>
      </c>
      <c r="G2" s="20">
        <f>calculations!I155</f>
        <v>8127271051283.665</v>
      </c>
      <c r="H2" s="20">
        <f>calculations!J155</f>
        <v>8017995017847.1182</v>
      </c>
      <c r="I2" s="20">
        <f>calculations!K155</f>
        <v>7926530856652.4014</v>
      </c>
      <c r="J2" s="20">
        <f>calculations!L155</f>
        <v>7836764660549.9297</v>
      </c>
      <c r="K2" s="20">
        <f>calculations!M155</f>
        <v>7729230832717.8359</v>
      </c>
      <c r="L2" s="20">
        <f>calculations!N155</f>
        <v>7620824356156.7393</v>
      </c>
      <c r="M2" s="20">
        <f>calculations!O155</f>
        <v>7505565324161.7861</v>
      </c>
      <c r="N2" s="20">
        <f>calculations!P155</f>
        <v>7385918047887.9258</v>
      </c>
      <c r="O2" s="20">
        <f>calculations!Q155</f>
        <v>7250755139719.667</v>
      </c>
      <c r="P2" s="20">
        <f>calculations!R155</f>
        <v>7110124378130.3701</v>
      </c>
      <c r="Q2" s="20">
        <f>calculations!S155</f>
        <v>6954680835518.875</v>
      </c>
      <c r="R2" s="20">
        <f>calculations!T155</f>
        <v>6775408349543.0186</v>
      </c>
      <c r="S2" s="20">
        <f>calculations!U155</f>
        <v>6648382272077.6572</v>
      </c>
      <c r="T2" s="20">
        <f>calculations!V155</f>
        <v>6490129156474.1875</v>
      </c>
      <c r="U2" s="20">
        <f>calculations!W155</f>
        <v>6331720301574.6436</v>
      </c>
      <c r="V2" s="20">
        <f>calculations!X155</f>
        <v>6169580815635.4678</v>
      </c>
      <c r="W2" s="20">
        <f>calculations!Y155</f>
        <v>6005520557891.7842</v>
      </c>
      <c r="X2" s="20">
        <f>calculations!Z155</f>
        <v>5837642023804.6611</v>
      </c>
      <c r="Y2" s="20">
        <f>calculations!AA155</f>
        <v>5669356353292.709</v>
      </c>
      <c r="Z2" s="20">
        <f>calculations!AB155</f>
        <v>5499599607949.4834</v>
      </c>
      <c r="AA2" s="20">
        <f>calculations!AC155</f>
        <v>5330179374606.7559</v>
      </c>
      <c r="AB2" s="20">
        <f>calculations!AD155</f>
        <v>5164268409573.9961</v>
      </c>
      <c r="AC2" s="20">
        <f>calculations!AE155</f>
        <v>4997415394870.3066</v>
      </c>
      <c r="AD2" s="20">
        <f>calculations!AF155</f>
        <v>4834599315049.9941</v>
      </c>
      <c r="AE2" s="20">
        <f>calculations!AG155</f>
        <v>4671922870283.9092</v>
      </c>
      <c r="AF2" s="20">
        <f>calculations!AH155</f>
        <v>4512037453065.2803</v>
      </c>
      <c r="AG2" s="20">
        <f>calculations!AI155</f>
        <v>4353913425723.208</v>
      </c>
      <c r="AH2" s="7"/>
      <c r="AI2" s="7"/>
    </row>
    <row r="3" spans="1:35" x14ac:dyDescent="0.35">
      <c r="A3" s="1" t="s">
        <v>3</v>
      </c>
      <c r="B3" s="20">
        <f>calculations!D156</f>
        <v>0</v>
      </c>
      <c r="C3" s="20">
        <f>calculations!E156</f>
        <v>0</v>
      </c>
      <c r="D3" s="20">
        <f>calculations!F156</f>
        <v>0</v>
      </c>
      <c r="E3" s="20">
        <f>calculations!G156</f>
        <v>0</v>
      </c>
      <c r="F3" s="20">
        <f>calculations!H156</f>
        <v>0</v>
      </c>
      <c r="G3" s="20">
        <f>calculations!I156</f>
        <v>0</v>
      </c>
      <c r="H3" s="20">
        <f>calculations!J156</f>
        <v>0</v>
      </c>
      <c r="I3" s="20">
        <f>calculations!K156</f>
        <v>0</v>
      </c>
      <c r="J3" s="20">
        <f>calculations!L156</f>
        <v>0</v>
      </c>
      <c r="K3" s="20">
        <f>calculations!M156</f>
        <v>0</v>
      </c>
      <c r="L3" s="20">
        <f>calculations!N156</f>
        <v>0</v>
      </c>
      <c r="M3" s="20">
        <f>calculations!O156</f>
        <v>0</v>
      </c>
      <c r="N3" s="20">
        <f>calculations!P156</f>
        <v>0</v>
      </c>
      <c r="O3" s="20">
        <f>calculations!Q156</f>
        <v>0</v>
      </c>
      <c r="P3" s="20">
        <f>calculations!R156</f>
        <v>0</v>
      </c>
      <c r="Q3" s="20">
        <f>calculations!S156</f>
        <v>0</v>
      </c>
      <c r="R3" s="20">
        <f>calculations!T156</f>
        <v>0</v>
      </c>
      <c r="S3" s="20">
        <f>calculations!U156</f>
        <v>0</v>
      </c>
      <c r="T3" s="20">
        <f>calculations!V156</f>
        <v>0</v>
      </c>
      <c r="U3" s="20">
        <f>calculations!W156</f>
        <v>0</v>
      </c>
      <c r="V3" s="20">
        <f>calculations!X156</f>
        <v>0</v>
      </c>
      <c r="W3" s="20">
        <f>calculations!Y156</f>
        <v>0</v>
      </c>
      <c r="X3" s="20">
        <f>calculations!Z156</f>
        <v>0</v>
      </c>
      <c r="Y3" s="20">
        <f>calculations!AA156</f>
        <v>0</v>
      </c>
      <c r="Z3" s="20">
        <f>calculations!AB156</f>
        <v>0</v>
      </c>
      <c r="AA3" s="20">
        <f>calculations!AC156</f>
        <v>0</v>
      </c>
      <c r="AB3" s="20">
        <f>calculations!AD156</f>
        <v>0</v>
      </c>
      <c r="AC3" s="20">
        <f>calculations!AE156</f>
        <v>0</v>
      </c>
      <c r="AD3" s="20">
        <f>calculations!AF156</f>
        <v>0</v>
      </c>
      <c r="AE3" s="20">
        <f>calculations!AG156</f>
        <v>0</v>
      </c>
      <c r="AF3" s="20">
        <f>calculations!AH156</f>
        <v>0</v>
      </c>
      <c r="AG3" s="20">
        <f>calculations!AI156</f>
        <v>0</v>
      </c>
      <c r="AH3" s="7"/>
      <c r="AI3" s="7"/>
    </row>
    <row r="4" spans="1:35" x14ac:dyDescent="0.35">
      <c r="A4" s="1" t="s">
        <v>4</v>
      </c>
      <c r="B4" s="20">
        <f>calculations!D157</f>
        <v>59558746977671.453</v>
      </c>
      <c r="C4" s="20">
        <f>calculations!E157</f>
        <v>50906775051650.273</v>
      </c>
      <c r="D4" s="20">
        <f>calculations!F157</f>
        <v>50818208119409.203</v>
      </c>
      <c r="E4" s="20">
        <f>calculations!G157</f>
        <v>51675341203031.445</v>
      </c>
      <c r="F4" s="20">
        <f>calculations!H157</f>
        <v>51528586590288.172</v>
      </c>
      <c r="G4" s="20">
        <f>calculations!I157</f>
        <v>50986669495478.039</v>
      </c>
      <c r="H4" s="20">
        <f>calculations!J157</f>
        <v>50252217363312.453</v>
      </c>
      <c r="I4" s="20">
        <f>calculations!K157</f>
        <v>49404100367470.063</v>
      </c>
      <c r="J4" s="20">
        <f>calculations!L157</f>
        <v>48613081379776.859</v>
      </c>
      <c r="K4" s="20">
        <f>calculations!M157</f>
        <v>47787725947633.836</v>
      </c>
      <c r="L4" s="20">
        <f>calculations!N157</f>
        <v>47098396145771.695</v>
      </c>
      <c r="M4" s="20">
        <f>calculations!O157</f>
        <v>46305269595550.156</v>
      </c>
      <c r="N4" s="20">
        <f>calculations!P157</f>
        <v>45605878269011.531</v>
      </c>
      <c r="O4" s="20">
        <f>calculations!Q157</f>
        <v>44861547082455.398</v>
      </c>
      <c r="P4" s="20">
        <f>calculations!R157</f>
        <v>44229113000935.008</v>
      </c>
      <c r="Q4" s="20">
        <f>calculations!S157</f>
        <v>43474128845369.047</v>
      </c>
      <c r="R4" s="20">
        <f>calculations!T157</f>
        <v>42853542909310.883</v>
      </c>
      <c r="S4" s="20">
        <f>calculations!U157</f>
        <v>42413416159337.75</v>
      </c>
      <c r="T4" s="20">
        <f>calculations!V157</f>
        <v>41888421728737.57</v>
      </c>
      <c r="U4" s="20">
        <f>calculations!W157</f>
        <v>41364936541207.789</v>
      </c>
      <c r="V4" s="20">
        <f>calculations!X157</f>
        <v>40850081896985.25</v>
      </c>
      <c r="W4" s="20">
        <f>calculations!Y157</f>
        <v>40329238695644.164</v>
      </c>
      <c r="X4" s="20">
        <f>calculations!Z157</f>
        <v>39808324112746.156</v>
      </c>
      <c r="Y4" s="20">
        <f>calculations!AA157</f>
        <v>39305079136141.266</v>
      </c>
      <c r="Z4" s="20">
        <f>calculations!AB157</f>
        <v>38813638676910.633</v>
      </c>
      <c r="AA4" s="20">
        <f>calculations!AC157</f>
        <v>38329727989217.492</v>
      </c>
      <c r="AB4" s="20">
        <f>calculations!AD157</f>
        <v>37844422165722.484</v>
      </c>
      <c r="AC4" s="20">
        <f>calculations!AE157</f>
        <v>37363145854178.609</v>
      </c>
      <c r="AD4" s="20">
        <f>calculations!AF157</f>
        <v>36860255853105.898</v>
      </c>
      <c r="AE4" s="20">
        <f>calculations!AG157</f>
        <v>36364133887349.031</v>
      </c>
      <c r="AF4" s="20">
        <f>calculations!AH157</f>
        <v>35860885569689.344</v>
      </c>
      <c r="AG4" s="20">
        <f>calculations!AI157</f>
        <v>35357033296528.336</v>
      </c>
      <c r="AH4" s="7"/>
      <c r="AI4" s="7"/>
    </row>
    <row r="5" spans="1:35" x14ac:dyDescent="0.35">
      <c r="A5" s="1" t="s">
        <v>5</v>
      </c>
      <c r="B5" s="20">
        <f>calculations!D158</f>
        <v>0</v>
      </c>
      <c r="C5" s="20">
        <f>calculations!E158</f>
        <v>0</v>
      </c>
      <c r="D5" s="20">
        <f>calculations!F158</f>
        <v>0</v>
      </c>
      <c r="E5" s="20">
        <f>calculations!G158</f>
        <v>0</v>
      </c>
      <c r="F5" s="20">
        <f>calculations!H158</f>
        <v>0</v>
      </c>
      <c r="G5" s="20">
        <f>calculations!I158</f>
        <v>0</v>
      </c>
      <c r="H5" s="20">
        <f>calculations!J158</f>
        <v>0</v>
      </c>
      <c r="I5" s="20">
        <f>calculations!K158</f>
        <v>0</v>
      </c>
      <c r="J5" s="20">
        <f>calculations!L158</f>
        <v>0</v>
      </c>
      <c r="K5" s="20">
        <f>calculations!M158</f>
        <v>0</v>
      </c>
      <c r="L5" s="20">
        <f>calculations!N158</f>
        <v>0</v>
      </c>
      <c r="M5" s="20">
        <f>calculations!O158</f>
        <v>0</v>
      </c>
      <c r="N5" s="20">
        <f>calculations!P158</f>
        <v>0</v>
      </c>
      <c r="O5" s="20">
        <f>calculations!Q158</f>
        <v>0</v>
      </c>
      <c r="P5" s="20">
        <f>calculations!R158</f>
        <v>0</v>
      </c>
      <c r="Q5" s="20">
        <f>calculations!S158</f>
        <v>0</v>
      </c>
      <c r="R5" s="20">
        <f>calculations!T158</f>
        <v>0</v>
      </c>
      <c r="S5" s="20">
        <f>calculations!U158</f>
        <v>0</v>
      </c>
      <c r="T5" s="20">
        <f>calculations!V158</f>
        <v>0</v>
      </c>
      <c r="U5" s="20">
        <f>calculations!W158</f>
        <v>0</v>
      </c>
      <c r="V5" s="20">
        <f>calculations!X158</f>
        <v>0</v>
      </c>
      <c r="W5" s="20">
        <f>calculations!Y158</f>
        <v>0</v>
      </c>
      <c r="X5" s="20">
        <f>calculations!Z158</f>
        <v>0</v>
      </c>
      <c r="Y5" s="20">
        <f>calculations!AA158</f>
        <v>0</v>
      </c>
      <c r="Z5" s="20">
        <f>calculations!AB158</f>
        <v>0</v>
      </c>
      <c r="AA5" s="20">
        <f>calculations!AC158</f>
        <v>0</v>
      </c>
      <c r="AB5" s="20">
        <f>calculations!AD158</f>
        <v>0</v>
      </c>
      <c r="AC5" s="20">
        <f>calculations!AE158</f>
        <v>0</v>
      </c>
      <c r="AD5" s="20">
        <f>calculations!AF158</f>
        <v>0</v>
      </c>
      <c r="AE5" s="20">
        <f>calculations!AG158</f>
        <v>0</v>
      </c>
      <c r="AF5" s="20">
        <f>calculations!AH158</f>
        <v>0</v>
      </c>
      <c r="AG5" s="20">
        <f>calculations!AI158</f>
        <v>0</v>
      </c>
      <c r="AH5" s="7"/>
      <c r="AI5" s="7"/>
    </row>
    <row r="6" spans="1:35" x14ac:dyDescent="0.35">
      <c r="A6" s="1" t="s">
        <v>7</v>
      </c>
      <c r="B6" s="20">
        <f>calculations!D159</f>
        <v>0</v>
      </c>
      <c r="C6" s="20">
        <f>calculations!E159</f>
        <v>0</v>
      </c>
      <c r="D6" s="20">
        <f>calculations!F159</f>
        <v>0</v>
      </c>
      <c r="E6" s="20">
        <f>calculations!G159</f>
        <v>0</v>
      </c>
      <c r="F6" s="20">
        <f>calculations!H159</f>
        <v>0</v>
      </c>
      <c r="G6" s="20">
        <f>calculations!I159</f>
        <v>0</v>
      </c>
      <c r="H6" s="20">
        <f>calculations!J159</f>
        <v>0</v>
      </c>
      <c r="I6" s="20">
        <f>calculations!K159</f>
        <v>0</v>
      </c>
      <c r="J6" s="20">
        <f>calculations!L159</f>
        <v>0</v>
      </c>
      <c r="K6" s="20">
        <f>calculations!M159</f>
        <v>0</v>
      </c>
      <c r="L6" s="20">
        <f>calculations!N159</f>
        <v>0</v>
      </c>
      <c r="M6" s="20">
        <f>calculations!O159</f>
        <v>0</v>
      </c>
      <c r="N6" s="20">
        <f>calculations!P159</f>
        <v>0</v>
      </c>
      <c r="O6" s="20">
        <f>calculations!Q159</f>
        <v>0</v>
      </c>
      <c r="P6" s="20">
        <f>calculations!R159</f>
        <v>0</v>
      </c>
      <c r="Q6" s="20">
        <f>calculations!S159</f>
        <v>0</v>
      </c>
      <c r="R6" s="20">
        <f>calculations!T159</f>
        <v>0</v>
      </c>
      <c r="S6" s="20">
        <f>calculations!U159</f>
        <v>0</v>
      </c>
      <c r="T6" s="20">
        <f>calculations!V159</f>
        <v>0</v>
      </c>
      <c r="U6" s="20">
        <f>calculations!W159</f>
        <v>0</v>
      </c>
      <c r="V6" s="20">
        <f>calculations!X159</f>
        <v>0</v>
      </c>
      <c r="W6" s="20">
        <f>calculations!Y159</f>
        <v>0</v>
      </c>
      <c r="X6" s="20">
        <f>calculations!Z159</f>
        <v>0</v>
      </c>
      <c r="Y6" s="20">
        <f>calculations!AA159</f>
        <v>0</v>
      </c>
      <c r="Z6" s="20">
        <f>calculations!AB159</f>
        <v>0</v>
      </c>
      <c r="AA6" s="20">
        <f>calculations!AC159</f>
        <v>0</v>
      </c>
      <c r="AB6" s="20">
        <f>calculations!AD159</f>
        <v>0</v>
      </c>
      <c r="AC6" s="20">
        <f>calculations!AE159</f>
        <v>0</v>
      </c>
      <c r="AD6" s="20">
        <f>calculations!AF159</f>
        <v>0</v>
      </c>
      <c r="AE6" s="20">
        <f>calculations!AG159</f>
        <v>0</v>
      </c>
      <c r="AF6" s="20">
        <f>calculations!AH159</f>
        <v>0</v>
      </c>
      <c r="AG6" s="20">
        <f>calculations!AI159</f>
        <v>0</v>
      </c>
      <c r="AH6" s="7"/>
      <c r="AI6" s="7"/>
    </row>
    <row r="7" spans="1:35" x14ac:dyDescent="0.35">
      <c r="A7" s="1" t="s">
        <v>8</v>
      </c>
      <c r="B7" s="20">
        <f>calculations!D160</f>
        <v>3515191722399.2183</v>
      </c>
      <c r="C7" s="20">
        <f>calculations!E160</f>
        <v>3515191722399.2183</v>
      </c>
      <c r="D7" s="20">
        <f>calculations!F160</f>
        <v>3515191722399.2183</v>
      </c>
      <c r="E7" s="20">
        <f>calculations!G160</f>
        <v>3515191722399.2183</v>
      </c>
      <c r="F7" s="20">
        <f>calculations!H160</f>
        <v>3515191722399.2183</v>
      </c>
      <c r="G7" s="20">
        <f>calculations!I160</f>
        <v>3515191722399.2183</v>
      </c>
      <c r="H7" s="20">
        <f>calculations!J160</f>
        <v>3515191722399.2183</v>
      </c>
      <c r="I7" s="20">
        <f>calculations!K160</f>
        <v>3515191722399.2183</v>
      </c>
      <c r="J7" s="20">
        <f>calculations!L160</f>
        <v>3515191722399.2183</v>
      </c>
      <c r="K7" s="20">
        <f>calculations!M160</f>
        <v>3515191722399.2183</v>
      </c>
      <c r="L7" s="20">
        <f>calculations!N160</f>
        <v>3515191722399.2183</v>
      </c>
      <c r="M7" s="20">
        <f>calculations!O160</f>
        <v>3515191722399.2183</v>
      </c>
      <c r="N7" s="20">
        <f>calculations!P160</f>
        <v>3515191722399.2183</v>
      </c>
      <c r="O7" s="20">
        <f>calculations!Q160</f>
        <v>3515191722399.2183</v>
      </c>
      <c r="P7" s="20">
        <f>calculations!R160</f>
        <v>3515191722399.2183</v>
      </c>
      <c r="Q7" s="20">
        <f>calculations!S160</f>
        <v>3515191722399.2183</v>
      </c>
      <c r="R7" s="20">
        <f>calculations!T160</f>
        <v>3515191722399.2183</v>
      </c>
      <c r="S7" s="20">
        <f>calculations!U160</f>
        <v>3515191722399.2183</v>
      </c>
      <c r="T7" s="20">
        <f>calculations!V160</f>
        <v>3515191722399.2183</v>
      </c>
      <c r="U7" s="20">
        <f>calculations!W160</f>
        <v>3515191722399.2183</v>
      </c>
      <c r="V7" s="20">
        <f>calculations!X160</f>
        <v>3515191722399.2183</v>
      </c>
      <c r="W7" s="20">
        <f>calculations!Y160</f>
        <v>3515191722399.2183</v>
      </c>
      <c r="X7" s="20">
        <f>calculations!Z160</f>
        <v>3515191722399.2183</v>
      </c>
      <c r="Y7" s="20">
        <f>calculations!AA160</f>
        <v>3515191722399.2183</v>
      </c>
      <c r="Z7" s="20">
        <f>calculations!AB160</f>
        <v>3515191722399.2183</v>
      </c>
      <c r="AA7" s="20">
        <f>calculations!AC160</f>
        <v>3515191722399.2183</v>
      </c>
      <c r="AB7" s="20">
        <f>calculations!AD160</f>
        <v>3515191722399.2183</v>
      </c>
      <c r="AC7" s="20">
        <f>calculations!AE160</f>
        <v>3515191722399.2183</v>
      </c>
      <c r="AD7" s="20">
        <f>calculations!AF160</f>
        <v>3515191722399.2183</v>
      </c>
      <c r="AE7" s="20">
        <f>calculations!AG160</f>
        <v>3515191722399.2183</v>
      </c>
      <c r="AF7" s="20">
        <f>calculations!AH160</f>
        <v>3515191722399.2183</v>
      </c>
      <c r="AG7" s="20">
        <f>calculations!AI160</f>
        <v>3515191722399.2183</v>
      </c>
      <c r="AH7" s="7"/>
      <c r="AI7" s="7"/>
    </row>
    <row r="8" spans="1:35" x14ac:dyDescent="0.35">
      <c r="A8" s="18" t="s">
        <v>93</v>
      </c>
      <c r="B8" s="20">
        <f>calculations!D161</f>
        <v>0</v>
      </c>
      <c r="C8" s="20">
        <f>calculations!E161</f>
        <v>0</v>
      </c>
      <c r="D8" s="20">
        <f>calculations!F161</f>
        <v>0</v>
      </c>
      <c r="E8" s="20">
        <f>calculations!G161</f>
        <v>0</v>
      </c>
      <c r="F8" s="20">
        <f>calculations!H161</f>
        <v>0</v>
      </c>
      <c r="G8" s="20">
        <f>calculations!I161</f>
        <v>0</v>
      </c>
      <c r="H8" s="20">
        <f>calculations!J161</f>
        <v>0</v>
      </c>
      <c r="I8" s="20">
        <f>calculations!K161</f>
        <v>0</v>
      </c>
      <c r="J8" s="20">
        <f>calculations!L161</f>
        <v>0</v>
      </c>
      <c r="K8" s="20">
        <f>calculations!M161</f>
        <v>0</v>
      </c>
      <c r="L8" s="20">
        <f>calculations!N161</f>
        <v>0</v>
      </c>
      <c r="M8" s="20">
        <f>calculations!O161</f>
        <v>0</v>
      </c>
      <c r="N8" s="20">
        <f>calculations!P161</f>
        <v>0</v>
      </c>
      <c r="O8" s="20">
        <f>calculations!Q161</f>
        <v>0</v>
      </c>
      <c r="P8" s="20">
        <f>calculations!R161</f>
        <v>0</v>
      </c>
      <c r="Q8" s="20">
        <f>calculations!S161</f>
        <v>0</v>
      </c>
      <c r="R8" s="20">
        <f>calculations!T161</f>
        <v>0</v>
      </c>
      <c r="S8" s="20">
        <f>calculations!U161</f>
        <v>0</v>
      </c>
      <c r="T8" s="20">
        <f>calculations!V161</f>
        <v>0</v>
      </c>
      <c r="U8" s="20">
        <f>calculations!W161</f>
        <v>0</v>
      </c>
      <c r="V8" s="20">
        <f>calculations!X161</f>
        <v>0</v>
      </c>
      <c r="W8" s="20">
        <f>calculations!Y161</f>
        <v>0</v>
      </c>
      <c r="X8" s="20">
        <f>calculations!Z161</f>
        <v>0</v>
      </c>
      <c r="Y8" s="20">
        <f>calculations!AA161</f>
        <v>0</v>
      </c>
      <c r="Z8" s="20">
        <f>calculations!AB161</f>
        <v>0</v>
      </c>
      <c r="AA8" s="20">
        <f>calculations!AC161</f>
        <v>0</v>
      </c>
      <c r="AB8" s="20">
        <f>calculations!AD161</f>
        <v>0</v>
      </c>
      <c r="AC8" s="20">
        <f>calculations!AE161</f>
        <v>0</v>
      </c>
      <c r="AD8" s="20">
        <f>calculations!AF161</f>
        <v>0</v>
      </c>
      <c r="AE8" s="20">
        <f>calculations!AG161</f>
        <v>0</v>
      </c>
      <c r="AF8" s="20">
        <f>calculations!AH161</f>
        <v>0</v>
      </c>
      <c r="AG8" s="20">
        <f>calculations!AI161</f>
        <v>0</v>
      </c>
    </row>
    <row r="9" spans="1:35" x14ac:dyDescent="0.35">
      <c r="A9" s="18" t="s">
        <v>94</v>
      </c>
      <c r="B9" s="20">
        <f>calculations!D162</f>
        <v>0</v>
      </c>
      <c r="C9" s="20">
        <f>calculations!E162</f>
        <v>0</v>
      </c>
      <c r="D9" s="20">
        <f>calculations!F162</f>
        <v>0</v>
      </c>
      <c r="E9" s="20">
        <f>calculations!G162</f>
        <v>0</v>
      </c>
      <c r="F9" s="20">
        <f>calculations!H162</f>
        <v>0</v>
      </c>
      <c r="G9" s="20">
        <f>calculations!I162</f>
        <v>0</v>
      </c>
      <c r="H9" s="20">
        <f>calculations!J162</f>
        <v>0</v>
      </c>
      <c r="I9" s="20">
        <f>calculations!K162</f>
        <v>0</v>
      </c>
      <c r="J9" s="20">
        <f>calculations!L162</f>
        <v>0</v>
      </c>
      <c r="K9" s="20">
        <f>calculations!M162</f>
        <v>0</v>
      </c>
      <c r="L9" s="20">
        <f>calculations!N162</f>
        <v>0</v>
      </c>
      <c r="M9" s="20">
        <f>calculations!O162</f>
        <v>0</v>
      </c>
      <c r="N9" s="20">
        <f>calculations!P162</f>
        <v>0</v>
      </c>
      <c r="O9" s="20">
        <f>calculations!Q162</f>
        <v>0</v>
      </c>
      <c r="P9" s="20">
        <f>calculations!R162</f>
        <v>0</v>
      </c>
      <c r="Q9" s="20">
        <f>calculations!S162</f>
        <v>0</v>
      </c>
      <c r="R9" s="20">
        <f>calculations!T162</f>
        <v>0</v>
      </c>
      <c r="S9" s="20">
        <f>calculations!U162</f>
        <v>0</v>
      </c>
      <c r="T9" s="20">
        <f>calculations!V162</f>
        <v>0</v>
      </c>
      <c r="U9" s="20">
        <f>calculations!W162</f>
        <v>0</v>
      </c>
      <c r="V9" s="20">
        <f>calculations!X162</f>
        <v>0</v>
      </c>
      <c r="W9" s="20">
        <f>calculations!Y162</f>
        <v>0</v>
      </c>
      <c r="X9" s="20">
        <f>calculations!Z162</f>
        <v>0</v>
      </c>
      <c r="Y9" s="20">
        <f>calculations!AA162</f>
        <v>0</v>
      </c>
      <c r="Z9" s="20">
        <f>calculations!AB162</f>
        <v>0</v>
      </c>
      <c r="AA9" s="20">
        <f>calculations!AC162</f>
        <v>0</v>
      </c>
      <c r="AB9" s="20">
        <f>calculations!AD162</f>
        <v>0</v>
      </c>
      <c r="AC9" s="20">
        <f>calculations!AE162</f>
        <v>0</v>
      </c>
      <c r="AD9" s="20">
        <f>calculations!AF162</f>
        <v>0</v>
      </c>
      <c r="AE9" s="20">
        <f>calculations!AG162</f>
        <v>0</v>
      </c>
      <c r="AF9" s="20">
        <f>calculations!AH162</f>
        <v>0</v>
      </c>
      <c r="AG9" s="20">
        <f>calculations!AI162</f>
        <v>0</v>
      </c>
    </row>
    <row r="10" spans="1:35" x14ac:dyDescent="0.35">
      <c r="A10" s="18" t="s">
        <v>95</v>
      </c>
      <c r="B10" s="20">
        <f>calculations!D163</f>
        <v>13258391221430.805</v>
      </c>
      <c r="C10" s="20">
        <f>calculations!E163</f>
        <v>13258391221430.805</v>
      </c>
      <c r="D10" s="20">
        <f>calculations!F163</f>
        <v>13258391221430.805</v>
      </c>
      <c r="E10" s="20">
        <f>calculations!G163</f>
        <v>13258391221430.805</v>
      </c>
      <c r="F10" s="20">
        <f>calculations!H163</f>
        <v>13258391221430.805</v>
      </c>
      <c r="G10" s="20">
        <f>calculations!I163</f>
        <v>13258391221430.805</v>
      </c>
      <c r="H10" s="20">
        <f>calculations!J163</f>
        <v>13258391221430.805</v>
      </c>
      <c r="I10" s="20">
        <f>calculations!K163</f>
        <v>13258391221430.805</v>
      </c>
      <c r="J10" s="20">
        <f>calculations!L163</f>
        <v>13258391221430.805</v>
      </c>
      <c r="K10" s="20">
        <f>calculations!M163</f>
        <v>13258391221430.805</v>
      </c>
      <c r="L10" s="20">
        <f>calculations!N163</f>
        <v>13258391221430.805</v>
      </c>
      <c r="M10" s="20">
        <f>calculations!O163</f>
        <v>13258391221430.805</v>
      </c>
      <c r="N10" s="20">
        <f>calculations!P163</f>
        <v>13258391221430.805</v>
      </c>
      <c r="O10" s="20">
        <f>calculations!Q163</f>
        <v>13258391221430.805</v>
      </c>
      <c r="P10" s="20">
        <f>calculations!R163</f>
        <v>13258391221430.805</v>
      </c>
      <c r="Q10" s="20">
        <f>calculations!S163</f>
        <v>13258391221430.805</v>
      </c>
      <c r="R10" s="20">
        <f>calculations!T163</f>
        <v>13258391221430.805</v>
      </c>
      <c r="S10" s="20">
        <f>calculations!U163</f>
        <v>13258391221430.805</v>
      </c>
      <c r="T10" s="20">
        <f>calculations!V163</f>
        <v>13258391221430.805</v>
      </c>
      <c r="U10" s="20">
        <f>calculations!W163</f>
        <v>13258391221430.805</v>
      </c>
      <c r="V10" s="20">
        <f>calculations!X163</f>
        <v>13258391221430.805</v>
      </c>
      <c r="W10" s="20">
        <f>calculations!Y163</f>
        <v>13258391221430.805</v>
      </c>
      <c r="X10" s="20">
        <f>calculations!Z163</f>
        <v>13258391221430.805</v>
      </c>
      <c r="Y10" s="20">
        <f>calculations!AA163</f>
        <v>13258391221430.805</v>
      </c>
      <c r="Z10" s="20">
        <f>calculations!AB163</f>
        <v>13258391221430.805</v>
      </c>
      <c r="AA10" s="20">
        <f>calculations!AC163</f>
        <v>13258391221430.805</v>
      </c>
      <c r="AB10" s="20">
        <f>calculations!AD163</f>
        <v>13258391221430.805</v>
      </c>
      <c r="AC10" s="20">
        <f>calculations!AE163</f>
        <v>13258391221430.805</v>
      </c>
      <c r="AD10" s="20">
        <f>calculations!AF163</f>
        <v>13258391221430.805</v>
      </c>
      <c r="AE10" s="20">
        <f>calculations!AG163</f>
        <v>13258391221430.805</v>
      </c>
      <c r="AF10" s="20">
        <f>calculations!AH163</f>
        <v>13258391221430.805</v>
      </c>
      <c r="AG10" s="20">
        <f>calculations!AI163</f>
        <v>13258391221430.805</v>
      </c>
    </row>
    <row r="11" spans="1:35" x14ac:dyDescent="0.35">
      <c r="A11" s="18" t="s">
        <v>96</v>
      </c>
      <c r="B11" s="20">
        <f>calculations!D164</f>
        <v>0</v>
      </c>
      <c r="C11" s="20">
        <f>calculations!E164</f>
        <v>0</v>
      </c>
      <c r="D11" s="20">
        <f>calculations!F164</f>
        <v>0</v>
      </c>
      <c r="E11" s="20">
        <f>calculations!G164</f>
        <v>0</v>
      </c>
      <c r="F11" s="20">
        <f>calculations!H164</f>
        <v>0</v>
      </c>
      <c r="G11" s="20">
        <f>calculations!I164</f>
        <v>0</v>
      </c>
      <c r="H11" s="20">
        <f>calculations!J164</f>
        <v>0</v>
      </c>
      <c r="I11" s="20">
        <f>calculations!K164</f>
        <v>0</v>
      </c>
      <c r="J11" s="20">
        <f>calculations!L164</f>
        <v>0</v>
      </c>
      <c r="K11" s="20">
        <f>calculations!M164</f>
        <v>0</v>
      </c>
      <c r="L11" s="20">
        <f>calculations!N164</f>
        <v>0</v>
      </c>
      <c r="M11" s="20">
        <f>calculations!O164</f>
        <v>0</v>
      </c>
      <c r="N11" s="20">
        <f>calculations!P164</f>
        <v>0</v>
      </c>
      <c r="O11" s="20">
        <f>calculations!Q164</f>
        <v>0</v>
      </c>
      <c r="P11" s="20">
        <f>calculations!R164</f>
        <v>0</v>
      </c>
      <c r="Q11" s="20">
        <f>calculations!S164</f>
        <v>0</v>
      </c>
      <c r="R11" s="20">
        <f>calculations!T164</f>
        <v>0</v>
      </c>
      <c r="S11" s="20">
        <f>calculations!U164</f>
        <v>0</v>
      </c>
      <c r="T11" s="20">
        <f>calculations!V164</f>
        <v>0</v>
      </c>
      <c r="U11" s="20">
        <f>calculations!W164</f>
        <v>0</v>
      </c>
      <c r="V11" s="20">
        <f>calculations!X164</f>
        <v>0</v>
      </c>
      <c r="W11" s="20">
        <f>calculations!Y164</f>
        <v>0</v>
      </c>
      <c r="X11" s="20">
        <f>calculations!Z164</f>
        <v>0</v>
      </c>
      <c r="Y11" s="20">
        <f>calculations!AA164</f>
        <v>0</v>
      </c>
      <c r="Z11" s="20">
        <f>calculations!AB164</f>
        <v>0</v>
      </c>
      <c r="AA11" s="20">
        <f>calculations!AC164</f>
        <v>0</v>
      </c>
      <c r="AB11" s="20">
        <f>calculations!AD164</f>
        <v>0</v>
      </c>
      <c r="AC11" s="20">
        <f>calculations!AE164</f>
        <v>0</v>
      </c>
      <c r="AD11" s="20">
        <f>calculations!AF164</f>
        <v>0</v>
      </c>
      <c r="AE11" s="20">
        <f>calculations!AG164</f>
        <v>0</v>
      </c>
      <c r="AF11" s="20">
        <f>calculations!AH164</f>
        <v>0</v>
      </c>
      <c r="AG11" s="20">
        <f>calculations!AI164</f>
        <v>0</v>
      </c>
    </row>
    <row r="18" ht="13.15" customHeight="1" x14ac:dyDescent="0.35"/>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3"/>
  </sheetPr>
  <dimension ref="A1:AI11"/>
  <sheetViews>
    <sheetView workbookViewId="0">
      <selection activeCell="B4" sqref="B4"/>
    </sheetView>
  </sheetViews>
  <sheetFormatPr defaultRowHeight="14.5" x14ac:dyDescent="0.35"/>
  <cols>
    <col min="1" max="1" width="26" customWidth="1"/>
    <col min="2" max="2" width="10.54296875" bestFit="1" customWidth="1"/>
    <col min="3" max="3" width="11.81640625" bestFit="1" customWidth="1"/>
    <col min="4" max="33" width="10.5429687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69">
        <f>calculations!D168</f>
        <v>70568543731020.031</v>
      </c>
      <c r="C2" s="69">
        <f>calculations!E168</f>
        <v>64225209458753.391</v>
      </c>
      <c r="D2" s="69">
        <f>calculations!F168</f>
        <v>62098676249995.898</v>
      </c>
      <c r="E2" s="69">
        <f>calculations!G168</f>
        <v>63746626744582.938</v>
      </c>
      <c r="F2" s="69">
        <f>calculations!H168</f>
        <v>64169482999418.758</v>
      </c>
      <c r="G2" s="69">
        <f>calculations!I168</f>
        <v>64035935471947.117</v>
      </c>
      <c r="H2" s="69">
        <f>calculations!J168</f>
        <v>63812254930518.805</v>
      </c>
      <c r="I2" s="69">
        <f>calculations!K168</f>
        <v>63604181427903.578</v>
      </c>
      <c r="J2" s="69">
        <f>calculations!L168</f>
        <v>63288109345390.547</v>
      </c>
      <c r="K2" s="69">
        <f>calculations!M168</f>
        <v>62736828380340.117</v>
      </c>
      <c r="L2" s="69">
        <f>calculations!N168</f>
        <v>62072587861713.031</v>
      </c>
      <c r="M2" s="69">
        <f>calculations!O168</f>
        <v>61241309877280.758</v>
      </c>
      <c r="N2" s="69">
        <f>calculations!P168</f>
        <v>60378911070394.516</v>
      </c>
      <c r="O2" s="69">
        <f>calculations!Q168</f>
        <v>59376305572192.719</v>
      </c>
      <c r="P2" s="69">
        <f>calculations!R168</f>
        <v>58336377831222.516</v>
      </c>
      <c r="Q2" s="69">
        <f>calculations!S168</f>
        <v>57192004922897.672</v>
      </c>
      <c r="R2" s="69">
        <f>calculations!T168</f>
        <v>55885701363286.523</v>
      </c>
      <c r="S2" s="69">
        <f>calculations!U168</f>
        <v>55043595105584.164</v>
      </c>
      <c r="T2" s="69">
        <f>calculations!V168</f>
        <v>54002687640562.727</v>
      </c>
      <c r="U2" s="69">
        <f>calculations!W168</f>
        <v>53026927928013.266</v>
      </c>
      <c r="V2" s="69">
        <f>calculations!X168</f>
        <v>52095032176210.883</v>
      </c>
      <c r="W2" s="69">
        <f>calculations!Y168</f>
        <v>51226409715187.211</v>
      </c>
      <c r="X2" s="69">
        <f>calculations!Z168</f>
        <v>50393344635070.734</v>
      </c>
      <c r="Y2" s="69">
        <f>calculations!AA168</f>
        <v>49619568201238.492</v>
      </c>
      <c r="Z2" s="69">
        <f>calculations!AB168</f>
        <v>48907360287837.742</v>
      </c>
      <c r="AA2" s="69">
        <f>calculations!AC168</f>
        <v>48264158738847.453</v>
      </c>
      <c r="AB2" s="69">
        <f>calculations!AD168</f>
        <v>47680570184301.93</v>
      </c>
      <c r="AC2" s="69">
        <f>calculations!AE168</f>
        <v>47146184269164.188</v>
      </c>
      <c r="AD2" s="69">
        <f>calculations!AF168</f>
        <v>46679675059249.43</v>
      </c>
      <c r="AE2" s="69">
        <f>calculations!AG168</f>
        <v>46258115590876.742</v>
      </c>
      <c r="AF2" s="69">
        <f>calculations!AH168</f>
        <v>45865676851090.352</v>
      </c>
      <c r="AG2" s="69">
        <f>calculations!AI168</f>
        <v>45505505346329.156</v>
      </c>
    </row>
    <row r="3" spans="1:35" x14ac:dyDescent="0.35">
      <c r="A3" s="1" t="s">
        <v>3</v>
      </c>
      <c r="B3" s="69">
        <f>calculations!D169</f>
        <v>0</v>
      </c>
      <c r="C3" s="69">
        <f>calculations!E169</f>
        <v>0</v>
      </c>
      <c r="D3" s="69">
        <f>calculations!F169</f>
        <v>0</v>
      </c>
      <c r="E3" s="69">
        <f>calculations!G169</f>
        <v>0</v>
      </c>
      <c r="F3" s="69">
        <f>calculations!H169</f>
        <v>0</v>
      </c>
      <c r="G3" s="69">
        <f>calculations!I169</f>
        <v>0</v>
      </c>
      <c r="H3" s="69">
        <f>calculations!J169</f>
        <v>0</v>
      </c>
      <c r="I3" s="69">
        <f>calculations!K169</f>
        <v>0</v>
      </c>
      <c r="J3" s="69">
        <f>calculations!L169</f>
        <v>0</v>
      </c>
      <c r="K3" s="69">
        <f>calculations!M169</f>
        <v>0</v>
      </c>
      <c r="L3" s="69">
        <f>calculations!N169</f>
        <v>0</v>
      </c>
      <c r="M3" s="69">
        <f>calculations!O169</f>
        <v>0</v>
      </c>
      <c r="N3" s="69">
        <f>calculations!P169</f>
        <v>0</v>
      </c>
      <c r="O3" s="69">
        <f>calculations!Q169</f>
        <v>0</v>
      </c>
      <c r="P3" s="69">
        <f>calculations!R169</f>
        <v>0</v>
      </c>
      <c r="Q3" s="69">
        <f>calculations!S169</f>
        <v>0</v>
      </c>
      <c r="R3" s="69">
        <f>calculations!T169</f>
        <v>0</v>
      </c>
      <c r="S3" s="69">
        <f>calculations!U169</f>
        <v>0</v>
      </c>
      <c r="T3" s="69">
        <f>calculations!V169</f>
        <v>0</v>
      </c>
      <c r="U3" s="69">
        <f>calculations!W169</f>
        <v>0</v>
      </c>
      <c r="V3" s="69">
        <f>calculations!X169</f>
        <v>0</v>
      </c>
      <c r="W3" s="69">
        <f>calculations!Y169</f>
        <v>0</v>
      </c>
      <c r="X3" s="69">
        <f>calculations!Z169</f>
        <v>0</v>
      </c>
      <c r="Y3" s="69">
        <f>calculations!AA169</f>
        <v>0</v>
      </c>
      <c r="Z3" s="69">
        <f>calculations!AB169</f>
        <v>0</v>
      </c>
      <c r="AA3" s="69">
        <f>calculations!AC169</f>
        <v>0</v>
      </c>
      <c r="AB3" s="69">
        <f>calculations!AD169</f>
        <v>0</v>
      </c>
      <c r="AC3" s="69">
        <f>calculations!AE169</f>
        <v>0</v>
      </c>
      <c r="AD3" s="69">
        <f>calculations!AF169</f>
        <v>0</v>
      </c>
      <c r="AE3" s="69">
        <f>calculations!AG169</f>
        <v>0</v>
      </c>
      <c r="AF3" s="69">
        <f>calculations!AH169</f>
        <v>0</v>
      </c>
      <c r="AG3" s="69">
        <f>calculations!AI169</f>
        <v>0</v>
      </c>
    </row>
    <row r="4" spans="1:35" x14ac:dyDescent="0.35">
      <c r="A4" s="1" t="s">
        <v>4</v>
      </c>
      <c r="B4" s="69">
        <f>calculations!D170</f>
        <v>922605735499.83972</v>
      </c>
      <c r="C4" s="69">
        <f>calculations!E170</f>
        <v>805898599814.15784</v>
      </c>
      <c r="D4" s="69">
        <f>calculations!F170</f>
        <v>821750293094.51709</v>
      </c>
      <c r="E4" s="69">
        <f>calculations!G170</f>
        <v>852667135451.32288</v>
      </c>
      <c r="F4" s="69">
        <f>calculations!H170</f>
        <v>866168104702.93445</v>
      </c>
      <c r="G4" s="69">
        <f>calculations!I170</f>
        <v>871312003858.10828</v>
      </c>
      <c r="H4" s="69">
        <f>calculations!J170</f>
        <v>870893757584.95679</v>
      </c>
      <c r="I4" s="69">
        <f>calculations!K170</f>
        <v>865305566544.39319</v>
      </c>
      <c r="J4" s="69">
        <f>calculations!L170</f>
        <v>857405646263.46484</v>
      </c>
      <c r="K4" s="69">
        <f>calculations!M170</f>
        <v>845435035483.05945</v>
      </c>
      <c r="L4" s="69">
        <f>calculations!N170</f>
        <v>832474138183.52246</v>
      </c>
      <c r="M4" s="69">
        <f>calculations!O170</f>
        <v>814585929820.97302</v>
      </c>
      <c r="N4" s="69">
        <f>calculations!P170</f>
        <v>794739630463.28613</v>
      </c>
      <c r="O4" s="69">
        <f>calculations!Q170</f>
        <v>771111008423.23547</v>
      </c>
      <c r="P4" s="69">
        <f>calculations!R170</f>
        <v>746469804841.00806</v>
      </c>
      <c r="Q4" s="69">
        <f>calculations!S170</f>
        <v>716944001978.677</v>
      </c>
      <c r="R4" s="69">
        <f>calculations!T170</f>
        <v>687188217111.4978</v>
      </c>
      <c r="S4" s="69">
        <f>calculations!U170</f>
        <v>658149857240.45422</v>
      </c>
      <c r="T4" s="69">
        <f>calculations!V170</f>
        <v>626470737118.50208</v>
      </c>
      <c r="U4" s="69">
        <f>calculations!W170</f>
        <v>593645082424.42053</v>
      </c>
      <c r="V4" s="69">
        <f>calculations!X170</f>
        <v>560458408750.54504</v>
      </c>
      <c r="W4" s="69">
        <f>calculations!Y170</f>
        <v>527333741926.24597</v>
      </c>
      <c r="X4" s="69">
        <f>calculations!Z170</f>
        <v>495078254389.14099</v>
      </c>
      <c r="Y4" s="69">
        <f>calculations!AA170</f>
        <v>464473419291.98724</v>
      </c>
      <c r="Z4" s="69">
        <f>calculations!AB170</f>
        <v>435852792439.74176</v>
      </c>
      <c r="AA4" s="69">
        <f>calculations!AC170</f>
        <v>409759547431.97943</v>
      </c>
      <c r="AB4" s="69">
        <f>calculations!AD170</f>
        <v>385979670544.13269</v>
      </c>
      <c r="AC4" s="69">
        <f>calculations!AE170</f>
        <v>364967075203.02252</v>
      </c>
      <c r="AD4" s="69">
        <f>calculations!AF170</f>
        <v>346354014728.87512</v>
      </c>
      <c r="AE4" s="69">
        <f>calculations!AG170</f>
        <v>330172004274.69452</v>
      </c>
      <c r="AF4" s="69">
        <f>calculations!AH170</f>
        <v>316097150295.44727</v>
      </c>
      <c r="AG4" s="69">
        <f>calculations!AI170</f>
        <v>303835657343.05145</v>
      </c>
    </row>
    <row r="5" spans="1:35" x14ac:dyDescent="0.35">
      <c r="A5" s="1" t="s">
        <v>5</v>
      </c>
      <c r="B5" s="69">
        <f>calculations!D171</f>
        <v>0</v>
      </c>
      <c r="C5" s="69">
        <f>calculations!E171</f>
        <v>0</v>
      </c>
      <c r="D5" s="69">
        <f>calculations!F171</f>
        <v>0</v>
      </c>
      <c r="E5" s="69">
        <f>calculations!G171</f>
        <v>0</v>
      </c>
      <c r="F5" s="69">
        <f>calculations!H171</f>
        <v>0</v>
      </c>
      <c r="G5" s="69">
        <f>calculations!I171</f>
        <v>0</v>
      </c>
      <c r="H5" s="69">
        <f>calculations!J171</f>
        <v>0</v>
      </c>
      <c r="I5" s="69">
        <f>calculations!K171</f>
        <v>0</v>
      </c>
      <c r="J5" s="69">
        <f>calculations!L171</f>
        <v>0</v>
      </c>
      <c r="K5" s="69">
        <f>calculations!M171</f>
        <v>0</v>
      </c>
      <c r="L5" s="69">
        <f>calculations!N171</f>
        <v>0</v>
      </c>
      <c r="M5" s="69">
        <f>calculations!O171</f>
        <v>0</v>
      </c>
      <c r="N5" s="69">
        <f>calculations!P171</f>
        <v>0</v>
      </c>
      <c r="O5" s="69">
        <f>calculations!Q171</f>
        <v>0</v>
      </c>
      <c r="P5" s="69">
        <f>calculations!R171</f>
        <v>0</v>
      </c>
      <c r="Q5" s="69">
        <f>calculations!S171</f>
        <v>0</v>
      </c>
      <c r="R5" s="69">
        <f>calculations!T171</f>
        <v>0</v>
      </c>
      <c r="S5" s="69">
        <f>calculations!U171</f>
        <v>0</v>
      </c>
      <c r="T5" s="69">
        <f>calculations!V171</f>
        <v>0</v>
      </c>
      <c r="U5" s="69">
        <f>calculations!W171</f>
        <v>0</v>
      </c>
      <c r="V5" s="69">
        <f>calculations!X171</f>
        <v>0</v>
      </c>
      <c r="W5" s="69">
        <f>calculations!Y171</f>
        <v>0</v>
      </c>
      <c r="X5" s="69">
        <f>calculations!Z171</f>
        <v>0</v>
      </c>
      <c r="Y5" s="69">
        <f>calculations!AA171</f>
        <v>0</v>
      </c>
      <c r="Z5" s="69">
        <f>calculations!AB171</f>
        <v>0</v>
      </c>
      <c r="AA5" s="69">
        <f>calculations!AC171</f>
        <v>0</v>
      </c>
      <c r="AB5" s="69">
        <f>calculations!AD171</f>
        <v>0</v>
      </c>
      <c r="AC5" s="69">
        <f>calculations!AE171</f>
        <v>0</v>
      </c>
      <c r="AD5" s="69">
        <f>calculations!AF171</f>
        <v>0</v>
      </c>
      <c r="AE5" s="69">
        <f>calculations!AG171</f>
        <v>0</v>
      </c>
      <c r="AF5" s="69">
        <f>calculations!AH171</f>
        <v>0</v>
      </c>
      <c r="AG5" s="69">
        <f>calculations!AI171</f>
        <v>0</v>
      </c>
    </row>
    <row r="6" spans="1:35" x14ac:dyDescent="0.35">
      <c r="A6" s="1" t="s">
        <v>7</v>
      </c>
      <c r="B6" s="69">
        <f>calculations!D172</f>
        <v>0</v>
      </c>
      <c r="C6" s="69">
        <f>calculations!E172</f>
        <v>0</v>
      </c>
      <c r="D6" s="69">
        <f>calculations!F172</f>
        <v>0</v>
      </c>
      <c r="E6" s="69">
        <f>calculations!G172</f>
        <v>0</v>
      </c>
      <c r="F6" s="69">
        <f>calculations!H172</f>
        <v>0</v>
      </c>
      <c r="G6" s="69">
        <f>calculations!I172</f>
        <v>0</v>
      </c>
      <c r="H6" s="69">
        <f>calculations!J172</f>
        <v>0</v>
      </c>
      <c r="I6" s="69">
        <f>calculations!K172</f>
        <v>0</v>
      </c>
      <c r="J6" s="69">
        <f>calculations!L172</f>
        <v>0</v>
      </c>
      <c r="K6" s="69">
        <f>calculations!M172</f>
        <v>0</v>
      </c>
      <c r="L6" s="69">
        <f>calculations!N172</f>
        <v>0</v>
      </c>
      <c r="M6" s="69">
        <f>calculations!O172</f>
        <v>0</v>
      </c>
      <c r="N6" s="69">
        <f>calculations!P172</f>
        <v>0</v>
      </c>
      <c r="O6" s="69">
        <f>calculations!Q172</f>
        <v>0</v>
      </c>
      <c r="P6" s="69">
        <f>calculations!R172</f>
        <v>0</v>
      </c>
      <c r="Q6" s="69">
        <f>calculations!S172</f>
        <v>0</v>
      </c>
      <c r="R6" s="69">
        <f>calculations!T172</f>
        <v>0</v>
      </c>
      <c r="S6" s="69">
        <f>calculations!U172</f>
        <v>0</v>
      </c>
      <c r="T6" s="69">
        <f>calculations!V172</f>
        <v>0</v>
      </c>
      <c r="U6" s="69">
        <f>calculations!W172</f>
        <v>0</v>
      </c>
      <c r="V6" s="69">
        <f>calculations!X172</f>
        <v>0</v>
      </c>
      <c r="W6" s="69">
        <f>calculations!Y172</f>
        <v>0</v>
      </c>
      <c r="X6" s="69">
        <f>calculations!Z172</f>
        <v>0</v>
      </c>
      <c r="Y6" s="69">
        <f>calculations!AA172</f>
        <v>0</v>
      </c>
      <c r="Z6" s="69">
        <f>calculations!AB172</f>
        <v>0</v>
      </c>
      <c r="AA6" s="69">
        <f>calculations!AC172</f>
        <v>0</v>
      </c>
      <c r="AB6" s="69">
        <f>calculations!AD172</f>
        <v>0</v>
      </c>
      <c r="AC6" s="69">
        <f>calculations!AE172</f>
        <v>0</v>
      </c>
      <c r="AD6" s="69">
        <f>calculations!AF172</f>
        <v>0</v>
      </c>
      <c r="AE6" s="69">
        <f>calculations!AG172</f>
        <v>0</v>
      </c>
      <c r="AF6" s="69">
        <f>calculations!AH172</f>
        <v>0</v>
      </c>
      <c r="AG6" s="69">
        <f>calculations!AI172</f>
        <v>0</v>
      </c>
    </row>
    <row r="7" spans="1:35" x14ac:dyDescent="0.35">
      <c r="A7" s="1" t="s">
        <v>8</v>
      </c>
      <c r="B7" s="69">
        <f>calculations!D173</f>
        <v>0</v>
      </c>
      <c r="C7" s="69">
        <f>calculations!E173</f>
        <v>0</v>
      </c>
      <c r="D7" s="69">
        <f>calculations!F173</f>
        <v>0</v>
      </c>
      <c r="E7" s="69">
        <f>calculations!G173</f>
        <v>0</v>
      </c>
      <c r="F7" s="69">
        <f>calculations!H173</f>
        <v>0</v>
      </c>
      <c r="G7" s="69">
        <f>calculations!I173</f>
        <v>0</v>
      </c>
      <c r="H7" s="69">
        <f>calculations!J173</f>
        <v>0</v>
      </c>
      <c r="I7" s="69">
        <f>calculations!K173</f>
        <v>0</v>
      </c>
      <c r="J7" s="69">
        <f>calculations!L173</f>
        <v>0</v>
      </c>
      <c r="K7" s="69">
        <f>calculations!M173</f>
        <v>0</v>
      </c>
      <c r="L7" s="69">
        <f>calculations!N173</f>
        <v>0</v>
      </c>
      <c r="M7" s="69">
        <f>calculations!O173</f>
        <v>0</v>
      </c>
      <c r="N7" s="69">
        <f>calculations!P173</f>
        <v>0</v>
      </c>
      <c r="O7" s="69">
        <f>calculations!Q173</f>
        <v>0</v>
      </c>
      <c r="P7" s="69">
        <f>calculations!R173</f>
        <v>0</v>
      </c>
      <c r="Q7" s="69">
        <f>calculations!S173</f>
        <v>0</v>
      </c>
      <c r="R7" s="69">
        <f>calculations!T173</f>
        <v>0</v>
      </c>
      <c r="S7" s="69">
        <f>calculations!U173</f>
        <v>0</v>
      </c>
      <c r="T7" s="69">
        <f>calculations!V173</f>
        <v>0</v>
      </c>
      <c r="U7" s="69">
        <f>calculations!W173</f>
        <v>0</v>
      </c>
      <c r="V7" s="69">
        <f>calculations!X173</f>
        <v>0</v>
      </c>
      <c r="W7" s="69">
        <f>calculations!Y173</f>
        <v>0</v>
      </c>
      <c r="X7" s="69">
        <f>calculations!Z173</f>
        <v>0</v>
      </c>
      <c r="Y7" s="69">
        <f>calculations!AA173</f>
        <v>0</v>
      </c>
      <c r="Z7" s="69">
        <f>calculations!AB173</f>
        <v>0</v>
      </c>
      <c r="AA7" s="69">
        <f>calculations!AC173</f>
        <v>0</v>
      </c>
      <c r="AB7" s="69">
        <f>calculations!AD173</f>
        <v>0</v>
      </c>
      <c r="AC7" s="69">
        <f>calculations!AE173</f>
        <v>0</v>
      </c>
      <c r="AD7" s="69">
        <f>calculations!AF173</f>
        <v>0</v>
      </c>
      <c r="AE7" s="69">
        <f>calculations!AG173</f>
        <v>0</v>
      </c>
      <c r="AF7" s="69">
        <f>calculations!AH173</f>
        <v>0</v>
      </c>
      <c r="AG7" s="69">
        <f>calculations!AI173</f>
        <v>0</v>
      </c>
    </row>
    <row r="8" spans="1:35" x14ac:dyDescent="0.35">
      <c r="A8" s="18" t="s">
        <v>93</v>
      </c>
      <c r="B8" s="69">
        <f>calculations!D174</f>
        <v>0</v>
      </c>
      <c r="C8" s="69">
        <f>calculations!E174</f>
        <v>0</v>
      </c>
      <c r="D8" s="69">
        <f>calculations!F174</f>
        <v>0</v>
      </c>
      <c r="E8" s="69">
        <f>calculations!G174</f>
        <v>0</v>
      </c>
      <c r="F8" s="69">
        <f>calculations!H174</f>
        <v>0</v>
      </c>
      <c r="G8" s="69">
        <f>calculations!I174</f>
        <v>0</v>
      </c>
      <c r="H8" s="69">
        <f>calculations!J174</f>
        <v>0</v>
      </c>
      <c r="I8" s="69">
        <f>calculations!K174</f>
        <v>0</v>
      </c>
      <c r="J8" s="69">
        <f>calculations!L174</f>
        <v>0</v>
      </c>
      <c r="K8" s="69">
        <f>calculations!M174</f>
        <v>0</v>
      </c>
      <c r="L8" s="69">
        <f>calculations!N174</f>
        <v>0</v>
      </c>
      <c r="M8" s="69">
        <f>calculations!O174</f>
        <v>0</v>
      </c>
      <c r="N8" s="69">
        <f>calculations!P174</f>
        <v>0</v>
      </c>
      <c r="O8" s="69">
        <f>calculations!Q174</f>
        <v>0</v>
      </c>
      <c r="P8" s="69">
        <f>calculations!R174</f>
        <v>0</v>
      </c>
      <c r="Q8" s="69">
        <f>calculations!S174</f>
        <v>0</v>
      </c>
      <c r="R8" s="69">
        <f>calculations!T174</f>
        <v>0</v>
      </c>
      <c r="S8" s="69">
        <f>calculations!U174</f>
        <v>0</v>
      </c>
      <c r="T8" s="69">
        <f>calculations!V174</f>
        <v>0</v>
      </c>
      <c r="U8" s="69">
        <f>calculations!W174</f>
        <v>0</v>
      </c>
      <c r="V8" s="69">
        <f>calculations!X174</f>
        <v>0</v>
      </c>
      <c r="W8" s="69">
        <f>calculations!Y174</f>
        <v>0</v>
      </c>
      <c r="X8" s="69">
        <f>calculations!Z174</f>
        <v>0</v>
      </c>
      <c r="Y8" s="69">
        <f>calculations!AA174</f>
        <v>0</v>
      </c>
      <c r="Z8" s="69">
        <f>calculations!AB174</f>
        <v>0</v>
      </c>
      <c r="AA8" s="69">
        <f>calculations!AC174</f>
        <v>0</v>
      </c>
      <c r="AB8" s="69">
        <f>calculations!AD174</f>
        <v>0</v>
      </c>
      <c r="AC8" s="69">
        <f>calculations!AE174</f>
        <v>0</v>
      </c>
      <c r="AD8" s="69">
        <f>calculations!AF174</f>
        <v>0</v>
      </c>
      <c r="AE8" s="69">
        <f>calculations!AG174</f>
        <v>0</v>
      </c>
      <c r="AF8" s="69">
        <f>calculations!AH174</f>
        <v>0</v>
      </c>
      <c r="AG8" s="69">
        <f>calculations!AI174</f>
        <v>0</v>
      </c>
    </row>
    <row r="9" spans="1:35" x14ac:dyDescent="0.35">
      <c r="A9" s="18" t="s">
        <v>94</v>
      </c>
      <c r="B9" s="69">
        <f>calculations!D175</f>
        <v>0</v>
      </c>
      <c r="C9" s="69">
        <f>calculations!E175</f>
        <v>0</v>
      </c>
      <c r="D9" s="69">
        <f>calculations!F175</f>
        <v>0</v>
      </c>
      <c r="E9" s="69">
        <f>calculations!G175</f>
        <v>0</v>
      </c>
      <c r="F9" s="69">
        <f>calculations!H175</f>
        <v>0</v>
      </c>
      <c r="G9" s="69">
        <f>calculations!I175</f>
        <v>0</v>
      </c>
      <c r="H9" s="69">
        <f>calculations!J175</f>
        <v>0</v>
      </c>
      <c r="I9" s="69">
        <f>calculations!K175</f>
        <v>0</v>
      </c>
      <c r="J9" s="69">
        <f>calculations!L175</f>
        <v>0</v>
      </c>
      <c r="K9" s="69">
        <f>calculations!M175</f>
        <v>0</v>
      </c>
      <c r="L9" s="69">
        <f>calculations!N175</f>
        <v>0</v>
      </c>
      <c r="M9" s="69">
        <f>calculations!O175</f>
        <v>0</v>
      </c>
      <c r="N9" s="69">
        <f>calculations!P175</f>
        <v>0</v>
      </c>
      <c r="O9" s="69">
        <f>calculations!Q175</f>
        <v>0</v>
      </c>
      <c r="P9" s="69">
        <f>calculations!R175</f>
        <v>0</v>
      </c>
      <c r="Q9" s="69">
        <f>calculations!S175</f>
        <v>0</v>
      </c>
      <c r="R9" s="69">
        <f>calculations!T175</f>
        <v>0</v>
      </c>
      <c r="S9" s="69">
        <f>calculations!U175</f>
        <v>0</v>
      </c>
      <c r="T9" s="69">
        <f>calculations!V175</f>
        <v>0</v>
      </c>
      <c r="U9" s="69">
        <f>calculations!W175</f>
        <v>0</v>
      </c>
      <c r="V9" s="69">
        <f>calculations!X175</f>
        <v>0</v>
      </c>
      <c r="W9" s="69">
        <f>calculations!Y175</f>
        <v>0</v>
      </c>
      <c r="X9" s="69">
        <f>calculations!Z175</f>
        <v>0</v>
      </c>
      <c r="Y9" s="69">
        <f>calculations!AA175</f>
        <v>0</v>
      </c>
      <c r="Z9" s="69">
        <f>calculations!AB175</f>
        <v>0</v>
      </c>
      <c r="AA9" s="69">
        <f>calculations!AC175</f>
        <v>0</v>
      </c>
      <c r="AB9" s="69">
        <f>calculations!AD175</f>
        <v>0</v>
      </c>
      <c r="AC9" s="69">
        <f>calculations!AE175</f>
        <v>0</v>
      </c>
      <c r="AD9" s="69">
        <f>calculations!AF175</f>
        <v>0</v>
      </c>
      <c r="AE9" s="69">
        <f>calculations!AG175</f>
        <v>0</v>
      </c>
      <c r="AF9" s="69">
        <f>calculations!AH175</f>
        <v>0</v>
      </c>
      <c r="AG9" s="69">
        <f>calculations!AI175</f>
        <v>0</v>
      </c>
    </row>
    <row r="10" spans="1:35" x14ac:dyDescent="0.35">
      <c r="A10" s="18" t="s">
        <v>95</v>
      </c>
      <c r="B10" s="69">
        <f>calculations!D176</f>
        <v>0</v>
      </c>
      <c r="C10" s="69">
        <f>calculations!E176</f>
        <v>0</v>
      </c>
      <c r="D10" s="69">
        <f>calculations!F176</f>
        <v>0</v>
      </c>
      <c r="E10" s="69">
        <f>calculations!G176</f>
        <v>0</v>
      </c>
      <c r="F10" s="69">
        <f>calculations!H176</f>
        <v>0</v>
      </c>
      <c r="G10" s="69">
        <f>calculations!I176</f>
        <v>0</v>
      </c>
      <c r="H10" s="69">
        <f>calculations!J176</f>
        <v>0</v>
      </c>
      <c r="I10" s="69">
        <f>calculations!K176</f>
        <v>0</v>
      </c>
      <c r="J10" s="69">
        <f>calculations!L176</f>
        <v>0</v>
      </c>
      <c r="K10" s="69">
        <f>calculations!M176</f>
        <v>0</v>
      </c>
      <c r="L10" s="69">
        <f>calculations!N176</f>
        <v>0</v>
      </c>
      <c r="M10" s="69">
        <f>calculations!O176</f>
        <v>0</v>
      </c>
      <c r="N10" s="69">
        <f>calculations!P176</f>
        <v>0</v>
      </c>
      <c r="O10" s="69">
        <f>calculations!Q176</f>
        <v>0</v>
      </c>
      <c r="P10" s="69">
        <f>calculations!R176</f>
        <v>0</v>
      </c>
      <c r="Q10" s="69">
        <f>calculations!S176</f>
        <v>0</v>
      </c>
      <c r="R10" s="69">
        <f>calculations!T176</f>
        <v>0</v>
      </c>
      <c r="S10" s="69">
        <f>calculations!U176</f>
        <v>0</v>
      </c>
      <c r="T10" s="69">
        <f>calculations!V176</f>
        <v>0</v>
      </c>
      <c r="U10" s="69">
        <f>calculations!W176</f>
        <v>0</v>
      </c>
      <c r="V10" s="69">
        <f>calculations!X176</f>
        <v>0</v>
      </c>
      <c r="W10" s="69">
        <f>calculations!Y176</f>
        <v>0</v>
      </c>
      <c r="X10" s="69">
        <f>calculations!Z176</f>
        <v>0</v>
      </c>
      <c r="Y10" s="69">
        <f>calculations!AA176</f>
        <v>0</v>
      </c>
      <c r="Z10" s="69">
        <f>calculations!AB176</f>
        <v>0</v>
      </c>
      <c r="AA10" s="69">
        <f>calculations!AC176</f>
        <v>0</v>
      </c>
      <c r="AB10" s="69">
        <f>calculations!AD176</f>
        <v>0</v>
      </c>
      <c r="AC10" s="69">
        <f>calculations!AE176</f>
        <v>0</v>
      </c>
      <c r="AD10" s="69">
        <f>calculations!AF176</f>
        <v>0</v>
      </c>
      <c r="AE10" s="69">
        <f>calculations!AG176</f>
        <v>0</v>
      </c>
      <c r="AF10" s="69">
        <f>calculations!AH176</f>
        <v>0</v>
      </c>
      <c r="AG10" s="69">
        <f>calculations!AI176</f>
        <v>0</v>
      </c>
    </row>
    <row r="11" spans="1:35" x14ac:dyDescent="0.35">
      <c r="A11" s="18" t="s">
        <v>96</v>
      </c>
      <c r="B11" s="69">
        <f>calculations!D177</f>
        <v>0</v>
      </c>
      <c r="C11" s="69">
        <f>calculations!E177</f>
        <v>0</v>
      </c>
      <c r="D11" s="69">
        <f>calculations!F177</f>
        <v>0</v>
      </c>
      <c r="E11" s="69">
        <f>calculations!G177</f>
        <v>0</v>
      </c>
      <c r="F11" s="69">
        <f>calculations!H177</f>
        <v>0</v>
      </c>
      <c r="G11" s="69">
        <f>calculations!I177</f>
        <v>0</v>
      </c>
      <c r="H11" s="69">
        <f>calculations!J177</f>
        <v>0</v>
      </c>
      <c r="I11" s="69">
        <f>calculations!K177</f>
        <v>0</v>
      </c>
      <c r="J11" s="69">
        <f>calculations!L177</f>
        <v>0</v>
      </c>
      <c r="K11" s="69">
        <f>calculations!M177</f>
        <v>0</v>
      </c>
      <c r="L11" s="69">
        <f>calculations!N177</f>
        <v>0</v>
      </c>
      <c r="M11" s="69">
        <f>calculations!O177</f>
        <v>0</v>
      </c>
      <c r="N11" s="69">
        <f>calculations!P177</f>
        <v>0</v>
      </c>
      <c r="O11" s="69">
        <f>calculations!Q177</f>
        <v>0</v>
      </c>
      <c r="P11" s="69">
        <f>calculations!R177</f>
        <v>0</v>
      </c>
      <c r="Q11" s="69">
        <f>calculations!S177</f>
        <v>0</v>
      </c>
      <c r="R11" s="69">
        <f>calculations!T177</f>
        <v>0</v>
      </c>
      <c r="S11" s="69">
        <f>calculations!U177</f>
        <v>0</v>
      </c>
      <c r="T11" s="69">
        <f>calculations!V177</f>
        <v>0</v>
      </c>
      <c r="U11" s="69">
        <f>calculations!W177</f>
        <v>0</v>
      </c>
      <c r="V11" s="69">
        <f>calculations!X177</f>
        <v>0</v>
      </c>
      <c r="W11" s="69">
        <f>calculations!Y177</f>
        <v>0</v>
      </c>
      <c r="X11" s="69">
        <f>calculations!Z177</f>
        <v>0</v>
      </c>
      <c r="Y11" s="69">
        <f>calculations!AA177</f>
        <v>0</v>
      </c>
      <c r="Z11" s="69">
        <f>calculations!AB177</f>
        <v>0</v>
      </c>
      <c r="AA11" s="69">
        <f>calculations!AC177</f>
        <v>0</v>
      </c>
      <c r="AB11" s="69">
        <f>calculations!AD177</f>
        <v>0</v>
      </c>
      <c r="AC11" s="69">
        <f>calculations!AE177</f>
        <v>0</v>
      </c>
      <c r="AD11" s="69">
        <f>calculations!AF177</f>
        <v>0</v>
      </c>
      <c r="AE11" s="69">
        <f>calculations!AG177</f>
        <v>0</v>
      </c>
      <c r="AF11" s="69">
        <f>calculations!AH177</f>
        <v>0</v>
      </c>
      <c r="AG11" s="69">
        <f>calculations!AI177</f>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tabColor theme="3"/>
  </sheetPr>
  <dimension ref="A1:AJ11"/>
  <sheetViews>
    <sheetView workbookViewId="0">
      <selection activeCell="B4" sqref="B4"/>
    </sheetView>
  </sheetViews>
  <sheetFormatPr defaultRowHeight="14.5" x14ac:dyDescent="0.35"/>
  <cols>
    <col min="1" max="1" width="26" customWidth="1"/>
    <col min="2" max="2" width="9.54296875" bestFit="1" customWidth="1"/>
    <col min="3" max="3" width="11.81640625" bestFit="1" customWidth="1"/>
    <col min="4" max="32" width="9.54296875" bestFit="1" customWidth="1"/>
    <col min="33" max="33" width="9.54296875" customWidth="1"/>
  </cols>
  <sheetData>
    <row r="1" spans="1:36"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c r="AJ1" s="1"/>
    </row>
    <row r="2" spans="1:36" x14ac:dyDescent="0.35">
      <c r="A2" s="1" t="s">
        <v>2</v>
      </c>
      <c r="B2" s="69">
        <f>calculations!D181</f>
        <v>37954079272949.68</v>
      </c>
      <c r="C2" s="69">
        <f>calculations!E181</f>
        <v>34522574607009.285</v>
      </c>
      <c r="D2" s="69">
        <f>calculations!F181</f>
        <v>32952097924974.063</v>
      </c>
      <c r="E2" s="69">
        <f>calculations!G181</f>
        <v>32690901316464.078</v>
      </c>
      <c r="F2" s="69">
        <f>calculations!H181</f>
        <v>31270702050393.152</v>
      </c>
      <c r="G2" s="69">
        <f>calculations!I181</f>
        <v>29528218855204.527</v>
      </c>
      <c r="H2" s="69">
        <f>calculations!J181</f>
        <v>27883890691136.934</v>
      </c>
      <c r="I2" s="69">
        <f>calculations!K181</f>
        <v>26380220884636.773</v>
      </c>
      <c r="J2" s="69">
        <f>calculations!L181</f>
        <v>24968068061620.145</v>
      </c>
      <c r="K2" s="69">
        <f>calculations!M181</f>
        <v>23624683505193.254</v>
      </c>
      <c r="L2" s="69">
        <f>calculations!N181</f>
        <v>22409228946612.973</v>
      </c>
      <c r="M2" s="69">
        <f>calculations!O181</f>
        <v>21328516720258.773</v>
      </c>
      <c r="N2" s="69">
        <f>calculations!P181</f>
        <v>20388757555079.477</v>
      </c>
      <c r="O2" s="69">
        <f>calculations!Q181</f>
        <v>19562803732253.688</v>
      </c>
      <c r="P2" s="69">
        <f>calculations!R181</f>
        <v>18827123534253.313</v>
      </c>
      <c r="Q2" s="69">
        <f>calculations!S181</f>
        <v>18125632716255.504</v>
      </c>
      <c r="R2" s="69">
        <f>calculations!T181</f>
        <v>17415212128665.563</v>
      </c>
      <c r="S2" s="69">
        <f>calculations!U181</f>
        <v>16870255504123.344</v>
      </c>
      <c r="T2" s="69">
        <f>calculations!V181</f>
        <v>16297995448144.699</v>
      </c>
      <c r="U2" s="69">
        <f>calculations!W181</f>
        <v>15775793668557.416</v>
      </c>
      <c r="V2" s="69">
        <f>calculations!X181</f>
        <v>15283635836932.074</v>
      </c>
      <c r="W2" s="69">
        <f>calculations!Y181</f>
        <v>14809657483650.66</v>
      </c>
      <c r="X2" s="69">
        <f>calculations!Z181</f>
        <v>14369604269157.164</v>
      </c>
      <c r="Y2" s="69">
        <f>calculations!AA181</f>
        <v>13980760533545.59</v>
      </c>
      <c r="Z2" s="69">
        <f>calculations!AB181</f>
        <v>13625906511168.744</v>
      </c>
      <c r="AA2" s="69">
        <f>calculations!AC181</f>
        <v>13307642134448.354</v>
      </c>
      <c r="AB2" s="69">
        <f>calculations!AD181</f>
        <v>13021081500026.188</v>
      </c>
      <c r="AC2" s="69">
        <f>calculations!AE181</f>
        <v>12756731037317.785</v>
      </c>
      <c r="AD2" s="69">
        <f>calculations!AF181</f>
        <v>12526368948880.57</v>
      </c>
      <c r="AE2" s="69">
        <f>calculations!AG181</f>
        <v>12319682569848.35</v>
      </c>
      <c r="AF2" s="69">
        <f>calculations!AH181</f>
        <v>12138702278934.01</v>
      </c>
      <c r="AG2" s="69">
        <f>calculations!AI181</f>
        <v>11982558863992.869</v>
      </c>
    </row>
    <row r="3" spans="1:36" x14ac:dyDescent="0.35">
      <c r="A3" s="1" t="s">
        <v>3</v>
      </c>
      <c r="B3" s="69">
        <f>calculations!D182</f>
        <v>0</v>
      </c>
      <c r="C3" s="69">
        <f>calculations!E182</f>
        <v>0</v>
      </c>
      <c r="D3" s="69">
        <f>calculations!F182</f>
        <v>0</v>
      </c>
      <c r="E3" s="69">
        <f>calculations!G182</f>
        <v>0</v>
      </c>
      <c r="F3" s="69">
        <f>calculations!H182</f>
        <v>0</v>
      </c>
      <c r="G3" s="69">
        <f>calculations!I182</f>
        <v>0</v>
      </c>
      <c r="H3" s="69">
        <f>calculations!J182</f>
        <v>0</v>
      </c>
      <c r="I3" s="69">
        <f>calculations!K182</f>
        <v>0</v>
      </c>
      <c r="J3" s="69">
        <f>calculations!L182</f>
        <v>0</v>
      </c>
      <c r="K3" s="69">
        <f>calculations!M182</f>
        <v>0</v>
      </c>
      <c r="L3" s="69">
        <f>calculations!N182</f>
        <v>0</v>
      </c>
      <c r="M3" s="69">
        <f>calculations!O182</f>
        <v>0</v>
      </c>
      <c r="N3" s="69">
        <f>calculations!P182</f>
        <v>0</v>
      </c>
      <c r="O3" s="69">
        <f>calculations!Q182</f>
        <v>0</v>
      </c>
      <c r="P3" s="69">
        <f>calculations!R182</f>
        <v>0</v>
      </c>
      <c r="Q3" s="69">
        <f>calculations!S182</f>
        <v>0</v>
      </c>
      <c r="R3" s="69">
        <f>calculations!T182</f>
        <v>0</v>
      </c>
      <c r="S3" s="69">
        <f>calculations!U182</f>
        <v>0</v>
      </c>
      <c r="T3" s="69">
        <f>calculations!V182</f>
        <v>0</v>
      </c>
      <c r="U3" s="69">
        <f>calculations!W182</f>
        <v>0</v>
      </c>
      <c r="V3" s="69">
        <f>calculations!X182</f>
        <v>0</v>
      </c>
      <c r="W3" s="69">
        <f>calculations!Y182</f>
        <v>0</v>
      </c>
      <c r="X3" s="69">
        <f>calculations!Z182</f>
        <v>0</v>
      </c>
      <c r="Y3" s="69">
        <f>calculations!AA182</f>
        <v>0</v>
      </c>
      <c r="Z3" s="69">
        <f>calculations!AB182</f>
        <v>0</v>
      </c>
      <c r="AA3" s="69">
        <f>calculations!AC182</f>
        <v>0</v>
      </c>
      <c r="AB3" s="69">
        <f>calculations!AD182</f>
        <v>0</v>
      </c>
      <c r="AC3" s="69">
        <f>calculations!AE182</f>
        <v>0</v>
      </c>
      <c r="AD3" s="69">
        <f>calculations!AF182</f>
        <v>0</v>
      </c>
      <c r="AE3" s="69">
        <f>calculations!AG182</f>
        <v>0</v>
      </c>
      <c r="AF3" s="69">
        <f>calculations!AH182</f>
        <v>0</v>
      </c>
      <c r="AG3" s="69">
        <f>calculations!AI182</f>
        <v>0</v>
      </c>
    </row>
    <row r="4" spans="1:36" x14ac:dyDescent="0.35">
      <c r="A4" s="1" t="s">
        <v>4</v>
      </c>
      <c r="B4" s="69">
        <f>calculations!D183</f>
        <v>0</v>
      </c>
      <c r="C4" s="69">
        <f>calculations!E183</f>
        <v>0</v>
      </c>
      <c r="D4" s="69">
        <f>calculations!F183</f>
        <v>0</v>
      </c>
      <c r="E4" s="69">
        <f>calculations!G183</f>
        <v>0</v>
      </c>
      <c r="F4" s="69">
        <f>calculations!H183</f>
        <v>0</v>
      </c>
      <c r="G4" s="69">
        <f>calculations!I183</f>
        <v>0</v>
      </c>
      <c r="H4" s="69">
        <f>calculations!J183</f>
        <v>0</v>
      </c>
      <c r="I4" s="69">
        <f>calculations!K183</f>
        <v>0</v>
      </c>
      <c r="J4" s="69">
        <f>calculations!L183</f>
        <v>0</v>
      </c>
      <c r="K4" s="69">
        <f>calculations!M183</f>
        <v>0</v>
      </c>
      <c r="L4" s="69">
        <f>calculations!N183</f>
        <v>0</v>
      </c>
      <c r="M4" s="69">
        <f>calculations!O183</f>
        <v>0</v>
      </c>
      <c r="N4" s="69">
        <f>calculations!P183</f>
        <v>0</v>
      </c>
      <c r="O4" s="69">
        <f>calculations!Q183</f>
        <v>0</v>
      </c>
      <c r="P4" s="69">
        <f>calculations!R183</f>
        <v>0</v>
      </c>
      <c r="Q4" s="69">
        <f>calculations!S183</f>
        <v>0</v>
      </c>
      <c r="R4" s="69">
        <f>calculations!T183</f>
        <v>0</v>
      </c>
      <c r="S4" s="69">
        <f>calculations!U183</f>
        <v>0</v>
      </c>
      <c r="T4" s="69">
        <f>calculations!V183</f>
        <v>0</v>
      </c>
      <c r="U4" s="69">
        <f>calculations!W183</f>
        <v>0</v>
      </c>
      <c r="V4" s="69">
        <f>calculations!X183</f>
        <v>0</v>
      </c>
      <c r="W4" s="69">
        <f>calculations!Y183</f>
        <v>0</v>
      </c>
      <c r="X4" s="69">
        <f>calculations!Z183</f>
        <v>0</v>
      </c>
      <c r="Y4" s="69">
        <f>calculations!AA183</f>
        <v>0</v>
      </c>
      <c r="Z4" s="69">
        <f>calculations!AB183</f>
        <v>0</v>
      </c>
      <c r="AA4" s="69">
        <f>calculations!AC183</f>
        <v>0</v>
      </c>
      <c r="AB4" s="69">
        <f>calculations!AD183</f>
        <v>0</v>
      </c>
      <c r="AC4" s="69">
        <f>calculations!AE183</f>
        <v>0</v>
      </c>
      <c r="AD4" s="69">
        <f>calculations!AF183</f>
        <v>0</v>
      </c>
      <c r="AE4" s="69">
        <f>calculations!AG183</f>
        <v>0</v>
      </c>
      <c r="AF4" s="69">
        <f>calculations!AH183</f>
        <v>0</v>
      </c>
      <c r="AG4" s="69">
        <f>calculations!AI183</f>
        <v>0</v>
      </c>
    </row>
    <row r="5" spans="1:36" x14ac:dyDescent="0.35">
      <c r="A5" s="1" t="s">
        <v>5</v>
      </c>
      <c r="B5" s="69">
        <f>calculations!D184</f>
        <v>0</v>
      </c>
      <c r="C5" s="69">
        <f>calculations!E184</f>
        <v>0</v>
      </c>
      <c r="D5" s="69">
        <f>calculations!F184</f>
        <v>0</v>
      </c>
      <c r="E5" s="69">
        <f>calculations!G184</f>
        <v>0</v>
      </c>
      <c r="F5" s="69">
        <f>calculations!H184</f>
        <v>0</v>
      </c>
      <c r="G5" s="69">
        <f>calculations!I184</f>
        <v>0</v>
      </c>
      <c r="H5" s="69">
        <f>calculations!J184</f>
        <v>0</v>
      </c>
      <c r="I5" s="69">
        <f>calculations!K184</f>
        <v>0</v>
      </c>
      <c r="J5" s="69">
        <f>calculations!L184</f>
        <v>0</v>
      </c>
      <c r="K5" s="69">
        <f>calculations!M184</f>
        <v>0</v>
      </c>
      <c r="L5" s="69">
        <f>calculations!N184</f>
        <v>0</v>
      </c>
      <c r="M5" s="69">
        <f>calculations!O184</f>
        <v>0</v>
      </c>
      <c r="N5" s="69">
        <f>calculations!P184</f>
        <v>0</v>
      </c>
      <c r="O5" s="69">
        <f>calculations!Q184</f>
        <v>0</v>
      </c>
      <c r="P5" s="69">
        <f>calculations!R184</f>
        <v>0</v>
      </c>
      <c r="Q5" s="69">
        <f>calculations!S184</f>
        <v>0</v>
      </c>
      <c r="R5" s="69">
        <f>calculations!T184</f>
        <v>0</v>
      </c>
      <c r="S5" s="69">
        <f>calculations!U184</f>
        <v>0</v>
      </c>
      <c r="T5" s="69">
        <f>calculations!V184</f>
        <v>0</v>
      </c>
      <c r="U5" s="69">
        <f>calculations!W184</f>
        <v>0</v>
      </c>
      <c r="V5" s="69">
        <f>calculations!X184</f>
        <v>0</v>
      </c>
      <c r="W5" s="69">
        <f>calculations!Y184</f>
        <v>0</v>
      </c>
      <c r="X5" s="69">
        <f>calculations!Z184</f>
        <v>0</v>
      </c>
      <c r="Y5" s="69">
        <f>calculations!AA184</f>
        <v>0</v>
      </c>
      <c r="Z5" s="69">
        <f>calculations!AB184</f>
        <v>0</v>
      </c>
      <c r="AA5" s="69">
        <f>calculations!AC184</f>
        <v>0</v>
      </c>
      <c r="AB5" s="69">
        <f>calculations!AD184</f>
        <v>0</v>
      </c>
      <c r="AC5" s="69">
        <f>calculations!AE184</f>
        <v>0</v>
      </c>
      <c r="AD5" s="69">
        <f>calculations!AF184</f>
        <v>0</v>
      </c>
      <c r="AE5" s="69">
        <f>calculations!AG184</f>
        <v>0</v>
      </c>
      <c r="AF5" s="69">
        <f>calculations!AH184</f>
        <v>0</v>
      </c>
      <c r="AG5" s="69">
        <f>calculations!AI184</f>
        <v>0</v>
      </c>
    </row>
    <row r="6" spans="1:36" x14ac:dyDescent="0.35">
      <c r="A6" s="1" t="s">
        <v>7</v>
      </c>
      <c r="B6" s="69">
        <f>calculations!D185</f>
        <v>0</v>
      </c>
      <c r="C6" s="69">
        <f>calculations!E185</f>
        <v>0</v>
      </c>
      <c r="D6" s="69">
        <f>calculations!F185</f>
        <v>0</v>
      </c>
      <c r="E6" s="69">
        <f>calculations!G185</f>
        <v>0</v>
      </c>
      <c r="F6" s="69">
        <f>calculations!H185</f>
        <v>0</v>
      </c>
      <c r="G6" s="69">
        <f>calculations!I185</f>
        <v>0</v>
      </c>
      <c r="H6" s="69">
        <f>calculations!J185</f>
        <v>0</v>
      </c>
      <c r="I6" s="69">
        <f>calculations!K185</f>
        <v>0</v>
      </c>
      <c r="J6" s="69">
        <f>calculations!L185</f>
        <v>0</v>
      </c>
      <c r="K6" s="69">
        <f>calculations!M185</f>
        <v>0</v>
      </c>
      <c r="L6" s="69">
        <f>calculations!N185</f>
        <v>0</v>
      </c>
      <c r="M6" s="69">
        <f>calculations!O185</f>
        <v>0</v>
      </c>
      <c r="N6" s="69">
        <f>calculations!P185</f>
        <v>0</v>
      </c>
      <c r="O6" s="69">
        <f>calculations!Q185</f>
        <v>0</v>
      </c>
      <c r="P6" s="69">
        <f>calculations!R185</f>
        <v>0</v>
      </c>
      <c r="Q6" s="69">
        <f>calculations!S185</f>
        <v>0</v>
      </c>
      <c r="R6" s="69">
        <f>calculations!T185</f>
        <v>0</v>
      </c>
      <c r="S6" s="69">
        <f>calculations!U185</f>
        <v>0</v>
      </c>
      <c r="T6" s="69">
        <f>calculations!V185</f>
        <v>0</v>
      </c>
      <c r="U6" s="69">
        <f>calculations!W185</f>
        <v>0</v>
      </c>
      <c r="V6" s="69">
        <f>calculations!X185</f>
        <v>0</v>
      </c>
      <c r="W6" s="69">
        <f>calculations!Y185</f>
        <v>0</v>
      </c>
      <c r="X6" s="69">
        <f>calculations!Z185</f>
        <v>0</v>
      </c>
      <c r="Y6" s="69">
        <f>calculations!AA185</f>
        <v>0</v>
      </c>
      <c r="Z6" s="69">
        <f>calculations!AB185</f>
        <v>0</v>
      </c>
      <c r="AA6" s="69">
        <f>calculations!AC185</f>
        <v>0</v>
      </c>
      <c r="AB6" s="69">
        <f>calculations!AD185</f>
        <v>0</v>
      </c>
      <c r="AC6" s="69">
        <f>calculations!AE185</f>
        <v>0</v>
      </c>
      <c r="AD6" s="69">
        <f>calculations!AF185</f>
        <v>0</v>
      </c>
      <c r="AE6" s="69">
        <f>calculations!AG185</f>
        <v>0</v>
      </c>
      <c r="AF6" s="69">
        <f>calculations!AH185</f>
        <v>0</v>
      </c>
      <c r="AG6" s="69">
        <f>calculations!AI185</f>
        <v>0</v>
      </c>
    </row>
    <row r="7" spans="1:36" x14ac:dyDescent="0.35">
      <c r="A7" s="1" t="s">
        <v>8</v>
      </c>
      <c r="B7" s="69">
        <f>calculations!D186</f>
        <v>0</v>
      </c>
      <c r="C7" s="69">
        <f>calculations!E186</f>
        <v>0</v>
      </c>
      <c r="D7" s="69">
        <f>calculations!F186</f>
        <v>0</v>
      </c>
      <c r="E7" s="69">
        <f>calculations!G186</f>
        <v>0</v>
      </c>
      <c r="F7" s="69">
        <f>calculations!H186</f>
        <v>0</v>
      </c>
      <c r="G7" s="69">
        <f>calculations!I186</f>
        <v>0</v>
      </c>
      <c r="H7" s="69">
        <f>calculations!J186</f>
        <v>0</v>
      </c>
      <c r="I7" s="69">
        <f>calculations!K186</f>
        <v>0</v>
      </c>
      <c r="J7" s="69">
        <f>calculations!L186</f>
        <v>0</v>
      </c>
      <c r="K7" s="69">
        <f>calculations!M186</f>
        <v>0</v>
      </c>
      <c r="L7" s="69">
        <f>calculations!N186</f>
        <v>0</v>
      </c>
      <c r="M7" s="69">
        <f>calculations!O186</f>
        <v>0</v>
      </c>
      <c r="N7" s="69">
        <f>calculations!P186</f>
        <v>0</v>
      </c>
      <c r="O7" s="69">
        <f>calculations!Q186</f>
        <v>0</v>
      </c>
      <c r="P7" s="69">
        <f>calculations!R186</f>
        <v>0</v>
      </c>
      <c r="Q7" s="69">
        <f>calculations!S186</f>
        <v>0</v>
      </c>
      <c r="R7" s="69">
        <f>calculations!T186</f>
        <v>0</v>
      </c>
      <c r="S7" s="69">
        <f>calculations!U186</f>
        <v>0</v>
      </c>
      <c r="T7" s="69">
        <f>calculations!V186</f>
        <v>0</v>
      </c>
      <c r="U7" s="69">
        <f>calculations!W186</f>
        <v>0</v>
      </c>
      <c r="V7" s="69">
        <f>calculations!X186</f>
        <v>0</v>
      </c>
      <c r="W7" s="69">
        <f>calculations!Y186</f>
        <v>0</v>
      </c>
      <c r="X7" s="69">
        <f>calculations!Z186</f>
        <v>0</v>
      </c>
      <c r="Y7" s="69">
        <f>calculations!AA186</f>
        <v>0</v>
      </c>
      <c r="Z7" s="69">
        <f>calculations!AB186</f>
        <v>0</v>
      </c>
      <c r="AA7" s="69">
        <f>calculations!AC186</f>
        <v>0</v>
      </c>
      <c r="AB7" s="69">
        <f>calculations!AD186</f>
        <v>0</v>
      </c>
      <c r="AC7" s="69">
        <f>calculations!AE186</f>
        <v>0</v>
      </c>
      <c r="AD7" s="69">
        <f>calculations!AF186</f>
        <v>0</v>
      </c>
      <c r="AE7" s="69">
        <f>calculations!AG186</f>
        <v>0</v>
      </c>
      <c r="AF7" s="69">
        <f>calculations!AH186</f>
        <v>0</v>
      </c>
      <c r="AG7" s="69">
        <f>calculations!AI186</f>
        <v>0</v>
      </c>
    </row>
    <row r="8" spans="1:36" x14ac:dyDescent="0.35">
      <c r="A8" s="18" t="s">
        <v>93</v>
      </c>
      <c r="B8" s="69">
        <f>calculations!D187</f>
        <v>0</v>
      </c>
      <c r="C8" s="69">
        <f>calculations!E187</f>
        <v>0</v>
      </c>
      <c r="D8" s="69">
        <f>calculations!F187</f>
        <v>0</v>
      </c>
      <c r="E8" s="69">
        <f>calculations!G187</f>
        <v>0</v>
      </c>
      <c r="F8" s="69">
        <f>calculations!H187</f>
        <v>0</v>
      </c>
      <c r="G8" s="69">
        <f>calculations!I187</f>
        <v>0</v>
      </c>
      <c r="H8" s="69">
        <f>calculations!J187</f>
        <v>0</v>
      </c>
      <c r="I8" s="69">
        <f>calculations!K187</f>
        <v>0</v>
      </c>
      <c r="J8" s="69">
        <f>calculations!L187</f>
        <v>0</v>
      </c>
      <c r="K8" s="69">
        <f>calculations!M187</f>
        <v>0</v>
      </c>
      <c r="L8" s="69">
        <f>calculations!N187</f>
        <v>0</v>
      </c>
      <c r="M8" s="69">
        <f>calculations!O187</f>
        <v>0</v>
      </c>
      <c r="N8" s="69">
        <f>calculations!P187</f>
        <v>0</v>
      </c>
      <c r="O8" s="69">
        <f>calculations!Q187</f>
        <v>0</v>
      </c>
      <c r="P8" s="69">
        <f>calculations!R187</f>
        <v>0</v>
      </c>
      <c r="Q8" s="69">
        <f>calculations!S187</f>
        <v>0</v>
      </c>
      <c r="R8" s="69">
        <f>calculations!T187</f>
        <v>0</v>
      </c>
      <c r="S8" s="69">
        <f>calculations!U187</f>
        <v>0</v>
      </c>
      <c r="T8" s="69">
        <f>calculations!V187</f>
        <v>0</v>
      </c>
      <c r="U8" s="69">
        <f>calculations!W187</f>
        <v>0</v>
      </c>
      <c r="V8" s="69">
        <f>calculations!X187</f>
        <v>0</v>
      </c>
      <c r="W8" s="69">
        <f>calculations!Y187</f>
        <v>0</v>
      </c>
      <c r="X8" s="69">
        <f>calculations!Z187</f>
        <v>0</v>
      </c>
      <c r="Y8" s="69">
        <f>calculations!AA187</f>
        <v>0</v>
      </c>
      <c r="Z8" s="69">
        <f>calculations!AB187</f>
        <v>0</v>
      </c>
      <c r="AA8" s="69">
        <f>calculations!AC187</f>
        <v>0</v>
      </c>
      <c r="AB8" s="69">
        <f>calculations!AD187</f>
        <v>0</v>
      </c>
      <c r="AC8" s="69">
        <f>calculations!AE187</f>
        <v>0</v>
      </c>
      <c r="AD8" s="69">
        <f>calculations!AF187</f>
        <v>0</v>
      </c>
      <c r="AE8" s="69">
        <f>calculations!AG187</f>
        <v>0</v>
      </c>
      <c r="AF8" s="69">
        <f>calculations!AH187</f>
        <v>0</v>
      </c>
      <c r="AG8" s="69">
        <f>calculations!AI187</f>
        <v>0</v>
      </c>
    </row>
    <row r="9" spans="1:36" x14ac:dyDescent="0.35">
      <c r="A9" s="18" t="s">
        <v>94</v>
      </c>
      <c r="B9" s="69">
        <f>calculations!D188</f>
        <v>0</v>
      </c>
      <c r="C9" s="69">
        <f>calculations!E188</f>
        <v>0</v>
      </c>
      <c r="D9" s="69">
        <f>calculations!F188</f>
        <v>0</v>
      </c>
      <c r="E9" s="69">
        <f>calculations!G188</f>
        <v>0</v>
      </c>
      <c r="F9" s="69">
        <f>calculations!H188</f>
        <v>0</v>
      </c>
      <c r="G9" s="69">
        <f>calculations!I188</f>
        <v>0</v>
      </c>
      <c r="H9" s="69">
        <f>calculations!J188</f>
        <v>0</v>
      </c>
      <c r="I9" s="69">
        <f>calculations!K188</f>
        <v>0</v>
      </c>
      <c r="J9" s="69">
        <f>calculations!L188</f>
        <v>0</v>
      </c>
      <c r="K9" s="69">
        <f>calculations!M188</f>
        <v>0</v>
      </c>
      <c r="L9" s="69">
        <f>calculations!N188</f>
        <v>0</v>
      </c>
      <c r="M9" s="69">
        <f>calculations!O188</f>
        <v>0</v>
      </c>
      <c r="N9" s="69">
        <f>calculations!P188</f>
        <v>0</v>
      </c>
      <c r="O9" s="69">
        <f>calculations!Q188</f>
        <v>0</v>
      </c>
      <c r="P9" s="69">
        <f>calculations!R188</f>
        <v>0</v>
      </c>
      <c r="Q9" s="69">
        <f>calculations!S188</f>
        <v>0</v>
      </c>
      <c r="R9" s="69">
        <f>calculations!T188</f>
        <v>0</v>
      </c>
      <c r="S9" s="69">
        <f>calculations!U188</f>
        <v>0</v>
      </c>
      <c r="T9" s="69">
        <f>calculations!V188</f>
        <v>0</v>
      </c>
      <c r="U9" s="69">
        <f>calculations!W188</f>
        <v>0</v>
      </c>
      <c r="V9" s="69">
        <f>calculations!X188</f>
        <v>0</v>
      </c>
      <c r="W9" s="69">
        <f>calculations!Y188</f>
        <v>0</v>
      </c>
      <c r="X9" s="69">
        <f>calculations!Z188</f>
        <v>0</v>
      </c>
      <c r="Y9" s="69">
        <f>calculations!AA188</f>
        <v>0</v>
      </c>
      <c r="Z9" s="69">
        <f>calculations!AB188</f>
        <v>0</v>
      </c>
      <c r="AA9" s="69">
        <f>calculations!AC188</f>
        <v>0</v>
      </c>
      <c r="AB9" s="69">
        <f>calculations!AD188</f>
        <v>0</v>
      </c>
      <c r="AC9" s="69">
        <f>calculations!AE188</f>
        <v>0</v>
      </c>
      <c r="AD9" s="69">
        <f>calculations!AF188</f>
        <v>0</v>
      </c>
      <c r="AE9" s="69">
        <f>calculations!AG188</f>
        <v>0</v>
      </c>
      <c r="AF9" s="69">
        <f>calculations!AH188</f>
        <v>0</v>
      </c>
      <c r="AG9" s="69">
        <f>calculations!AI188</f>
        <v>0</v>
      </c>
    </row>
    <row r="10" spans="1:36" x14ac:dyDescent="0.35">
      <c r="A10" s="18" t="s">
        <v>95</v>
      </c>
      <c r="B10" s="69">
        <f>calculations!D189</f>
        <v>0</v>
      </c>
      <c r="C10" s="69">
        <f>calculations!E189</f>
        <v>0</v>
      </c>
      <c r="D10" s="69">
        <f>calculations!F189</f>
        <v>0</v>
      </c>
      <c r="E10" s="69">
        <f>calculations!G189</f>
        <v>0</v>
      </c>
      <c r="F10" s="69">
        <f>calculations!H189</f>
        <v>0</v>
      </c>
      <c r="G10" s="69">
        <f>calculations!I189</f>
        <v>0</v>
      </c>
      <c r="H10" s="69">
        <f>calculations!J189</f>
        <v>0</v>
      </c>
      <c r="I10" s="69">
        <f>calculations!K189</f>
        <v>0</v>
      </c>
      <c r="J10" s="69">
        <f>calculations!L189</f>
        <v>0</v>
      </c>
      <c r="K10" s="69">
        <f>calculations!M189</f>
        <v>0</v>
      </c>
      <c r="L10" s="69">
        <f>calculations!N189</f>
        <v>0</v>
      </c>
      <c r="M10" s="69">
        <f>calculations!O189</f>
        <v>0</v>
      </c>
      <c r="N10" s="69">
        <f>calculations!P189</f>
        <v>0</v>
      </c>
      <c r="O10" s="69">
        <f>calculations!Q189</f>
        <v>0</v>
      </c>
      <c r="P10" s="69">
        <f>calculations!R189</f>
        <v>0</v>
      </c>
      <c r="Q10" s="69">
        <f>calculations!S189</f>
        <v>0</v>
      </c>
      <c r="R10" s="69">
        <f>calculations!T189</f>
        <v>0</v>
      </c>
      <c r="S10" s="69">
        <f>calculations!U189</f>
        <v>0</v>
      </c>
      <c r="T10" s="69">
        <f>calculations!V189</f>
        <v>0</v>
      </c>
      <c r="U10" s="69">
        <f>calculations!W189</f>
        <v>0</v>
      </c>
      <c r="V10" s="69">
        <f>calculations!X189</f>
        <v>0</v>
      </c>
      <c r="W10" s="69">
        <f>calculations!Y189</f>
        <v>0</v>
      </c>
      <c r="X10" s="69">
        <f>calculations!Z189</f>
        <v>0</v>
      </c>
      <c r="Y10" s="69">
        <f>calculations!AA189</f>
        <v>0</v>
      </c>
      <c r="Z10" s="69">
        <f>calculations!AB189</f>
        <v>0</v>
      </c>
      <c r="AA10" s="69">
        <f>calculations!AC189</f>
        <v>0</v>
      </c>
      <c r="AB10" s="69">
        <f>calculations!AD189</f>
        <v>0</v>
      </c>
      <c r="AC10" s="69">
        <f>calculations!AE189</f>
        <v>0</v>
      </c>
      <c r="AD10" s="69">
        <f>calculations!AF189</f>
        <v>0</v>
      </c>
      <c r="AE10" s="69">
        <f>calculations!AG189</f>
        <v>0</v>
      </c>
      <c r="AF10" s="69">
        <f>calculations!AH189</f>
        <v>0</v>
      </c>
      <c r="AG10" s="69">
        <f>calculations!AI189</f>
        <v>0</v>
      </c>
    </row>
    <row r="11" spans="1:36" x14ac:dyDescent="0.35">
      <c r="A11" s="18" t="s">
        <v>96</v>
      </c>
      <c r="B11" s="69">
        <f>calculations!D190</f>
        <v>0</v>
      </c>
      <c r="C11" s="69">
        <f>calculations!E190</f>
        <v>0</v>
      </c>
      <c r="D11" s="69">
        <f>calculations!F190</f>
        <v>0</v>
      </c>
      <c r="E11" s="69">
        <f>calculations!G190</f>
        <v>0</v>
      </c>
      <c r="F11" s="69">
        <f>calculations!H190</f>
        <v>0</v>
      </c>
      <c r="G11" s="69">
        <f>calculations!I190</f>
        <v>0</v>
      </c>
      <c r="H11" s="69">
        <f>calculations!J190</f>
        <v>0</v>
      </c>
      <c r="I11" s="69">
        <f>calculations!K190</f>
        <v>0</v>
      </c>
      <c r="J11" s="69">
        <f>calculations!L190</f>
        <v>0</v>
      </c>
      <c r="K11" s="69">
        <f>calculations!M190</f>
        <v>0</v>
      </c>
      <c r="L11" s="69">
        <f>calculations!N190</f>
        <v>0</v>
      </c>
      <c r="M11" s="69">
        <f>calculations!O190</f>
        <v>0</v>
      </c>
      <c r="N11" s="69">
        <f>calculations!P190</f>
        <v>0</v>
      </c>
      <c r="O11" s="69">
        <f>calculations!Q190</f>
        <v>0</v>
      </c>
      <c r="P11" s="69">
        <f>calculations!R190</f>
        <v>0</v>
      </c>
      <c r="Q11" s="69">
        <f>calculations!S190</f>
        <v>0</v>
      </c>
      <c r="R11" s="69">
        <f>calculations!T190</f>
        <v>0</v>
      </c>
      <c r="S11" s="69">
        <f>calculations!U190</f>
        <v>0</v>
      </c>
      <c r="T11" s="69">
        <f>calculations!V190</f>
        <v>0</v>
      </c>
      <c r="U11" s="69">
        <f>calculations!W190</f>
        <v>0</v>
      </c>
      <c r="V11" s="69">
        <f>calculations!X190</f>
        <v>0</v>
      </c>
      <c r="W11" s="69">
        <f>calculations!Y190</f>
        <v>0</v>
      </c>
      <c r="X11" s="69">
        <f>calculations!Z190</f>
        <v>0</v>
      </c>
      <c r="Y11" s="69">
        <f>calculations!AA190</f>
        <v>0</v>
      </c>
      <c r="Z11" s="69">
        <f>calculations!AB190</f>
        <v>0</v>
      </c>
      <c r="AA11" s="69">
        <f>calculations!AC190</f>
        <v>0</v>
      </c>
      <c r="AB11" s="69">
        <f>calculations!AD190</f>
        <v>0</v>
      </c>
      <c r="AC11" s="69">
        <f>calculations!AE190</f>
        <v>0</v>
      </c>
      <c r="AD11" s="69">
        <f>calculations!AF190</f>
        <v>0</v>
      </c>
      <c r="AE11" s="69">
        <f>calculations!AG190</f>
        <v>0</v>
      </c>
      <c r="AF11" s="69">
        <f>calculations!AH190</f>
        <v>0</v>
      </c>
      <c r="AG11" s="69">
        <f>calculations!AI190</f>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tabColor theme="3"/>
  </sheetPr>
  <dimension ref="A1:AG24"/>
  <sheetViews>
    <sheetView workbookViewId="0">
      <selection activeCell="B4" sqref="B4"/>
    </sheetView>
  </sheetViews>
  <sheetFormatPr defaultRowHeight="14.5" x14ac:dyDescent="0.35"/>
  <cols>
    <col min="1" max="1" width="26" customWidth="1"/>
    <col min="2" max="2" width="10.81640625" bestFit="1" customWidth="1"/>
    <col min="3" max="3" width="9.54296875" customWidth="1"/>
    <col min="4" max="12" width="9.54296875" bestFit="1" customWidth="1"/>
    <col min="13" max="13" width="10" bestFit="1" customWidth="1"/>
    <col min="14" max="33" width="9.5429687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69">
        <f>calculations!D194</f>
        <v>69958894374291</v>
      </c>
      <c r="C2" s="69">
        <f>calculations!E194</f>
        <v>65204578310359.313</v>
      </c>
      <c r="D2" s="69">
        <f>calculations!F194</f>
        <v>64567828038878.563</v>
      </c>
      <c r="E2" s="69">
        <f>calculations!G194</f>
        <v>67859070734284.609</v>
      </c>
      <c r="F2" s="69">
        <f>calculations!H194</f>
        <v>69796291650656.414</v>
      </c>
      <c r="G2" s="69">
        <f>calculations!I194</f>
        <v>70918713086150.578</v>
      </c>
      <c r="H2" s="69">
        <f>calculations!J194</f>
        <v>71614798226178.203</v>
      </c>
      <c r="I2" s="69">
        <f>calculations!K194</f>
        <v>71990932695902.953</v>
      </c>
      <c r="J2" s="69">
        <f>calculations!L194</f>
        <v>71980945528885.969</v>
      </c>
      <c r="K2" s="69">
        <f>calculations!M194</f>
        <v>71545874642397.703</v>
      </c>
      <c r="L2" s="69">
        <f>calculations!N194</f>
        <v>70990122822365.484</v>
      </c>
      <c r="M2" s="69">
        <f>calculations!O194</f>
        <v>70375297178439.234</v>
      </c>
      <c r="N2" s="69">
        <f>calculations!P194</f>
        <v>69795118831530.055</v>
      </c>
      <c r="O2" s="69">
        <f>calculations!Q194</f>
        <v>69208389767679.055</v>
      </c>
      <c r="P2" s="69">
        <f>calculations!R194</f>
        <v>68672560124260.133</v>
      </c>
      <c r="Q2" s="69">
        <f>calculations!S194</f>
        <v>68088410940728.672</v>
      </c>
      <c r="R2" s="69">
        <f>calculations!T194</f>
        <v>67339302139814.969</v>
      </c>
      <c r="S2" s="69">
        <f>calculations!U194</f>
        <v>67152136284741.133</v>
      </c>
      <c r="T2" s="69">
        <f>calculations!V194</f>
        <v>66710215485868.055</v>
      </c>
      <c r="U2" s="69">
        <f>calculations!W194</f>
        <v>66292988378693.938</v>
      </c>
      <c r="V2" s="69">
        <f>calculations!X194</f>
        <v>65854071784621.867</v>
      </c>
      <c r="W2" s="69">
        <f>calculations!Y194</f>
        <v>65375016957467.742</v>
      </c>
      <c r="X2" s="69">
        <f>calculations!Z194</f>
        <v>64886910577430.992</v>
      </c>
      <c r="Y2" s="69">
        <f>calculations!AA194</f>
        <v>64389476834006.641</v>
      </c>
      <c r="Z2" s="69">
        <f>calculations!AB194</f>
        <v>63873974789072.813</v>
      </c>
      <c r="AA2" s="69">
        <f>calculations!AC194</f>
        <v>63363046227790.445</v>
      </c>
      <c r="AB2" s="69">
        <f>calculations!AD194</f>
        <v>62874501200579.68</v>
      </c>
      <c r="AC2" s="69">
        <f>calculations!AE194</f>
        <v>62364268906325.797</v>
      </c>
      <c r="AD2" s="69">
        <f>calculations!AF194</f>
        <v>61888296167108.305</v>
      </c>
      <c r="AE2" s="69">
        <f>calculations!AG194</f>
        <v>61401065485630.438</v>
      </c>
      <c r="AF2" s="69">
        <f>calculations!AH194</f>
        <v>60905326986508.125</v>
      </c>
      <c r="AG2" s="69">
        <f>calculations!AI194</f>
        <v>60395261487998.875</v>
      </c>
    </row>
    <row r="3" spans="1:33" x14ac:dyDescent="0.35">
      <c r="A3" s="1" t="s">
        <v>3</v>
      </c>
      <c r="B3" s="69">
        <f>calculations!D195</f>
        <v>0</v>
      </c>
      <c r="C3" s="69">
        <f>calculations!E195</f>
        <v>0</v>
      </c>
      <c r="D3" s="69">
        <f>calculations!F195</f>
        <v>0</v>
      </c>
      <c r="E3" s="69">
        <f>calculations!G195</f>
        <v>0</v>
      </c>
      <c r="F3" s="69">
        <f>calculations!H195</f>
        <v>0</v>
      </c>
      <c r="G3" s="69">
        <f>calculations!I195</f>
        <v>0</v>
      </c>
      <c r="H3" s="69">
        <f>calculations!J195</f>
        <v>0</v>
      </c>
      <c r="I3" s="69">
        <f>calculations!K195</f>
        <v>0</v>
      </c>
      <c r="J3" s="69">
        <f>calculations!L195</f>
        <v>0</v>
      </c>
      <c r="K3" s="69">
        <f>calculations!M195</f>
        <v>0</v>
      </c>
      <c r="L3" s="69">
        <f>calculations!N195</f>
        <v>0</v>
      </c>
      <c r="M3" s="69">
        <f>calculations!O195</f>
        <v>0</v>
      </c>
      <c r="N3" s="69">
        <f>calculations!P195</f>
        <v>0</v>
      </c>
      <c r="O3" s="69">
        <f>calculations!Q195</f>
        <v>0</v>
      </c>
      <c r="P3" s="69">
        <f>calculations!R195</f>
        <v>0</v>
      </c>
      <c r="Q3" s="69">
        <f>calculations!S195</f>
        <v>0</v>
      </c>
      <c r="R3" s="69">
        <f>calculations!T195</f>
        <v>0</v>
      </c>
      <c r="S3" s="69">
        <f>calculations!U195</f>
        <v>0</v>
      </c>
      <c r="T3" s="69">
        <f>calculations!V195</f>
        <v>0</v>
      </c>
      <c r="U3" s="69">
        <f>calculations!W195</f>
        <v>0</v>
      </c>
      <c r="V3" s="69">
        <f>calculations!X195</f>
        <v>0</v>
      </c>
      <c r="W3" s="69">
        <f>calculations!Y195</f>
        <v>0</v>
      </c>
      <c r="X3" s="69">
        <f>calculations!Z195</f>
        <v>0</v>
      </c>
      <c r="Y3" s="69">
        <f>calculations!AA195</f>
        <v>0</v>
      </c>
      <c r="Z3" s="69">
        <f>calculations!AB195</f>
        <v>0</v>
      </c>
      <c r="AA3" s="69">
        <f>calculations!AC195</f>
        <v>0</v>
      </c>
      <c r="AB3" s="69">
        <f>calculations!AD195</f>
        <v>0</v>
      </c>
      <c r="AC3" s="69">
        <f>calculations!AE195</f>
        <v>0</v>
      </c>
      <c r="AD3" s="69">
        <f>calculations!AF195</f>
        <v>0</v>
      </c>
      <c r="AE3" s="69">
        <f>calculations!AG195</f>
        <v>0</v>
      </c>
      <c r="AF3" s="69">
        <f>calculations!AH195</f>
        <v>0</v>
      </c>
      <c r="AG3" s="69">
        <f>calculations!AI195</f>
        <v>0</v>
      </c>
    </row>
    <row r="4" spans="1:33" x14ac:dyDescent="0.35">
      <c r="A4" s="1" t="s">
        <v>4</v>
      </c>
      <c r="B4" s="69">
        <f>calculations!D196</f>
        <v>99990652984481.156</v>
      </c>
      <c r="C4" s="69">
        <f>calculations!E196</f>
        <v>88672360715149.781</v>
      </c>
      <c r="D4" s="69">
        <f>calculations!F196</f>
        <v>91868598661839.828</v>
      </c>
      <c r="E4" s="69">
        <f>calculations!G196</f>
        <v>96910134573961.906</v>
      </c>
      <c r="F4" s="69">
        <f>calculations!H196</f>
        <v>100183535748157.88</v>
      </c>
      <c r="G4" s="69">
        <f>calculations!I196</f>
        <v>102722057111539.16</v>
      </c>
      <c r="H4" s="69">
        <f>calculations!J196</f>
        <v>104900409408719.83</v>
      </c>
      <c r="I4" s="69">
        <f>calculations!K196</f>
        <v>106857172964285.8</v>
      </c>
      <c r="J4" s="69">
        <f>calculations!L196</f>
        <v>108976383841254.34</v>
      </c>
      <c r="K4" s="69">
        <f>calculations!M196</f>
        <v>111055670148679.13</v>
      </c>
      <c r="L4" s="69">
        <f>calculations!N196</f>
        <v>113461339055578.2</v>
      </c>
      <c r="M4" s="69">
        <f>calculations!O196</f>
        <v>115594167632994.7</v>
      </c>
      <c r="N4" s="69">
        <f>calculations!P196</f>
        <v>117832098053825.78</v>
      </c>
      <c r="O4" s="69">
        <f>calculations!Q196</f>
        <v>119845281413860.42</v>
      </c>
      <c r="P4" s="69">
        <f>calculations!R196</f>
        <v>122008891249351.77</v>
      </c>
      <c r="Q4" s="69">
        <f>calculations!S196</f>
        <v>123651831364139.14</v>
      </c>
      <c r="R4" s="69">
        <f>calculations!T196</f>
        <v>125542889144945.84</v>
      </c>
      <c r="S4" s="69">
        <f>calculations!U196</f>
        <v>127836797004947.86</v>
      </c>
      <c r="T4" s="69">
        <f>calculations!V196</f>
        <v>129834264741996.27</v>
      </c>
      <c r="U4" s="69">
        <f>calculations!W196</f>
        <v>131777691242465.34</v>
      </c>
      <c r="V4" s="69">
        <f>calculations!X196</f>
        <v>133715438162615.2</v>
      </c>
      <c r="W4" s="69">
        <f>calculations!Y196</f>
        <v>135591715627436.13</v>
      </c>
      <c r="X4" s="69">
        <f>calculations!Z196</f>
        <v>137478553466819.03</v>
      </c>
      <c r="Y4" s="69">
        <f>calculations!AA196</f>
        <v>139410797608718.94</v>
      </c>
      <c r="Z4" s="69">
        <f>calculations!AB196</f>
        <v>141405815549329.13</v>
      </c>
      <c r="AA4" s="69">
        <f>calculations!AC196</f>
        <v>143409159990710.91</v>
      </c>
      <c r="AB4" s="69">
        <f>calculations!AD196</f>
        <v>145444685777544.19</v>
      </c>
      <c r="AC4" s="69">
        <f>calculations!AE196</f>
        <v>147450375811051.06</v>
      </c>
      <c r="AD4" s="69">
        <f>calculations!AF196</f>
        <v>149465778830212.88</v>
      </c>
      <c r="AE4" s="69">
        <f>calculations!AG196</f>
        <v>151497242732421.44</v>
      </c>
      <c r="AF4" s="69">
        <f>calculations!AH196</f>
        <v>153504037100765</v>
      </c>
      <c r="AG4" s="69">
        <f>calculations!AI196</f>
        <v>155521384322195.66</v>
      </c>
    </row>
    <row r="5" spans="1:33" x14ac:dyDescent="0.35">
      <c r="A5" s="1" t="s">
        <v>5</v>
      </c>
      <c r="B5" s="69">
        <f>calculations!D197</f>
        <v>2532453600.6211019</v>
      </c>
      <c r="C5" s="69">
        <f>calculations!E197</f>
        <v>2343098086.1303544</v>
      </c>
      <c r="D5" s="69">
        <f>calculations!F197</f>
        <v>2132259266.9475126</v>
      </c>
      <c r="E5" s="69">
        <f>calculations!G197</f>
        <v>1922975227.5356586</v>
      </c>
      <c r="F5" s="69">
        <f>calculations!H197</f>
        <v>1730789147.451921</v>
      </c>
      <c r="G5" s="69">
        <f>calculations!I197</f>
        <v>1554501371.2113338</v>
      </c>
      <c r="H5" s="69">
        <f>calculations!J197</f>
        <v>1399600444.4320476</v>
      </c>
      <c r="I5" s="69">
        <f>calculations!K197</f>
        <v>1261567888.7049239</v>
      </c>
      <c r="J5" s="69">
        <f>calculations!L197</f>
        <v>1140152181.5024219</v>
      </c>
      <c r="K5" s="69">
        <f>calculations!M197</f>
        <v>1035584781.8345793</v>
      </c>
      <c r="L5" s="69">
        <f>calculations!N197</f>
        <v>952824649.58915782</v>
      </c>
      <c r="M5" s="69">
        <f>calculations!O197</f>
        <v>892939552.65171361</v>
      </c>
      <c r="N5" s="69">
        <f>calculations!P197</f>
        <v>850932004.18429923</v>
      </c>
      <c r="O5" s="69">
        <f>calculations!Q197</f>
        <v>823198962.48672092</v>
      </c>
      <c r="P5" s="69">
        <f>calculations!R197</f>
        <v>801388217.25161171</v>
      </c>
      <c r="Q5" s="69">
        <f>calculations!S197</f>
        <v>786367901.18325198</v>
      </c>
      <c r="R5" s="69">
        <f>calculations!T197</f>
        <v>774477765.49835432</v>
      </c>
      <c r="S5" s="69">
        <f>calculations!U197</f>
        <v>767075552.87802649</v>
      </c>
      <c r="T5" s="69">
        <f>calculations!V197</f>
        <v>758079989.54288888</v>
      </c>
      <c r="U5" s="69">
        <f>calculations!W197</f>
        <v>748051623.87779558</v>
      </c>
      <c r="V5" s="69">
        <f>calculations!X197</f>
        <v>738628321.9596523</v>
      </c>
      <c r="W5" s="69">
        <f>calculations!Y197</f>
        <v>728843193.70893717</v>
      </c>
      <c r="X5" s="69">
        <f>calculations!Z197</f>
        <v>717732954.96954513</v>
      </c>
      <c r="Y5" s="69">
        <f>calculations!AA197</f>
        <v>705208630.07958114</v>
      </c>
      <c r="Z5" s="69">
        <f>calculations!AB197</f>
        <v>692284334.64244235</v>
      </c>
      <c r="AA5" s="69">
        <f>calculations!AC197</f>
        <v>679294411.03849256</v>
      </c>
      <c r="AB5" s="69">
        <f>calculations!AD197</f>
        <v>666956184.26622868</v>
      </c>
      <c r="AC5" s="69">
        <f>calculations!AE197</f>
        <v>655119964.74526739</v>
      </c>
      <c r="AD5" s="69">
        <f>calculations!AF197</f>
        <v>644242626.99716544</v>
      </c>
      <c r="AE5" s="69">
        <f>calculations!AG197</f>
        <v>632571701.64780164</v>
      </c>
      <c r="AF5" s="69">
        <f>calculations!AH197</f>
        <v>620630354.72289717</v>
      </c>
      <c r="AG5" s="69">
        <f>calculations!AI197</f>
        <v>609181000.73106754</v>
      </c>
    </row>
    <row r="6" spans="1:33" x14ac:dyDescent="0.35">
      <c r="A6" s="1" t="s">
        <v>7</v>
      </c>
      <c r="B6" s="69">
        <f>calculations!D198</f>
        <v>0</v>
      </c>
      <c r="C6" s="69">
        <f>calculations!E198</f>
        <v>0</v>
      </c>
      <c r="D6" s="69">
        <f>calculations!F198</f>
        <v>0</v>
      </c>
      <c r="E6" s="69">
        <f>calculations!G198</f>
        <v>0</v>
      </c>
      <c r="F6" s="69">
        <f>calculations!H198</f>
        <v>0</v>
      </c>
      <c r="G6" s="69">
        <f>calculations!I198</f>
        <v>0</v>
      </c>
      <c r="H6" s="69">
        <f>calculations!J198</f>
        <v>0</v>
      </c>
      <c r="I6" s="69">
        <f>calculations!K198</f>
        <v>0</v>
      </c>
      <c r="J6" s="69">
        <f>calculations!L198</f>
        <v>0</v>
      </c>
      <c r="K6" s="69">
        <f>calculations!M198</f>
        <v>0</v>
      </c>
      <c r="L6" s="69">
        <f>calculations!N198</f>
        <v>0</v>
      </c>
      <c r="M6" s="69">
        <f>calculations!O198</f>
        <v>0</v>
      </c>
      <c r="N6" s="69">
        <f>calculations!P198</f>
        <v>0</v>
      </c>
      <c r="O6" s="69">
        <f>calculations!Q198</f>
        <v>0</v>
      </c>
      <c r="P6" s="69">
        <f>calculations!R198</f>
        <v>0</v>
      </c>
      <c r="Q6" s="69">
        <f>calculations!S198</f>
        <v>0</v>
      </c>
      <c r="R6" s="69">
        <f>calculations!T198</f>
        <v>0</v>
      </c>
      <c r="S6" s="69">
        <f>calculations!U198</f>
        <v>0</v>
      </c>
      <c r="T6" s="69">
        <f>calculations!V198</f>
        <v>0</v>
      </c>
      <c r="U6" s="69">
        <f>calculations!W198</f>
        <v>0</v>
      </c>
      <c r="V6" s="69">
        <f>calculations!X198</f>
        <v>0</v>
      </c>
      <c r="W6" s="69">
        <f>calculations!Y198</f>
        <v>0</v>
      </c>
      <c r="X6" s="69">
        <f>calculations!Z198</f>
        <v>0</v>
      </c>
      <c r="Y6" s="69">
        <f>calculations!AA198</f>
        <v>0</v>
      </c>
      <c r="Z6" s="69">
        <f>calculations!AB198</f>
        <v>0</v>
      </c>
      <c r="AA6" s="69">
        <f>calculations!AC198</f>
        <v>0</v>
      </c>
      <c r="AB6" s="69">
        <f>calculations!AD198</f>
        <v>0</v>
      </c>
      <c r="AC6" s="69">
        <f>calculations!AE198</f>
        <v>0</v>
      </c>
      <c r="AD6" s="69">
        <f>calculations!AF198</f>
        <v>0</v>
      </c>
      <c r="AE6" s="69">
        <f>calculations!AG198</f>
        <v>0</v>
      </c>
      <c r="AF6" s="69">
        <f>calculations!AH198</f>
        <v>0</v>
      </c>
      <c r="AG6" s="69">
        <f>calculations!AI198</f>
        <v>0</v>
      </c>
    </row>
    <row r="7" spans="1:33" x14ac:dyDescent="0.35">
      <c r="A7" s="1" t="s">
        <v>8</v>
      </c>
      <c r="B7" s="69">
        <f>calculations!D199</f>
        <v>0</v>
      </c>
      <c r="C7" s="69">
        <f>calculations!E199</f>
        <v>0</v>
      </c>
      <c r="D7" s="69">
        <f>calculations!F199</f>
        <v>0</v>
      </c>
      <c r="E7" s="69">
        <f>calculations!G199</f>
        <v>0</v>
      </c>
      <c r="F7" s="69">
        <f>calculations!H199</f>
        <v>0</v>
      </c>
      <c r="G7" s="69">
        <f>calculations!I199</f>
        <v>0</v>
      </c>
      <c r="H7" s="69">
        <f>calculations!J199</f>
        <v>0</v>
      </c>
      <c r="I7" s="69">
        <f>calculations!K199</f>
        <v>0</v>
      </c>
      <c r="J7" s="69">
        <f>calculations!L199</f>
        <v>0</v>
      </c>
      <c r="K7" s="69">
        <f>calculations!M199</f>
        <v>0</v>
      </c>
      <c r="L7" s="69">
        <f>calculations!N199</f>
        <v>0</v>
      </c>
      <c r="M7" s="69">
        <f>calculations!O199</f>
        <v>0</v>
      </c>
      <c r="N7" s="69">
        <f>calculations!P199</f>
        <v>0</v>
      </c>
      <c r="O7" s="69">
        <f>calculations!Q199</f>
        <v>0</v>
      </c>
      <c r="P7" s="69">
        <f>calculations!R199</f>
        <v>0</v>
      </c>
      <c r="Q7" s="69">
        <f>calculations!S199</f>
        <v>0</v>
      </c>
      <c r="R7" s="69">
        <f>calculations!T199</f>
        <v>0</v>
      </c>
      <c r="S7" s="69">
        <f>calculations!U199</f>
        <v>0</v>
      </c>
      <c r="T7" s="69">
        <f>calculations!V199</f>
        <v>0</v>
      </c>
      <c r="U7" s="69">
        <f>calculations!W199</f>
        <v>0</v>
      </c>
      <c r="V7" s="69">
        <f>calculations!X199</f>
        <v>0</v>
      </c>
      <c r="W7" s="69">
        <f>calculations!Y199</f>
        <v>0</v>
      </c>
      <c r="X7" s="69">
        <f>calculations!Z199</f>
        <v>0</v>
      </c>
      <c r="Y7" s="69">
        <f>calculations!AA199</f>
        <v>0</v>
      </c>
      <c r="Z7" s="69">
        <f>calculations!AB199</f>
        <v>0</v>
      </c>
      <c r="AA7" s="69">
        <f>calculations!AC199</f>
        <v>0</v>
      </c>
      <c r="AB7" s="69">
        <f>calculations!AD199</f>
        <v>0</v>
      </c>
      <c r="AC7" s="69">
        <f>calculations!AE199</f>
        <v>0</v>
      </c>
      <c r="AD7" s="69">
        <f>calculations!AF199</f>
        <v>0</v>
      </c>
      <c r="AE7" s="69">
        <f>calculations!AG199</f>
        <v>0</v>
      </c>
      <c r="AF7" s="69">
        <f>calculations!AH199</f>
        <v>0</v>
      </c>
      <c r="AG7" s="69">
        <f>calculations!AI199</f>
        <v>0</v>
      </c>
    </row>
    <row r="8" spans="1:33" x14ac:dyDescent="0.35">
      <c r="A8" s="18" t="s">
        <v>93</v>
      </c>
      <c r="B8" s="69">
        <f>calculations!D200</f>
        <v>0</v>
      </c>
      <c r="C8" s="69">
        <f>calculations!E200</f>
        <v>0</v>
      </c>
      <c r="D8" s="69">
        <f>calculations!F200</f>
        <v>0</v>
      </c>
      <c r="E8" s="69">
        <f>calculations!G200</f>
        <v>0</v>
      </c>
      <c r="F8" s="69">
        <f>calculations!H200</f>
        <v>0</v>
      </c>
      <c r="G8" s="69">
        <f>calculations!I200</f>
        <v>0</v>
      </c>
      <c r="H8" s="69">
        <f>calculations!J200</f>
        <v>0</v>
      </c>
      <c r="I8" s="69">
        <f>calculations!K200</f>
        <v>0</v>
      </c>
      <c r="J8" s="69">
        <f>calculations!L200</f>
        <v>0</v>
      </c>
      <c r="K8" s="69">
        <f>calculations!M200</f>
        <v>0</v>
      </c>
      <c r="L8" s="69">
        <f>calculations!N200</f>
        <v>0</v>
      </c>
      <c r="M8" s="69">
        <f>calculations!O200</f>
        <v>0</v>
      </c>
      <c r="N8" s="69">
        <f>calculations!P200</f>
        <v>0</v>
      </c>
      <c r="O8" s="69">
        <f>calculations!Q200</f>
        <v>0</v>
      </c>
      <c r="P8" s="69">
        <f>calculations!R200</f>
        <v>0</v>
      </c>
      <c r="Q8" s="69">
        <f>calculations!S200</f>
        <v>0</v>
      </c>
      <c r="R8" s="69">
        <f>calculations!T200</f>
        <v>0</v>
      </c>
      <c r="S8" s="69">
        <f>calculations!U200</f>
        <v>0</v>
      </c>
      <c r="T8" s="69">
        <f>calculations!V200</f>
        <v>0</v>
      </c>
      <c r="U8" s="69">
        <f>calculations!W200</f>
        <v>0</v>
      </c>
      <c r="V8" s="69">
        <f>calculations!X200</f>
        <v>0</v>
      </c>
      <c r="W8" s="69">
        <f>calculations!Y200</f>
        <v>0</v>
      </c>
      <c r="X8" s="69">
        <f>calculations!Z200</f>
        <v>0</v>
      </c>
      <c r="Y8" s="69">
        <f>calculations!AA200</f>
        <v>0</v>
      </c>
      <c r="Z8" s="69">
        <f>calculations!AB200</f>
        <v>0</v>
      </c>
      <c r="AA8" s="69">
        <f>calculations!AC200</f>
        <v>0</v>
      </c>
      <c r="AB8" s="69">
        <f>calculations!AD200</f>
        <v>0</v>
      </c>
      <c r="AC8" s="69">
        <f>calculations!AE200</f>
        <v>0</v>
      </c>
      <c r="AD8" s="69">
        <f>calculations!AF200</f>
        <v>0</v>
      </c>
      <c r="AE8" s="69">
        <f>calculations!AG200</f>
        <v>0</v>
      </c>
      <c r="AF8" s="69">
        <f>calculations!AH200</f>
        <v>0</v>
      </c>
      <c r="AG8" s="69">
        <f>calculations!AI200</f>
        <v>0</v>
      </c>
    </row>
    <row r="9" spans="1:33" x14ac:dyDescent="0.35">
      <c r="A9" s="18" t="s">
        <v>94</v>
      </c>
      <c r="B9" s="69">
        <f>calculations!D201</f>
        <v>0</v>
      </c>
      <c r="C9" s="69">
        <f>calculations!E201</f>
        <v>0</v>
      </c>
      <c r="D9" s="69">
        <f>calculations!F201</f>
        <v>0</v>
      </c>
      <c r="E9" s="69">
        <f>calculations!G201</f>
        <v>0</v>
      </c>
      <c r="F9" s="69">
        <f>calculations!H201</f>
        <v>0</v>
      </c>
      <c r="G9" s="69">
        <f>calculations!I201</f>
        <v>0</v>
      </c>
      <c r="H9" s="69">
        <f>calculations!J201</f>
        <v>0</v>
      </c>
      <c r="I9" s="69">
        <f>calculations!K201</f>
        <v>0</v>
      </c>
      <c r="J9" s="69">
        <f>calculations!L201</f>
        <v>0</v>
      </c>
      <c r="K9" s="69">
        <f>calculations!M201</f>
        <v>0</v>
      </c>
      <c r="L9" s="69">
        <f>calculations!N201</f>
        <v>0</v>
      </c>
      <c r="M9" s="69">
        <f>calculations!O201</f>
        <v>0</v>
      </c>
      <c r="N9" s="69">
        <f>calculations!P201</f>
        <v>0</v>
      </c>
      <c r="O9" s="69">
        <f>calculations!Q201</f>
        <v>0</v>
      </c>
      <c r="P9" s="69">
        <f>calculations!R201</f>
        <v>0</v>
      </c>
      <c r="Q9" s="69">
        <f>calculations!S201</f>
        <v>0</v>
      </c>
      <c r="R9" s="69">
        <f>calculations!T201</f>
        <v>0</v>
      </c>
      <c r="S9" s="69">
        <f>calculations!U201</f>
        <v>0</v>
      </c>
      <c r="T9" s="69">
        <f>calculations!V201</f>
        <v>0</v>
      </c>
      <c r="U9" s="69">
        <f>calculations!W201</f>
        <v>0</v>
      </c>
      <c r="V9" s="69">
        <f>calculations!X201</f>
        <v>0</v>
      </c>
      <c r="W9" s="69">
        <f>calculations!Y201</f>
        <v>0</v>
      </c>
      <c r="X9" s="69">
        <f>calculations!Z201</f>
        <v>0</v>
      </c>
      <c r="Y9" s="69">
        <f>calculations!AA201</f>
        <v>0</v>
      </c>
      <c r="Z9" s="69">
        <f>calculations!AB201</f>
        <v>0</v>
      </c>
      <c r="AA9" s="69">
        <f>calculations!AC201</f>
        <v>0</v>
      </c>
      <c r="AB9" s="69">
        <f>calculations!AD201</f>
        <v>0</v>
      </c>
      <c r="AC9" s="69">
        <f>calculations!AE201</f>
        <v>0</v>
      </c>
      <c r="AD9" s="69">
        <f>calculations!AF201</f>
        <v>0</v>
      </c>
      <c r="AE9" s="69">
        <f>calculations!AG201</f>
        <v>0</v>
      </c>
      <c r="AF9" s="69">
        <f>calculations!AH201</f>
        <v>0</v>
      </c>
      <c r="AG9" s="69">
        <f>calculations!AI201</f>
        <v>0</v>
      </c>
    </row>
    <row r="10" spans="1:33" x14ac:dyDescent="0.35">
      <c r="A10" s="18" t="s">
        <v>95</v>
      </c>
      <c r="B10" s="69">
        <f>calculations!D202</f>
        <v>0</v>
      </c>
      <c r="C10" s="69">
        <f>calculations!E202</f>
        <v>0</v>
      </c>
      <c r="D10" s="69">
        <f>calculations!F202</f>
        <v>0</v>
      </c>
      <c r="E10" s="69">
        <f>calculations!G202</f>
        <v>0</v>
      </c>
      <c r="F10" s="69">
        <f>calculations!H202</f>
        <v>0</v>
      </c>
      <c r="G10" s="69">
        <f>calculations!I202</f>
        <v>0</v>
      </c>
      <c r="H10" s="69">
        <f>calculations!J202</f>
        <v>0</v>
      </c>
      <c r="I10" s="69">
        <f>calculations!K202</f>
        <v>0</v>
      </c>
      <c r="J10" s="69">
        <f>calculations!L202</f>
        <v>0</v>
      </c>
      <c r="K10" s="69">
        <f>calculations!M202</f>
        <v>0</v>
      </c>
      <c r="L10" s="69">
        <f>calculations!N202</f>
        <v>0</v>
      </c>
      <c r="M10" s="69">
        <f>calculations!O202</f>
        <v>0</v>
      </c>
      <c r="N10" s="69">
        <f>calculations!P202</f>
        <v>0</v>
      </c>
      <c r="O10" s="69">
        <f>calculations!Q202</f>
        <v>0</v>
      </c>
      <c r="P10" s="69">
        <f>calculations!R202</f>
        <v>0</v>
      </c>
      <c r="Q10" s="69">
        <f>calculations!S202</f>
        <v>0</v>
      </c>
      <c r="R10" s="69">
        <f>calculations!T202</f>
        <v>0</v>
      </c>
      <c r="S10" s="69">
        <f>calculations!U202</f>
        <v>0</v>
      </c>
      <c r="T10" s="69">
        <f>calculations!V202</f>
        <v>0</v>
      </c>
      <c r="U10" s="69">
        <f>calculations!W202</f>
        <v>0</v>
      </c>
      <c r="V10" s="69">
        <f>calculations!X202</f>
        <v>0</v>
      </c>
      <c r="W10" s="69">
        <f>calculations!Y202</f>
        <v>0</v>
      </c>
      <c r="X10" s="69">
        <f>calculations!Z202</f>
        <v>0</v>
      </c>
      <c r="Y10" s="69">
        <f>calculations!AA202</f>
        <v>0</v>
      </c>
      <c r="Z10" s="69">
        <f>calculations!AB202</f>
        <v>0</v>
      </c>
      <c r="AA10" s="69">
        <f>calculations!AC202</f>
        <v>0</v>
      </c>
      <c r="AB10" s="69">
        <f>calculations!AD202</f>
        <v>0</v>
      </c>
      <c r="AC10" s="69">
        <f>calculations!AE202</f>
        <v>0</v>
      </c>
      <c r="AD10" s="69">
        <f>calculations!AF202</f>
        <v>0</v>
      </c>
      <c r="AE10" s="69">
        <f>calculations!AG202</f>
        <v>0</v>
      </c>
      <c r="AF10" s="69">
        <f>calculations!AH202</f>
        <v>0</v>
      </c>
      <c r="AG10" s="69">
        <f>calculations!AI202</f>
        <v>0</v>
      </c>
    </row>
    <row r="11" spans="1:33" x14ac:dyDescent="0.35">
      <c r="A11" s="18" t="s">
        <v>96</v>
      </c>
      <c r="B11" s="69">
        <f>calculations!D203</f>
        <v>0</v>
      </c>
      <c r="C11" s="69">
        <f>calculations!E203</f>
        <v>0</v>
      </c>
      <c r="D11" s="69">
        <f>calculations!F203</f>
        <v>0</v>
      </c>
      <c r="E11" s="69">
        <f>calculations!G203</f>
        <v>0</v>
      </c>
      <c r="F11" s="69">
        <f>calculations!H203</f>
        <v>0</v>
      </c>
      <c r="G11" s="69">
        <f>calculations!I203</f>
        <v>0</v>
      </c>
      <c r="H11" s="69">
        <f>calculations!J203</f>
        <v>0</v>
      </c>
      <c r="I11" s="69">
        <f>calculations!K203</f>
        <v>0</v>
      </c>
      <c r="J11" s="69">
        <f>calculations!L203</f>
        <v>0</v>
      </c>
      <c r="K11" s="69">
        <f>calculations!M203</f>
        <v>0</v>
      </c>
      <c r="L11" s="69">
        <f>calculations!N203</f>
        <v>0</v>
      </c>
      <c r="M11" s="69">
        <f>calculations!O203</f>
        <v>0</v>
      </c>
      <c r="N11" s="69">
        <f>calculations!P203</f>
        <v>0</v>
      </c>
      <c r="O11" s="69">
        <f>calculations!Q203</f>
        <v>0</v>
      </c>
      <c r="P11" s="69">
        <f>calculations!R203</f>
        <v>0</v>
      </c>
      <c r="Q11" s="69">
        <f>calculations!S203</f>
        <v>0</v>
      </c>
      <c r="R11" s="69">
        <f>calculations!T203</f>
        <v>0</v>
      </c>
      <c r="S11" s="69">
        <f>calculations!U203</f>
        <v>0</v>
      </c>
      <c r="T11" s="69">
        <f>calculations!V203</f>
        <v>0</v>
      </c>
      <c r="U11" s="69">
        <f>calculations!W203</f>
        <v>0</v>
      </c>
      <c r="V11" s="69">
        <f>calculations!X203</f>
        <v>0</v>
      </c>
      <c r="W11" s="69">
        <f>calculations!Y203</f>
        <v>0</v>
      </c>
      <c r="X11" s="69">
        <f>calculations!Z203</f>
        <v>0</v>
      </c>
      <c r="Y11" s="69">
        <f>calculations!AA203</f>
        <v>0</v>
      </c>
      <c r="Z11" s="69">
        <f>calculations!AB203</f>
        <v>0</v>
      </c>
      <c r="AA11" s="69">
        <f>calculations!AC203</f>
        <v>0</v>
      </c>
      <c r="AB11" s="69">
        <f>calculations!AD203</f>
        <v>0</v>
      </c>
      <c r="AC11" s="69">
        <f>calculations!AE203</f>
        <v>0</v>
      </c>
      <c r="AD11" s="69">
        <f>calculations!AF203</f>
        <v>0</v>
      </c>
      <c r="AE11" s="69">
        <f>calculations!AG203</f>
        <v>0</v>
      </c>
      <c r="AF11" s="69">
        <f>calculations!AH203</f>
        <v>0</v>
      </c>
      <c r="AG11" s="69">
        <f>calculations!AI203</f>
        <v>0</v>
      </c>
    </row>
    <row r="12" spans="1:33" x14ac:dyDescent="0.35">
      <c r="A12" s="1"/>
    </row>
    <row r="13" spans="1:33" x14ac:dyDescent="0.35">
      <c r="A13" s="1"/>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8" spans="1:33" x14ac:dyDescent="0.35">
      <c r="A18" s="1"/>
    </row>
    <row r="19" spans="1:33" x14ac:dyDescent="0.35">
      <c r="A19" s="1"/>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35">
      <c r="A20" s="1"/>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35">
      <c r="A21" s="1"/>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35">
      <c r="A22" s="1"/>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35">
      <c r="A23" s="1"/>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35">
      <c r="A24" s="1"/>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tabColor theme="3"/>
  </sheetPr>
  <dimension ref="A1:AG11"/>
  <sheetViews>
    <sheetView workbookViewId="0">
      <selection activeCell="B4" sqref="B4"/>
    </sheetView>
  </sheetViews>
  <sheetFormatPr defaultRowHeight="14.5" x14ac:dyDescent="0.35"/>
  <cols>
    <col min="1" max="1" width="26" customWidth="1"/>
    <col min="2" max="3" width="11.81640625" bestFit="1" customWidth="1"/>
    <col min="4" max="33" width="9.5429687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69">
        <f>calculations!D207</f>
        <v>193874411593281.84</v>
      </c>
      <c r="C2" s="69">
        <f>calculations!E207</f>
        <v>177678626399628.63</v>
      </c>
      <c r="D2" s="69">
        <f>calculations!F207</f>
        <v>173631526369356.5</v>
      </c>
      <c r="E2" s="69">
        <f>calculations!G207</f>
        <v>181131072197755.31</v>
      </c>
      <c r="F2" s="69">
        <f>calculations!H207</f>
        <v>186118153750561.91</v>
      </c>
      <c r="G2" s="69">
        <f>calculations!I207</f>
        <v>190551093744069.47</v>
      </c>
      <c r="H2" s="69">
        <f>calculations!J207</f>
        <v>195159197125319.44</v>
      </c>
      <c r="I2" s="69">
        <f>calculations!K207</f>
        <v>200601854511938.34</v>
      </c>
      <c r="J2" s="69">
        <f>calculations!L207</f>
        <v>206360157365625.25</v>
      </c>
      <c r="K2" s="69">
        <f>calculations!M207</f>
        <v>211837651616483.75</v>
      </c>
      <c r="L2" s="69">
        <f>calculations!N207</f>
        <v>217531872441206.59</v>
      </c>
      <c r="M2" s="69">
        <f>calculations!O207</f>
        <v>223216274221223.81</v>
      </c>
      <c r="N2" s="69">
        <f>calculations!P207</f>
        <v>228777414218889.41</v>
      </c>
      <c r="O2" s="69">
        <f>calculations!Q207</f>
        <v>234137841877051.06</v>
      </c>
      <c r="P2" s="69">
        <f>calculations!R207</f>
        <v>239320050606162.66</v>
      </c>
      <c r="Q2" s="69">
        <f>calculations!S207</f>
        <v>244079960793226.94</v>
      </c>
      <c r="R2" s="69">
        <f>calculations!T207</f>
        <v>248029313025459.31</v>
      </c>
      <c r="S2" s="69">
        <f>calculations!U207</f>
        <v>253780414054917.66</v>
      </c>
      <c r="T2" s="69">
        <f>calculations!V207</f>
        <v>258654264311030.34</v>
      </c>
      <c r="U2" s="69">
        <f>calculations!W207</f>
        <v>263388370585876.72</v>
      </c>
      <c r="V2" s="69">
        <f>calculations!X207</f>
        <v>268073989069951.72</v>
      </c>
      <c r="W2" s="69">
        <f>calculations!Y207</f>
        <v>272720213789790.63</v>
      </c>
      <c r="X2" s="69">
        <f>calculations!Z207</f>
        <v>277309825819161.47</v>
      </c>
      <c r="Y2" s="69">
        <f>calculations!AA207</f>
        <v>281798674223177.56</v>
      </c>
      <c r="Z2" s="69">
        <f>calculations!AB207</f>
        <v>286211503769868.25</v>
      </c>
      <c r="AA2" s="69">
        <f>calculations!AC207</f>
        <v>290513827310840</v>
      </c>
      <c r="AB2" s="69">
        <f>calculations!AD207</f>
        <v>294698941312687.25</v>
      </c>
      <c r="AC2" s="69">
        <f>calculations!AE207</f>
        <v>298835271820126.88</v>
      </c>
      <c r="AD2" s="69">
        <f>calculations!AF207</f>
        <v>302831440758152.75</v>
      </c>
      <c r="AE2" s="69">
        <f>calculations!AG207</f>
        <v>306770102552437.56</v>
      </c>
      <c r="AF2" s="69">
        <f>calculations!AH207</f>
        <v>310659654320115.25</v>
      </c>
      <c r="AG2" s="69">
        <f>calculations!AI207</f>
        <v>314504667586304.94</v>
      </c>
    </row>
    <row r="3" spans="1:33" x14ac:dyDescent="0.35">
      <c r="A3" s="1" t="s">
        <v>3</v>
      </c>
      <c r="B3" s="69">
        <f>calculations!D208</f>
        <v>0</v>
      </c>
      <c r="C3" s="69">
        <f>calculations!E208</f>
        <v>0</v>
      </c>
      <c r="D3" s="69">
        <f>calculations!F208</f>
        <v>0</v>
      </c>
      <c r="E3" s="69">
        <f>calculations!G208</f>
        <v>0</v>
      </c>
      <c r="F3" s="69">
        <f>calculations!H208</f>
        <v>0</v>
      </c>
      <c r="G3" s="69">
        <f>calculations!I208</f>
        <v>0</v>
      </c>
      <c r="H3" s="69">
        <f>calculations!J208</f>
        <v>0</v>
      </c>
      <c r="I3" s="69">
        <f>calculations!K208</f>
        <v>0</v>
      </c>
      <c r="J3" s="69">
        <f>calculations!L208</f>
        <v>0</v>
      </c>
      <c r="K3" s="69">
        <f>calculations!M208</f>
        <v>0</v>
      </c>
      <c r="L3" s="69">
        <f>calculations!N208</f>
        <v>0</v>
      </c>
      <c r="M3" s="69">
        <f>calculations!O208</f>
        <v>0</v>
      </c>
      <c r="N3" s="69">
        <f>calculations!P208</f>
        <v>0</v>
      </c>
      <c r="O3" s="69">
        <f>calculations!Q208</f>
        <v>0</v>
      </c>
      <c r="P3" s="69">
        <f>calculations!R208</f>
        <v>0</v>
      </c>
      <c r="Q3" s="69">
        <f>calculations!S208</f>
        <v>0</v>
      </c>
      <c r="R3" s="69">
        <f>calculations!T208</f>
        <v>0</v>
      </c>
      <c r="S3" s="69">
        <f>calculations!U208</f>
        <v>0</v>
      </c>
      <c r="T3" s="69">
        <f>calculations!V208</f>
        <v>0</v>
      </c>
      <c r="U3" s="69">
        <f>calculations!W208</f>
        <v>0</v>
      </c>
      <c r="V3" s="69">
        <f>calculations!X208</f>
        <v>0</v>
      </c>
      <c r="W3" s="69">
        <f>calculations!Y208</f>
        <v>0</v>
      </c>
      <c r="X3" s="69">
        <f>calculations!Z208</f>
        <v>0</v>
      </c>
      <c r="Y3" s="69">
        <f>calculations!AA208</f>
        <v>0</v>
      </c>
      <c r="Z3" s="69">
        <f>calculations!AB208</f>
        <v>0</v>
      </c>
      <c r="AA3" s="69">
        <f>calculations!AC208</f>
        <v>0</v>
      </c>
      <c r="AB3" s="69">
        <f>calculations!AD208</f>
        <v>0</v>
      </c>
      <c r="AC3" s="69">
        <f>calculations!AE208</f>
        <v>0</v>
      </c>
      <c r="AD3" s="69">
        <f>calculations!AF208</f>
        <v>0</v>
      </c>
      <c r="AE3" s="69">
        <f>calculations!AG208</f>
        <v>0</v>
      </c>
      <c r="AF3" s="69">
        <f>calculations!AH208</f>
        <v>0</v>
      </c>
      <c r="AG3" s="69">
        <f>calculations!AI208</f>
        <v>0</v>
      </c>
    </row>
    <row r="4" spans="1:33" x14ac:dyDescent="0.35">
      <c r="A4" s="1" t="s">
        <v>4</v>
      </c>
      <c r="B4" s="69">
        <f>calculations!D209</f>
        <v>70033108744313.25</v>
      </c>
      <c r="C4" s="69">
        <f>calculations!E209</f>
        <v>58230746394236.195</v>
      </c>
      <c r="D4" s="69">
        <f>calculations!F209</f>
        <v>57352398862219.5</v>
      </c>
      <c r="E4" s="69">
        <f>calculations!G209</f>
        <v>59088777010929.867</v>
      </c>
      <c r="F4" s="69">
        <f>calculations!H209</f>
        <v>59982508338063.773</v>
      </c>
      <c r="G4" s="69">
        <f>calculations!I209</f>
        <v>60379461367405.016</v>
      </c>
      <c r="H4" s="69">
        <f>calculations!J209</f>
        <v>60474550384857.281</v>
      </c>
      <c r="I4" s="69">
        <f>calculations!K209</f>
        <v>60397829206233.352</v>
      </c>
      <c r="J4" s="69">
        <f>calculations!L209</f>
        <v>60028829593619.375</v>
      </c>
      <c r="K4" s="69">
        <f>calculations!M209</f>
        <v>59647358582585.555</v>
      </c>
      <c r="L4" s="69">
        <f>calculations!N209</f>
        <v>59494609986844.938</v>
      </c>
      <c r="M4" s="69">
        <f>calculations!O209</f>
        <v>59330284840137.445</v>
      </c>
      <c r="N4" s="69">
        <f>calculations!P209</f>
        <v>59240056251981.469</v>
      </c>
      <c r="O4" s="69">
        <f>calculations!Q209</f>
        <v>59082170602771.656</v>
      </c>
      <c r="P4" s="69">
        <f>calculations!R209</f>
        <v>59056558771247.758</v>
      </c>
      <c r="Q4" s="69">
        <f>calculations!S209</f>
        <v>58723117275776.422</v>
      </c>
      <c r="R4" s="69">
        <f>calculations!T209</f>
        <v>58310515692664.57</v>
      </c>
      <c r="S4" s="69">
        <f>calculations!U209</f>
        <v>58122836411002.445</v>
      </c>
      <c r="T4" s="69">
        <f>calculations!V209</f>
        <v>57847270164412.141</v>
      </c>
      <c r="U4" s="69">
        <f>calculations!W209</f>
        <v>57625382445902.945</v>
      </c>
      <c r="V4" s="69">
        <f>calculations!X209</f>
        <v>57400904783385.469</v>
      </c>
      <c r="W4" s="69">
        <f>calculations!Y209</f>
        <v>57243823126465.961</v>
      </c>
      <c r="X4" s="69">
        <f>calculations!Z209</f>
        <v>57075383297254.172</v>
      </c>
      <c r="Y4" s="69">
        <f>calculations!AA209</f>
        <v>56842216906792.313</v>
      </c>
      <c r="Z4" s="69">
        <f>calculations!AB209</f>
        <v>56532487992001.016</v>
      </c>
      <c r="AA4" s="69">
        <f>calculations!AC209</f>
        <v>56204375423056.633</v>
      </c>
      <c r="AB4" s="69">
        <f>calculations!AD209</f>
        <v>55843163276342.18</v>
      </c>
      <c r="AC4" s="69">
        <f>calculations!AE209</f>
        <v>55504990089456.297</v>
      </c>
      <c r="AD4" s="69">
        <f>calculations!AF209</f>
        <v>55176318071577.352</v>
      </c>
      <c r="AE4" s="69">
        <f>calculations!AG209</f>
        <v>54822386085315.805</v>
      </c>
      <c r="AF4" s="69">
        <f>calculations!AH209</f>
        <v>54498142828347.203</v>
      </c>
      <c r="AG4" s="69">
        <f>calculations!AI209</f>
        <v>54162137312765.953</v>
      </c>
    </row>
    <row r="5" spans="1:33" x14ac:dyDescent="0.35">
      <c r="A5" s="1" t="s">
        <v>5</v>
      </c>
      <c r="B5" s="69">
        <f>calculations!D210</f>
        <v>21043043654042.125</v>
      </c>
      <c r="C5" s="69">
        <f>calculations!E210</f>
        <v>21043233009556.613</v>
      </c>
      <c r="D5" s="69">
        <f>calculations!F210</f>
        <v>21043443848375.801</v>
      </c>
      <c r="E5" s="69">
        <f>calculations!G210</f>
        <v>21043653132415.211</v>
      </c>
      <c r="F5" s="69">
        <f>calculations!H210</f>
        <v>21043845318495.297</v>
      </c>
      <c r="G5" s="69">
        <f>calculations!I210</f>
        <v>21044021606271.535</v>
      </c>
      <c r="H5" s="69">
        <f>calculations!J210</f>
        <v>21044176507198.313</v>
      </c>
      <c r="I5" s="69">
        <f>calculations!K210</f>
        <v>21044314539754.043</v>
      </c>
      <c r="J5" s="69">
        <f>calculations!L210</f>
        <v>21044435955461.242</v>
      </c>
      <c r="K5" s="69">
        <f>calculations!M210</f>
        <v>21044540522860.91</v>
      </c>
      <c r="L5" s="69">
        <f>calculations!N210</f>
        <v>21044623282993.156</v>
      </c>
      <c r="M5" s="69">
        <f>calculations!O210</f>
        <v>21044683168090.094</v>
      </c>
      <c r="N5" s="69">
        <f>calculations!P210</f>
        <v>21044725175638.563</v>
      </c>
      <c r="O5" s="69">
        <f>calculations!Q210</f>
        <v>21044752908680.262</v>
      </c>
      <c r="P5" s="69">
        <f>calculations!R210</f>
        <v>21044774719425.492</v>
      </c>
      <c r="Q5" s="69">
        <f>calculations!S210</f>
        <v>21044789739741.563</v>
      </c>
      <c r="R5" s="69">
        <f>calculations!T210</f>
        <v>21044801629877.25</v>
      </c>
      <c r="S5" s="69">
        <f>calculations!U210</f>
        <v>21044809032089.867</v>
      </c>
      <c r="T5" s="69">
        <f>calculations!V210</f>
        <v>21044818027653.203</v>
      </c>
      <c r="U5" s="69">
        <f>calculations!W210</f>
        <v>21044828056018.871</v>
      </c>
      <c r="V5" s="69">
        <f>calculations!X210</f>
        <v>21044837479320.789</v>
      </c>
      <c r="W5" s="69">
        <f>calculations!Y210</f>
        <v>21044847264449.039</v>
      </c>
      <c r="X5" s="69">
        <f>calculations!Z210</f>
        <v>21044858374687.777</v>
      </c>
      <c r="Y5" s="69">
        <f>calculations!AA210</f>
        <v>21044870899012.664</v>
      </c>
      <c r="Z5" s="69">
        <f>calculations!AB210</f>
        <v>21044883823308.105</v>
      </c>
      <c r="AA5" s="69">
        <f>calculations!AC210</f>
        <v>21044896813231.707</v>
      </c>
      <c r="AB5" s="69">
        <f>calculations!AD210</f>
        <v>21044909151458.48</v>
      </c>
      <c r="AC5" s="69">
        <f>calculations!AE210</f>
        <v>21044920987678</v>
      </c>
      <c r="AD5" s="69">
        <f>calculations!AF210</f>
        <v>21044931865015.75</v>
      </c>
      <c r="AE5" s="69">
        <f>calculations!AG210</f>
        <v>21044943535941.098</v>
      </c>
      <c r="AF5" s="69">
        <f>calculations!AH210</f>
        <v>21044955477288.02</v>
      </c>
      <c r="AG5" s="69">
        <f>calculations!AI210</f>
        <v>21044966926642.016</v>
      </c>
    </row>
    <row r="6" spans="1:33" x14ac:dyDescent="0.35">
      <c r="A6" s="1" t="s">
        <v>7</v>
      </c>
      <c r="B6" s="69">
        <f>calculations!D211</f>
        <v>0</v>
      </c>
      <c r="C6" s="69">
        <f>calculations!E211</f>
        <v>0</v>
      </c>
      <c r="D6" s="69">
        <f>calculations!F211</f>
        <v>0</v>
      </c>
      <c r="E6" s="69">
        <f>calculations!G211</f>
        <v>0</v>
      </c>
      <c r="F6" s="69">
        <f>calculations!H211</f>
        <v>0</v>
      </c>
      <c r="G6" s="69">
        <f>calculations!I211</f>
        <v>0</v>
      </c>
      <c r="H6" s="69">
        <f>calculations!J211</f>
        <v>0</v>
      </c>
      <c r="I6" s="69">
        <f>calculations!K211</f>
        <v>0</v>
      </c>
      <c r="J6" s="69">
        <f>calculations!L211</f>
        <v>0</v>
      </c>
      <c r="K6" s="69">
        <f>calculations!M211</f>
        <v>0</v>
      </c>
      <c r="L6" s="69">
        <f>calculations!N211</f>
        <v>0</v>
      </c>
      <c r="M6" s="69">
        <f>calculations!O211</f>
        <v>0</v>
      </c>
      <c r="N6" s="69">
        <f>calculations!P211</f>
        <v>0</v>
      </c>
      <c r="O6" s="69">
        <f>calculations!Q211</f>
        <v>0</v>
      </c>
      <c r="P6" s="69">
        <f>calculations!R211</f>
        <v>0</v>
      </c>
      <c r="Q6" s="69">
        <f>calculations!S211</f>
        <v>0</v>
      </c>
      <c r="R6" s="69">
        <f>calculations!T211</f>
        <v>0</v>
      </c>
      <c r="S6" s="69">
        <f>calculations!U211</f>
        <v>0</v>
      </c>
      <c r="T6" s="69">
        <f>calculations!V211</f>
        <v>0</v>
      </c>
      <c r="U6" s="69">
        <f>calculations!W211</f>
        <v>0</v>
      </c>
      <c r="V6" s="69">
        <f>calculations!X211</f>
        <v>0</v>
      </c>
      <c r="W6" s="69">
        <f>calculations!Y211</f>
        <v>0</v>
      </c>
      <c r="X6" s="69">
        <f>calculations!Z211</f>
        <v>0</v>
      </c>
      <c r="Y6" s="69">
        <f>calculations!AA211</f>
        <v>0</v>
      </c>
      <c r="Z6" s="69">
        <f>calculations!AB211</f>
        <v>0</v>
      </c>
      <c r="AA6" s="69">
        <f>calculations!AC211</f>
        <v>0</v>
      </c>
      <c r="AB6" s="69">
        <f>calculations!AD211</f>
        <v>0</v>
      </c>
      <c r="AC6" s="69">
        <f>calculations!AE211</f>
        <v>0</v>
      </c>
      <c r="AD6" s="69">
        <f>calculations!AF211</f>
        <v>0</v>
      </c>
      <c r="AE6" s="69">
        <f>calculations!AG211</f>
        <v>0</v>
      </c>
      <c r="AF6" s="69">
        <f>calculations!AH211</f>
        <v>0</v>
      </c>
      <c r="AG6" s="69">
        <f>calculations!AI211</f>
        <v>0</v>
      </c>
    </row>
    <row r="7" spans="1:33" x14ac:dyDescent="0.35">
      <c r="A7" s="1" t="s">
        <v>8</v>
      </c>
      <c r="B7" s="69">
        <f>calculations!D212</f>
        <v>0</v>
      </c>
      <c r="C7" s="69">
        <f>calculations!E212</f>
        <v>0</v>
      </c>
      <c r="D7" s="69">
        <f>calculations!F212</f>
        <v>0</v>
      </c>
      <c r="E7" s="69">
        <f>calculations!G212</f>
        <v>0</v>
      </c>
      <c r="F7" s="69">
        <f>calculations!H212</f>
        <v>0</v>
      </c>
      <c r="G7" s="69">
        <f>calculations!I212</f>
        <v>0</v>
      </c>
      <c r="H7" s="69">
        <f>calculations!J212</f>
        <v>0</v>
      </c>
      <c r="I7" s="69">
        <f>calculations!K212</f>
        <v>0</v>
      </c>
      <c r="J7" s="69">
        <f>calculations!L212</f>
        <v>0</v>
      </c>
      <c r="K7" s="69">
        <f>calculations!M212</f>
        <v>0</v>
      </c>
      <c r="L7" s="69">
        <f>calculations!N212</f>
        <v>0</v>
      </c>
      <c r="M7" s="69">
        <f>calculations!O212</f>
        <v>0</v>
      </c>
      <c r="N7" s="69">
        <f>calculations!P212</f>
        <v>0</v>
      </c>
      <c r="O7" s="69">
        <f>calculations!Q212</f>
        <v>0</v>
      </c>
      <c r="P7" s="69">
        <f>calculations!R212</f>
        <v>0</v>
      </c>
      <c r="Q7" s="69">
        <f>calculations!S212</f>
        <v>0</v>
      </c>
      <c r="R7" s="69">
        <f>calculations!T212</f>
        <v>0</v>
      </c>
      <c r="S7" s="69">
        <f>calculations!U212</f>
        <v>0</v>
      </c>
      <c r="T7" s="69">
        <f>calculations!V212</f>
        <v>0</v>
      </c>
      <c r="U7" s="69">
        <f>calculations!W212</f>
        <v>0</v>
      </c>
      <c r="V7" s="69">
        <f>calculations!X212</f>
        <v>0</v>
      </c>
      <c r="W7" s="69">
        <f>calculations!Y212</f>
        <v>0</v>
      </c>
      <c r="X7" s="69">
        <f>calculations!Z212</f>
        <v>0</v>
      </c>
      <c r="Y7" s="69">
        <f>calculations!AA212</f>
        <v>0</v>
      </c>
      <c r="Z7" s="69">
        <f>calculations!AB212</f>
        <v>0</v>
      </c>
      <c r="AA7" s="69">
        <f>calculations!AC212</f>
        <v>0</v>
      </c>
      <c r="AB7" s="69">
        <f>calculations!AD212</f>
        <v>0</v>
      </c>
      <c r="AC7" s="69">
        <f>calculations!AE212</f>
        <v>0</v>
      </c>
      <c r="AD7" s="69">
        <f>calculations!AF212</f>
        <v>0</v>
      </c>
      <c r="AE7" s="69">
        <f>calculations!AG212</f>
        <v>0</v>
      </c>
      <c r="AF7" s="69">
        <f>calculations!AH212</f>
        <v>0</v>
      </c>
      <c r="AG7" s="69">
        <f>calculations!AI212</f>
        <v>0</v>
      </c>
    </row>
    <row r="8" spans="1:33" x14ac:dyDescent="0.35">
      <c r="A8" s="18" t="s">
        <v>93</v>
      </c>
      <c r="B8" s="69">
        <f>calculations!D213</f>
        <v>0</v>
      </c>
      <c r="C8" s="69">
        <f>calculations!E213</f>
        <v>0</v>
      </c>
      <c r="D8" s="69">
        <f>calculations!F213</f>
        <v>0</v>
      </c>
      <c r="E8" s="69">
        <f>calculations!G213</f>
        <v>0</v>
      </c>
      <c r="F8" s="69">
        <f>calculations!H213</f>
        <v>0</v>
      </c>
      <c r="G8" s="69">
        <f>calculations!I213</f>
        <v>0</v>
      </c>
      <c r="H8" s="69">
        <f>calculations!J213</f>
        <v>0</v>
      </c>
      <c r="I8" s="69">
        <f>calculations!K213</f>
        <v>0</v>
      </c>
      <c r="J8" s="69">
        <f>calculations!L213</f>
        <v>0</v>
      </c>
      <c r="K8" s="69">
        <f>calculations!M213</f>
        <v>0</v>
      </c>
      <c r="L8" s="69">
        <f>calculations!N213</f>
        <v>0</v>
      </c>
      <c r="M8" s="69">
        <f>calculations!O213</f>
        <v>0</v>
      </c>
      <c r="N8" s="69">
        <f>calculations!P213</f>
        <v>0</v>
      </c>
      <c r="O8" s="69">
        <f>calculations!Q213</f>
        <v>0</v>
      </c>
      <c r="P8" s="69">
        <f>calculations!R213</f>
        <v>0</v>
      </c>
      <c r="Q8" s="69">
        <f>calculations!S213</f>
        <v>0</v>
      </c>
      <c r="R8" s="69">
        <f>calculations!T213</f>
        <v>0</v>
      </c>
      <c r="S8" s="69">
        <f>calculations!U213</f>
        <v>0</v>
      </c>
      <c r="T8" s="69">
        <f>calculations!V213</f>
        <v>0</v>
      </c>
      <c r="U8" s="69">
        <f>calculations!W213</f>
        <v>0</v>
      </c>
      <c r="V8" s="69">
        <f>calculations!X213</f>
        <v>0</v>
      </c>
      <c r="W8" s="69">
        <f>calculations!Y213</f>
        <v>0</v>
      </c>
      <c r="X8" s="69">
        <f>calculations!Z213</f>
        <v>0</v>
      </c>
      <c r="Y8" s="69">
        <f>calculations!AA213</f>
        <v>0</v>
      </c>
      <c r="Z8" s="69">
        <f>calculations!AB213</f>
        <v>0</v>
      </c>
      <c r="AA8" s="69">
        <f>calculations!AC213</f>
        <v>0</v>
      </c>
      <c r="AB8" s="69">
        <f>calculations!AD213</f>
        <v>0</v>
      </c>
      <c r="AC8" s="69">
        <f>calculations!AE213</f>
        <v>0</v>
      </c>
      <c r="AD8" s="69">
        <f>calculations!AF213</f>
        <v>0</v>
      </c>
      <c r="AE8" s="69">
        <f>calculations!AG213</f>
        <v>0</v>
      </c>
      <c r="AF8" s="69">
        <f>calculations!AH213</f>
        <v>0</v>
      </c>
      <c r="AG8" s="69">
        <f>calculations!AI213</f>
        <v>0</v>
      </c>
    </row>
    <row r="9" spans="1:33" x14ac:dyDescent="0.35">
      <c r="A9" s="18" t="s">
        <v>94</v>
      </c>
      <c r="B9" s="69">
        <f>calculations!D214</f>
        <v>0</v>
      </c>
      <c r="C9" s="69">
        <f>calculations!E214</f>
        <v>0</v>
      </c>
      <c r="D9" s="69">
        <f>calculations!F214</f>
        <v>0</v>
      </c>
      <c r="E9" s="69">
        <f>calculations!G214</f>
        <v>0</v>
      </c>
      <c r="F9" s="69">
        <f>calculations!H214</f>
        <v>0</v>
      </c>
      <c r="G9" s="69">
        <f>calculations!I214</f>
        <v>0</v>
      </c>
      <c r="H9" s="69">
        <f>calculations!J214</f>
        <v>0</v>
      </c>
      <c r="I9" s="69">
        <f>calculations!K214</f>
        <v>0</v>
      </c>
      <c r="J9" s="69">
        <f>calculations!L214</f>
        <v>0</v>
      </c>
      <c r="K9" s="69">
        <f>calculations!M214</f>
        <v>0</v>
      </c>
      <c r="L9" s="69">
        <f>calculations!N214</f>
        <v>0</v>
      </c>
      <c r="M9" s="69">
        <f>calculations!O214</f>
        <v>0</v>
      </c>
      <c r="N9" s="69">
        <f>calculations!P214</f>
        <v>0</v>
      </c>
      <c r="O9" s="69">
        <f>calculations!Q214</f>
        <v>0</v>
      </c>
      <c r="P9" s="69">
        <f>calculations!R214</f>
        <v>0</v>
      </c>
      <c r="Q9" s="69">
        <f>calculations!S214</f>
        <v>0</v>
      </c>
      <c r="R9" s="69">
        <f>calculations!T214</f>
        <v>0</v>
      </c>
      <c r="S9" s="69">
        <f>calculations!U214</f>
        <v>0</v>
      </c>
      <c r="T9" s="69">
        <f>calculations!V214</f>
        <v>0</v>
      </c>
      <c r="U9" s="69">
        <f>calculations!W214</f>
        <v>0</v>
      </c>
      <c r="V9" s="69">
        <f>calculations!X214</f>
        <v>0</v>
      </c>
      <c r="W9" s="69">
        <f>calculations!Y214</f>
        <v>0</v>
      </c>
      <c r="X9" s="69">
        <f>calculations!Z214</f>
        <v>0</v>
      </c>
      <c r="Y9" s="69">
        <f>calculations!AA214</f>
        <v>0</v>
      </c>
      <c r="Z9" s="69">
        <f>calculations!AB214</f>
        <v>0</v>
      </c>
      <c r="AA9" s="69">
        <f>calculations!AC214</f>
        <v>0</v>
      </c>
      <c r="AB9" s="69">
        <f>calculations!AD214</f>
        <v>0</v>
      </c>
      <c r="AC9" s="69">
        <f>calculations!AE214</f>
        <v>0</v>
      </c>
      <c r="AD9" s="69">
        <f>calculations!AF214</f>
        <v>0</v>
      </c>
      <c r="AE9" s="69">
        <f>calculations!AG214</f>
        <v>0</v>
      </c>
      <c r="AF9" s="69">
        <f>calculations!AH214</f>
        <v>0</v>
      </c>
      <c r="AG9" s="69">
        <f>calculations!AI214</f>
        <v>0</v>
      </c>
    </row>
    <row r="10" spans="1:33" x14ac:dyDescent="0.35">
      <c r="A10" s="18" t="s">
        <v>95</v>
      </c>
      <c r="B10" s="69">
        <f>calculations!D215</f>
        <v>0</v>
      </c>
      <c r="C10" s="69">
        <f>calculations!E215</f>
        <v>0</v>
      </c>
      <c r="D10" s="69">
        <f>calculations!F215</f>
        <v>0</v>
      </c>
      <c r="E10" s="69">
        <f>calculations!G215</f>
        <v>0</v>
      </c>
      <c r="F10" s="69">
        <f>calculations!H215</f>
        <v>0</v>
      </c>
      <c r="G10" s="69">
        <f>calculations!I215</f>
        <v>0</v>
      </c>
      <c r="H10" s="69">
        <f>calculations!J215</f>
        <v>0</v>
      </c>
      <c r="I10" s="69">
        <f>calculations!K215</f>
        <v>0</v>
      </c>
      <c r="J10" s="69">
        <f>calculations!L215</f>
        <v>0</v>
      </c>
      <c r="K10" s="69">
        <f>calculations!M215</f>
        <v>0</v>
      </c>
      <c r="L10" s="69">
        <f>calculations!N215</f>
        <v>0</v>
      </c>
      <c r="M10" s="69">
        <f>calculations!O215</f>
        <v>0</v>
      </c>
      <c r="N10" s="69">
        <f>calculations!P215</f>
        <v>0</v>
      </c>
      <c r="O10" s="69">
        <f>calculations!Q215</f>
        <v>0</v>
      </c>
      <c r="P10" s="69">
        <f>calculations!R215</f>
        <v>0</v>
      </c>
      <c r="Q10" s="69">
        <f>calculations!S215</f>
        <v>0</v>
      </c>
      <c r="R10" s="69">
        <f>calculations!T215</f>
        <v>0</v>
      </c>
      <c r="S10" s="69">
        <f>calculations!U215</f>
        <v>0</v>
      </c>
      <c r="T10" s="69">
        <f>calculations!V215</f>
        <v>0</v>
      </c>
      <c r="U10" s="69">
        <f>calculations!W215</f>
        <v>0</v>
      </c>
      <c r="V10" s="69">
        <f>calculations!X215</f>
        <v>0</v>
      </c>
      <c r="W10" s="69">
        <f>calculations!Y215</f>
        <v>0</v>
      </c>
      <c r="X10" s="69">
        <f>calculations!Z215</f>
        <v>0</v>
      </c>
      <c r="Y10" s="69">
        <f>calculations!AA215</f>
        <v>0</v>
      </c>
      <c r="Z10" s="69">
        <f>calculations!AB215</f>
        <v>0</v>
      </c>
      <c r="AA10" s="69">
        <f>calculations!AC215</f>
        <v>0</v>
      </c>
      <c r="AB10" s="69">
        <f>calculations!AD215</f>
        <v>0</v>
      </c>
      <c r="AC10" s="69">
        <f>calculations!AE215</f>
        <v>0</v>
      </c>
      <c r="AD10" s="69">
        <f>calculations!AF215</f>
        <v>0</v>
      </c>
      <c r="AE10" s="69">
        <f>calculations!AG215</f>
        <v>0</v>
      </c>
      <c r="AF10" s="69">
        <f>calculations!AH215</f>
        <v>0</v>
      </c>
      <c r="AG10" s="69">
        <f>calculations!AI215</f>
        <v>0</v>
      </c>
    </row>
    <row r="11" spans="1:33" x14ac:dyDescent="0.35">
      <c r="A11" s="18" t="s">
        <v>96</v>
      </c>
      <c r="B11" s="69">
        <f>calculations!D216</f>
        <v>0</v>
      </c>
      <c r="C11" s="69">
        <f>calculations!E216</f>
        <v>0</v>
      </c>
      <c r="D11" s="69">
        <f>calculations!F216</f>
        <v>0</v>
      </c>
      <c r="E11" s="69">
        <f>calculations!G216</f>
        <v>0</v>
      </c>
      <c r="F11" s="69">
        <f>calculations!H216</f>
        <v>0</v>
      </c>
      <c r="G11" s="69">
        <f>calculations!I216</f>
        <v>0</v>
      </c>
      <c r="H11" s="69">
        <f>calculations!J216</f>
        <v>0</v>
      </c>
      <c r="I11" s="69">
        <f>calculations!K216</f>
        <v>0</v>
      </c>
      <c r="J11" s="69">
        <f>calculations!L216</f>
        <v>0</v>
      </c>
      <c r="K11" s="69">
        <f>calculations!M216</f>
        <v>0</v>
      </c>
      <c r="L11" s="69">
        <f>calculations!N216</f>
        <v>0</v>
      </c>
      <c r="M11" s="69">
        <f>calculations!O216</f>
        <v>0</v>
      </c>
      <c r="N11" s="69">
        <f>calculations!P216</f>
        <v>0</v>
      </c>
      <c r="O11" s="69">
        <f>calculations!Q216</f>
        <v>0</v>
      </c>
      <c r="P11" s="69">
        <f>calculations!R216</f>
        <v>0</v>
      </c>
      <c r="Q11" s="69">
        <f>calculations!S216</f>
        <v>0</v>
      </c>
      <c r="R11" s="69">
        <f>calculations!T216</f>
        <v>0</v>
      </c>
      <c r="S11" s="69">
        <f>calculations!U216</f>
        <v>0</v>
      </c>
      <c r="T11" s="69">
        <f>calculations!V216</f>
        <v>0</v>
      </c>
      <c r="U11" s="69">
        <f>calculations!W216</f>
        <v>0</v>
      </c>
      <c r="V11" s="69">
        <f>calculations!X216</f>
        <v>0</v>
      </c>
      <c r="W11" s="69">
        <f>calculations!Y216</f>
        <v>0</v>
      </c>
      <c r="X11" s="69">
        <f>calculations!Z216</f>
        <v>0</v>
      </c>
      <c r="Y11" s="69">
        <f>calculations!AA216</f>
        <v>0</v>
      </c>
      <c r="Z11" s="69">
        <f>calculations!AB216</f>
        <v>0</v>
      </c>
      <c r="AA11" s="69">
        <f>calculations!AC216</f>
        <v>0</v>
      </c>
      <c r="AB11" s="69">
        <f>calculations!AD216</f>
        <v>0</v>
      </c>
      <c r="AC11" s="69">
        <f>calculations!AE216</f>
        <v>0</v>
      </c>
      <c r="AD11" s="69">
        <f>calculations!AF216</f>
        <v>0</v>
      </c>
      <c r="AE11" s="69">
        <f>calculations!AG216</f>
        <v>0</v>
      </c>
      <c r="AF11" s="69">
        <f>calculations!AH216</f>
        <v>0</v>
      </c>
      <c r="AG11" s="69">
        <f>calculations!AI216</f>
        <v>0</v>
      </c>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tabColor theme="3"/>
  </sheetPr>
  <dimension ref="A1:AJ15"/>
  <sheetViews>
    <sheetView workbookViewId="0">
      <selection activeCell="B4" sqref="B4"/>
    </sheetView>
  </sheetViews>
  <sheetFormatPr defaultRowHeight="14.5" x14ac:dyDescent="0.35"/>
  <cols>
    <col min="1" max="1" width="26" customWidth="1"/>
    <col min="2" max="24" width="12.54296875" bestFit="1" customWidth="1"/>
    <col min="25" max="25" width="9" customWidth="1"/>
    <col min="26" max="33" width="12.54296875" bestFit="1" customWidth="1"/>
  </cols>
  <sheetData>
    <row r="1" spans="1:36"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c r="AJ1" s="1"/>
    </row>
    <row r="2" spans="1:36" x14ac:dyDescent="0.35">
      <c r="A2" s="1" t="s">
        <v>2</v>
      </c>
      <c r="B2" s="43">
        <f>calculations!D25</f>
        <v>28454137092965.379</v>
      </c>
      <c r="C2" s="43">
        <f>calculations!E25</f>
        <v>32592586639693.977</v>
      </c>
      <c r="D2" s="43">
        <f>calculations!F25</f>
        <v>32197151724078.523</v>
      </c>
      <c r="E2" s="43">
        <f>calculations!G25</f>
        <v>32493539342981.785</v>
      </c>
      <c r="F2" s="43">
        <f>calculations!H25</f>
        <v>33402906311042.922</v>
      </c>
      <c r="G2" s="43">
        <f>calculations!I25</f>
        <v>34389465231887.738</v>
      </c>
      <c r="H2" s="43">
        <f>calculations!J25</f>
        <v>35297337748788.359</v>
      </c>
      <c r="I2" s="43">
        <f>calculations!K25</f>
        <v>36272529935503.297</v>
      </c>
      <c r="J2" s="43">
        <f>calculations!L25</f>
        <v>37290898103175.992</v>
      </c>
      <c r="K2" s="43">
        <f>calculations!M25</f>
        <v>38167031597824.891</v>
      </c>
      <c r="L2" s="43">
        <f>calculations!N25</f>
        <v>38988122805624.828</v>
      </c>
      <c r="M2" s="43">
        <f>calculations!O25</f>
        <v>39786742130023.469</v>
      </c>
      <c r="N2" s="43">
        <f>calculations!P25</f>
        <v>40539128943414.477</v>
      </c>
      <c r="O2" s="43">
        <f>calculations!Q25</f>
        <v>41225812277604.109</v>
      </c>
      <c r="P2" s="43">
        <f>calculations!R25</f>
        <v>41857636638998.898</v>
      </c>
      <c r="Q2" s="43">
        <f>calculations!S25</f>
        <v>42440029352704.742</v>
      </c>
      <c r="R2" s="43">
        <f>calculations!T25</f>
        <v>42982309211901.641</v>
      </c>
      <c r="S2" s="43">
        <f>calculations!U25</f>
        <v>43644637650696.477</v>
      </c>
      <c r="T2" s="43">
        <f>calculations!V25</f>
        <v>44291522551419.961</v>
      </c>
      <c r="U2" s="43">
        <f>calculations!W25</f>
        <v>44957307565693.633</v>
      </c>
      <c r="V2" s="43">
        <f>calculations!X25</f>
        <v>45621406514039.391</v>
      </c>
      <c r="W2" s="43">
        <f>calculations!Y25</f>
        <v>46322240717141.594</v>
      </c>
      <c r="X2" s="43">
        <f>calculations!Z25</f>
        <v>46889473136048.672</v>
      </c>
      <c r="Y2" s="43">
        <f>calculations!AA25</f>
        <v>47459195525155.094</v>
      </c>
      <c r="Z2" s="43">
        <f>calculations!AB25</f>
        <v>48036267225339.234</v>
      </c>
      <c r="AA2" s="43">
        <f>calculations!AC25</f>
        <v>48569682773271.305</v>
      </c>
      <c r="AB2" s="43">
        <f>calculations!AD25</f>
        <v>49082444596182.18</v>
      </c>
      <c r="AC2" s="43">
        <f>calculations!AE25</f>
        <v>49590635799958.602</v>
      </c>
      <c r="AD2" s="43">
        <f>calculations!AF25</f>
        <v>50093472841548.563</v>
      </c>
      <c r="AE2" s="43">
        <f>calculations!AG25</f>
        <v>49984680437326.086</v>
      </c>
      <c r="AF2" s="43">
        <f>calculations!AH25</f>
        <v>49766521184605.859</v>
      </c>
      <c r="AG2" s="43">
        <f>calculations!AI25</f>
        <v>49538786240287.008</v>
      </c>
    </row>
    <row r="3" spans="1:36" x14ac:dyDescent="0.35">
      <c r="A3" s="1" t="s">
        <v>3</v>
      </c>
      <c r="B3" s="43">
        <f>calculations!D26</f>
        <v>0</v>
      </c>
      <c r="C3" s="43">
        <f>calculations!E26</f>
        <v>0</v>
      </c>
      <c r="D3" s="43">
        <f>calculations!F26</f>
        <v>0</v>
      </c>
      <c r="E3" s="43">
        <f>calculations!G26</f>
        <v>0</v>
      </c>
      <c r="F3" s="43">
        <f>calculations!H26</f>
        <v>0</v>
      </c>
      <c r="G3" s="43">
        <f>calculations!I26</f>
        <v>0</v>
      </c>
      <c r="H3" s="43">
        <f>calculations!J26</f>
        <v>0</v>
      </c>
      <c r="I3" s="43">
        <f>calculations!K26</f>
        <v>0</v>
      </c>
      <c r="J3" s="43">
        <f>calculations!L26</f>
        <v>0</v>
      </c>
      <c r="K3" s="43">
        <f>calculations!M26</f>
        <v>0</v>
      </c>
      <c r="L3" s="43">
        <f>calculations!N26</f>
        <v>0</v>
      </c>
      <c r="M3" s="43">
        <f>calculations!O26</f>
        <v>0</v>
      </c>
      <c r="N3" s="43">
        <f>calculations!P26</f>
        <v>0</v>
      </c>
      <c r="O3" s="43">
        <f>calculations!Q26</f>
        <v>0</v>
      </c>
      <c r="P3" s="43">
        <f>calculations!R26</f>
        <v>0</v>
      </c>
      <c r="Q3" s="43">
        <f>calculations!S26</f>
        <v>0</v>
      </c>
      <c r="R3" s="43">
        <f>calculations!T26</f>
        <v>0</v>
      </c>
      <c r="S3" s="43">
        <f>calculations!U26</f>
        <v>0</v>
      </c>
      <c r="T3" s="43">
        <f>calculations!V26</f>
        <v>0</v>
      </c>
      <c r="U3" s="43">
        <f>calculations!W26</f>
        <v>0</v>
      </c>
      <c r="V3" s="43">
        <f>calculations!X26</f>
        <v>0</v>
      </c>
      <c r="W3" s="43">
        <f>calculations!Y26</f>
        <v>0</v>
      </c>
      <c r="X3" s="43">
        <f>calculations!Z26</f>
        <v>0</v>
      </c>
      <c r="Y3" s="43">
        <f>calculations!AA26</f>
        <v>0</v>
      </c>
      <c r="Z3" s="43">
        <f>calculations!AB26</f>
        <v>0</v>
      </c>
      <c r="AA3" s="43">
        <f>calculations!AC26</f>
        <v>0</v>
      </c>
      <c r="AB3" s="43">
        <f>calculations!AD26</f>
        <v>0</v>
      </c>
      <c r="AC3" s="43">
        <f>calculations!AE26</f>
        <v>0</v>
      </c>
      <c r="AD3" s="43">
        <f>calculations!AF26</f>
        <v>0</v>
      </c>
      <c r="AE3" s="43">
        <f>calculations!AG26</f>
        <v>0</v>
      </c>
      <c r="AF3" s="43">
        <f>calculations!AH26</f>
        <v>0</v>
      </c>
      <c r="AG3" s="43">
        <f>calculations!AI26</f>
        <v>0</v>
      </c>
    </row>
    <row r="4" spans="1:36" x14ac:dyDescent="0.35">
      <c r="A4" s="1" t="s">
        <v>4</v>
      </c>
      <c r="B4" s="43">
        <f>calculations!D27</f>
        <v>215629115488761.88</v>
      </c>
      <c r="C4" s="43">
        <f>calculations!E27</f>
        <v>215642714432688.78</v>
      </c>
      <c r="D4" s="43">
        <f>calculations!F27</f>
        <v>223337817220851.16</v>
      </c>
      <c r="E4" s="43">
        <f>calculations!G27</f>
        <v>223975179689926.09</v>
      </c>
      <c r="F4" s="43">
        <f>calculations!H27</f>
        <v>224265447511567.19</v>
      </c>
      <c r="G4" s="43">
        <f>calculations!I27</f>
        <v>224549462192551.19</v>
      </c>
      <c r="H4" s="43">
        <f>calculations!J27</f>
        <v>224619376642719.19</v>
      </c>
      <c r="I4" s="43">
        <f>calculations!K27</f>
        <v>224364522940937.5</v>
      </c>
      <c r="J4" s="43">
        <f>calculations!L27</f>
        <v>224065756672138.56</v>
      </c>
      <c r="K4" s="43">
        <f>calculations!M27</f>
        <v>223625294883143.44</v>
      </c>
      <c r="L4" s="43">
        <f>calculations!N27</f>
        <v>223054517149817.75</v>
      </c>
      <c r="M4" s="43">
        <f>calculations!O27</f>
        <v>222556590089750.19</v>
      </c>
      <c r="N4" s="43">
        <f>calculations!P27</f>
        <v>222064242788107.66</v>
      </c>
      <c r="O4" s="43">
        <f>calculations!Q27</f>
        <v>221492302797657.69</v>
      </c>
      <c r="P4" s="43">
        <f>calculations!R27</f>
        <v>220806281578223.97</v>
      </c>
      <c r="Q4" s="43">
        <f>calculations!S27</f>
        <v>220188518627653.31</v>
      </c>
      <c r="R4" s="43">
        <f>calculations!T27</f>
        <v>219451246103661.13</v>
      </c>
      <c r="S4" s="43">
        <f>calculations!U27</f>
        <v>219456423956332.63</v>
      </c>
      <c r="T4" s="43">
        <f>calculations!V27</f>
        <v>219395102154096.59</v>
      </c>
      <c r="U4" s="43">
        <f>calculations!W27</f>
        <v>219434708099543.28</v>
      </c>
      <c r="V4" s="43">
        <f>calculations!X27</f>
        <v>219538216005376.69</v>
      </c>
      <c r="W4" s="43">
        <f>calculations!Y27</f>
        <v>219790784131899.03</v>
      </c>
      <c r="X4" s="43">
        <f>calculations!Z27</f>
        <v>219249934892589.72</v>
      </c>
      <c r="Y4" s="43">
        <f>calculations!AA27</f>
        <v>218797136652309.34</v>
      </c>
      <c r="Z4" s="43">
        <f>calculations!AB27</f>
        <v>218488090683828.44</v>
      </c>
      <c r="AA4" s="43">
        <f>calculations!AC27</f>
        <v>218152294986992</v>
      </c>
      <c r="AB4" s="43">
        <f>calculations!AD27</f>
        <v>217844532011180.19</v>
      </c>
      <c r="AC4" s="43">
        <f>calculations!AE27</f>
        <v>217544078817966.38</v>
      </c>
      <c r="AD4" s="43">
        <f>calculations!AF27</f>
        <v>217226590693721.5</v>
      </c>
      <c r="AE4" s="43">
        <f>calculations!AG27</f>
        <v>216879472331424.03</v>
      </c>
      <c r="AF4" s="43">
        <f>calculations!AH27</f>
        <v>216492148901312.31</v>
      </c>
      <c r="AG4" s="43">
        <f>calculations!AI27</f>
        <v>216059280192690.75</v>
      </c>
    </row>
    <row r="5" spans="1:36" x14ac:dyDescent="0.35">
      <c r="A5" s="1" t="s">
        <v>5</v>
      </c>
      <c r="B5" s="43">
        <f>calculations!D28</f>
        <v>685058042931.55408</v>
      </c>
      <c r="C5" s="43">
        <f>calculations!E28</f>
        <v>685911264746.11609</v>
      </c>
      <c r="D5" s="43">
        <f>calculations!F28</f>
        <v>686698079295.22876</v>
      </c>
      <c r="E5" s="43">
        <f>calculations!G28</f>
        <v>687409983652.40137</v>
      </c>
      <c r="F5" s="43">
        <f>calculations!H28</f>
        <v>688034633620.71436</v>
      </c>
      <c r="G5" s="43">
        <f>calculations!I28</f>
        <v>688577363245.37549</v>
      </c>
      <c r="H5" s="43">
        <f>calculations!J28</f>
        <v>689016504155.02747</v>
      </c>
      <c r="I5" s="43">
        <f>calculations!K28</f>
        <v>689337396931.9541</v>
      </c>
      <c r="J5" s="43">
        <f>calculations!L28</f>
        <v>689540739366.1394</v>
      </c>
      <c r="K5" s="43">
        <f>calculations!M28</f>
        <v>689612595493.68372</v>
      </c>
      <c r="L5" s="43">
        <f>calculations!N28</f>
        <v>689541389025.66284</v>
      </c>
      <c r="M5" s="43">
        <f>calculations!O28</f>
        <v>689336123220.6604</v>
      </c>
      <c r="N5" s="43">
        <f>calculations!P28</f>
        <v>688979712447.94287</v>
      </c>
      <c r="O5" s="43">
        <f>calculations!Q28</f>
        <v>688468712365.37427</v>
      </c>
      <c r="P5" s="43">
        <f>calculations!R28</f>
        <v>687774548101.47607</v>
      </c>
      <c r="Q5" s="43">
        <f>calculations!S28</f>
        <v>686881407208.448</v>
      </c>
      <c r="R5" s="43">
        <f>calculations!T28</f>
        <v>685727143994.26904</v>
      </c>
      <c r="S5" s="43">
        <f>calculations!U28</f>
        <v>684246908134.52563</v>
      </c>
      <c r="T5" s="43">
        <f>calculations!V28</f>
        <v>682384067771.59021</v>
      </c>
      <c r="U5" s="43">
        <f>calculations!W28</f>
        <v>679996028374.50586</v>
      </c>
      <c r="V5" s="43">
        <f>calculations!X28</f>
        <v>676925270174.63086</v>
      </c>
      <c r="W5" s="43">
        <f>calculations!Y28</f>
        <v>672956311644.35425</v>
      </c>
      <c r="X5" s="43">
        <f>calculations!Z28</f>
        <v>667561850755.65088</v>
      </c>
      <c r="Y5" s="43">
        <f>calculations!AA28</f>
        <v>660481892366.62024</v>
      </c>
      <c r="Z5" s="43">
        <f>calculations!AB28</f>
        <v>651186617521.63306</v>
      </c>
      <c r="AA5" s="43">
        <f>calculations!AC28</f>
        <v>638958320921.84668</v>
      </c>
      <c r="AB5" s="43">
        <f>calculations!AD28</f>
        <v>623092228821.71448</v>
      </c>
      <c r="AC5" s="43">
        <f>calculations!AE28</f>
        <v>602951936299.13977</v>
      </c>
      <c r="AD5" s="43">
        <f>calculations!AF28</f>
        <v>578217005978.83618</v>
      </c>
      <c r="AE5" s="43">
        <f>calculations!AG28</f>
        <v>549180839750.2644</v>
      </c>
      <c r="AF5" s="43">
        <f>calculations!AH28</f>
        <v>516931183898.13593</v>
      </c>
      <c r="AG5" s="43">
        <f>calculations!AI28</f>
        <v>483313476613.08282</v>
      </c>
    </row>
    <row r="6" spans="1:36" x14ac:dyDescent="0.35">
      <c r="A6" s="1" t="s">
        <v>7</v>
      </c>
      <c r="B6" s="43">
        <f>calculations!D29</f>
        <v>0</v>
      </c>
      <c r="C6" s="43">
        <f>calculations!E29</f>
        <v>0</v>
      </c>
      <c r="D6" s="43">
        <f>calculations!F29</f>
        <v>0</v>
      </c>
      <c r="E6" s="43">
        <f>calculations!G29</f>
        <v>0</v>
      </c>
      <c r="F6" s="43">
        <f>calculations!H29</f>
        <v>0</v>
      </c>
      <c r="G6" s="43">
        <f>calculations!I29</f>
        <v>0</v>
      </c>
      <c r="H6" s="43">
        <f>calculations!J29</f>
        <v>0</v>
      </c>
      <c r="I6" s="43">
        <f>calculations!K29</f>
        <v>0</v>
      </c>
      <c r="J6" s="43">
        <f>calculations!L29</f>
        <v>0</v>
      </c>
      <c r="K6" s="43">
        <f>calculations!M29</f>
        <v>0</v>
      </c>
      <c r="L6" s="43">
        <f>calculations!N29</f>
        <v>0</v>
      </c>
      <c r="M6" s="43">
        <f>calculations!O29</f>
        <v>0</v>
      </c>
      <c r="N6" s="43">
        <f>calculations!P29</f>
        <v>0</v>
      </c>
      <c r="O6" s="43">
        <f>calculations!Q29</f>
        <v>0</v>
      </c>
      <c r="P6" s="43">
        <f>calculations!R29</f>
        <v>0</v>
      </c>
      <c r="Q6" s="43">
        <f>calculations!S29</f>
        <v>0</v>
      </c>
      <c r="R6" s="43">
        <f>calculations!T29</f>
        <v>0</v>
      </c>
      <c r="S6" s="43">
        <f>calculations!U29</f>
        <v>0</v>
      </c>
      <c r="T6" s="43">
        <f>calculations!V29</f>
        <v>0</v>
      </c>
      <c r="U6" s="43">
        <f>calculations!W29</f>
        <v>0</v>
      </c>
      <c r="V6" s="43">
        <f>calculations!X29</f>
        <v>0</v>
      </c>
      <c r="W6" s="43">
        <f>calculations!Y29</f>
        <v>0</v>
      </c>
      <c r="X6" s="43">
        <f>calculations!Z29</f>
        <v>0</v>
      </c>
      <c r="Y6" s="43">
        <f>calculations!AA29</f>
        <v>0</v>
      </c>
      <c r="Z6" s="43">
        <f>calculations!AB29</f>
        <v>0</v>
      </c>
      <c r="AA6" s="43">
        <f>calculations!AC29</f>
        <v>0</v>
      </c>
      <c r="AB6" s="43">
        <f>calculations!AD29</f>
        <v>0</v>
      </c>
      <c r="AC6" s="43">
        <f>calculations!AE29</f>
        <v>0</v>
      </c>
      <c r="AD6" s="43">
        <f>calculations!AF29</f>
        <v>0</v>
      </c>
      <c r="AE6" s="43">
        <f>calculations!AG29</f>
        <v>0</v>
      </c>
      <c r="AF6" s="43">
        <f>calculations!AH29</f>
        <v>0</v>
      </c>
      <c r="AG6" s="43">
        <f>calculations!AI29</f>
        <v>0</v>
      </c>
    </row>
    <row r="7" spans="1:36" x14ac:dyDescent="0.35">
      <c r="A7" s="1" t="s">
        <v>8</v>
      </c>
      <c r="B7" s="43">
        <f>calculations!D30</f>
        <v>17529114213197.973</v>
      </c>
      <c r="C7" s="43">
        <f>calculations!E30</f>
        <v>17529114213197.973</v>
      </c>
      <c r="D7" s="43">
        <f>calculations!F30</f>
        <v>17529114213197.973</v>
      </c>
      <c r="E7" s="43">
        <f>calculations!G30</f>
        <v>17529114213197.973</v>
      </c>
      <c r="F7" s="43">
        <f>calculations!H30</f>
        <v>17529114213197.973</v>
      </c>
      <c r="G7" s="43">
        <f>calculations!I30</f>
        <v>17529114213197.973</v>
      </c>
      <c r="H7" s="43">
        <f>calculations!J30</f>
        <v>17529114213197.973</v>
      </c>
      <c r="I7" s="43">
        <f>calculations!K30</f>
        <v>17529114213197.973</v>
      </c>
      <c r="J7" s="43">
        <f>calculations!L30</f>
        <v>17529114213197.973</v>
      </c>
      <c r="K7" s="43">
        <f>calculations!M30</f>
        <v>17529114213197.973</v>
      </c>
      <c r="L7" s="43">
        <f>calculations!N30</f>
        <v>17529114213197.973</v>
      </c>
      <c r="M7" s="43">
        <f>calculations!O30</f>
        <v>17529114213197.973</v>
      </c>
      <c r="N7" s="43">
        <f>calculations!P30</f>
        <v>17529114213197.973</v>
      </c>
      <c r="O7" s="43">
        <f>calculations!Q30</f>
        <v>17529114213197.973</v>
      </c>
      <c r="P7" s="43">
        <f>calculations!R30</f>
        <v>17529114213197.973</v>
      </c>
      <c r="Q7" s="43">
        <f>calculations!S30</f>
        <v>17529114213197.973</v>
      </c>
      <c r="R7" s="43">
        <f>calculations!T30</f>
        <v>17529114213197.973</v>
      </c>
      <c r="S7" s="43">
        <f>calculations!U30</f>
        <v>17529114213197.973</v>
      </c>
      <c r="T7" s="43">
        <f>calculations!V30</f>
        <v>17529114213197.973</v>
      </c>
      <c r="U7" s="43">
        <f>calculations!W30</f>
        <v>17529114213197.973</v>
      </c>
      <c r="V7" s="43">
        <f>calculations!X30</f>
        <v>17529114213197.973</v>
      </c>
      <c r="W7" s="43">
        <f>calculations!Y30</f>
        <v>17529114213197.973</v>
      </c>
      <c r="X7" s="43">
        <f>calculations!Z30</f>
        <v>17529114213197.973</v>
      </c>
      <c r="Y7" s="43">
        <f>calculations!AA30</f>
        <v>17529114213197.973</v>
      </c>
      <c r="Z7" s="43">
        <f>calculations!AB30</f>
        <v>17529114213197.973</v>
      </c>
      <c r="AA7" s="43">
        <f>calculations!AC30</f>
        <v>17529114213197.973</v>
      </c>
      <c r="AB7" s="43">
        <f>calculations!AD30</f>
        <v>17529114213197.973</v>
      </c>
      <c r="AC7" s="43">
        <f>calculations!AE30</f>
        <v>17529114213197.973</v>
      </c>
      <c r="AD7" s="43">
        <f>calculations!AF30</f>
        <v>17529114213197.973</v>
      </c>
      <c r="AE7" s="43">
        <f>calculations!AG30</f>
        <v>17529114213197.973</v>
      </c>
      <c r="AF7" s="43">
        <f>calculations!AH30</f>
        <v>17529114213197.973</v>
      </c>
      <c r="AG7" s="43">
        <f>calculations!AI30</f>
        <v>17529114213197.973</v>
      </c>
    </row>
    <row r="8" spans="1:36" x14ac:dyDescent="0.35">
      <c r="A8" s="18" t="s">
        <v>93</v>
      </c>
      <c r="B8" s="43">
        <f>calculations!D31</f>
        <v>0</v>
      </c>
      <c r="C8" s="43">
        <f>calculations!E31</f>
        <v>0</v>
      </c>
      <c r="D8" s="43">
        <f>calculations!F31</f>
        <v>0</v>
      </c>
      <c r="E8" s="43">
        <f>calculations!G31</f>
        <v>0</v>
      </c>
      <c r="F8" s="43">
        <f>calculations!H31</f>
        <v>0</v>
      </c>
      <c r="G8" s="43">
        <f>calculations!I31</f>
        <v>0</v>
      </c>
      <c r="H8" s="43">
        <f>calculations!J31</f>
        <v>0</v>
      </c>
      <c r="I8" s="43">
        <f>calculations!K31</f>
        <v>0</v>
      </c>
      <c r="J8" s="43">
        <f>calculations!L31</f>
        <v>0</v>
      </c>
      <c r="K8" s="43">
        <f>calculations!M31</f>
        <v>0</v>
      </c>
      <c r="L8" s="43">
        <f>calculations!N31</f>
        <v>0</v>
      </c>
      <c r="M8" s="43">
        <f>calculations!O31</f>
        <v>0</v>
      </c>
      <c r="N8" s="43">
        <f>calculations!P31</f>
        <v>0</v>
      </c>
      <c r="O8" s="43">
        <f>calculations!Q31</f>
        <v>0</v>
      </c>
      <c r="P8" s="43">
        <f>calculations!R31</f>
        <v>0</v>
      </c>
      <c r="Q8" s="43">
        <f>calculations!S31</f>
        <v>0</v>
      </c>
      <c r="R8" s="43">
        <f>calculations!T31</f>
        <v>0</v>
      </c>
      <c r="S8" s="43">
        <f>calculations!U31</f>
        <v>0</v>
      </c>
      <c r="T8" s="43">
        <f>calculations!V31</f>
        <v>0</v>
      </c>
      <c r="U8" s="43">
        <f>calculations!W31</f>
        <v>0</v>
      </c>
      <c r="V8" s="43">
        <f>calculations!X31</f>
        <v>0</v>
      </c>
      <c r="W8" s="43">
        <f>calculations!Y31</f>
        <v>0</v>
      </c>
      <c r="X8" s="43">
        <f>calculations!Z31</f>
        <v>0</v>
      </c>
      <c r="Y8" s="43">
        <f>calculations!AA31</f>
        <v>0</v>
      </c>
      <c r="Z8" s="43">
        <f>calculations!AB31</f>
        <v>0</v>
      </c>
      <c r="AA8" s="43">
        <f>calculations!AC31</f>
        <v>0</v>
      </c>
      <c r="AB8" s="43">
        <f>calculations!AD31</f>
        <v>0</v>
      </c>
      <c r="AC8" s="43">
        <f>calculations!AE31</f>
        <v>0</v>
      </c>
      <c r="AD8" s="43">
        <f>calculations!AF31</f>
        <v>0</v>
      </c>
      <c r="AE8" s="43">
        <f>calculations!AG31</f>
        <v>0</v>
      </c>
      <c r="AF8" s="43">
        <f>calculations!AH31</f>
        <v>0</v>
      </c>
      <c r="AG8" s="43">
        <f>calculations!AI31</f>
        <v>0</v>
      </c>
    </row>
    <row r="9" spans="1:36" x14ac:dyDescent="0.35">
      <c r="A9" s="18" t="s">
        <v>94</v>
      </c>
      <c r="B9" s="43">
        <f>calculations!D32</f>
        <v>0</v>
      </c>
      <c r="C9" s="43">
        <f>calculations!E32</f>
        <v>0</v>
      </c>
      <c r="D9" s="43">
        <f>calculations!F32</f>
        <v>0</v>
      </c>
      <c r="E9" s="43">
        <f>calculations!G32</f>
        <v>0</v>
      </c>
      <c r="F9" s="43">
        <f>calculations!H32</f>
        <v>0</v>
      </c>
      <c r="G9" s="43">
        <f>calculations!I32</f>
        <v>0</v>
      </c>
      <c r="H9" s="43">
        <f>calculations!J32</f>
        <v>0</v>
      </c>
      <c r="I9" s="43">
        <f>calculations!K32</f>
        <v>0</v>
      </c>
      <c r="J9" s="43">
        <f>calculations!L32</f>
        <v>0</v>
      </c>
      <c r="K9" s="43">
        <f>calculations!M32</f>
        <v>0</v>
      </c>
      <c r="L9" s="43">
        <f>calculations!N32</f>
        <v>0</v>
      </c>
      <c r="M9" s="43">
        <f>calculations!O32</f>
        <v>0</v>
      </c>
      <c r="N9" s="43">
        <f>calculations!P32</f>
        <v>0</v>
      </c>
      <c r="O9" s="43">
        <f>calculations!Q32</f>
        <v>0</v>
      </c>
      <c r="P9" s="43">
        <f>calculations!R32</f>
        <v>0</v>
      </c>
      <c r="Q9" s="43">
        <f>calculations!S32</f>
        <v>0</v>
      </c>
      <c r="R9" s="43">
        <f>calculations!T32</f>
        <v>0</v>
      </c>
      <c r="S9" s="43">
        <f>calculations!U32</f>
        <v>0</v>
      </c>
      <c r="T9" s="43">
        <f>calculations!V32</f>
        <v>0</v>
      </c>
      <c r="U9" s="43">
        <f>calculations!W32</f>
        <v>0</v>
      </c>
      <c r="V9" s="43">
        <f>calculations!X32</f>
        <v>0</v>
      </c>
      <c r="W9" s="43">
        <f>calculations!Y32</f>
        <v>0</v>
      </c>
      <c r="X9" s="43">
        <f>calculations!Z32</f>
        <v>0</v>
      </c>
      <c r="Y9" s="43">
        <f>calculations!AA32</f>
        <v>0</v>
      </c>
      <c r="Z9" s="43">
        <f>calculations!AB32</f>
        <v>0</v>
      </c>
      <c r="AA9" s="43">
        <f>calculations!AC32</f>
        <v>0</v>
      </c>
      <c r="AB9" s="43">
        <f>calculations!AD32</f>
        <v>0</v>
      </c>
      <c r="AC9" s="43">
        <f>calculations!AE32</f>
        <v>0</v>
      </c>
      <c r="AD9" s="43">
        <f>calculations!AF32</f>
        <v>0</v>
      </c>
      <c r="AE9" s="43">
        <f>calculations!AG32</f>
        <v>0</v>
      </c>
      <c r="AF9" s="43">
        <f>calculations!AH32</f>
        <v>0</v>
      </c>
      <c r="AG9" s="43">
        <f>calculations!AI32</f>
        <v>0</v>
      </c>
    </row>
    <row r="10" spans="1:36" x14ac:dyDescent="0.35">
      <c r="A10" s="18" t="s">
        <v>95</v>
      </c>
      <c r="B10" s="43">
        <f>calculations!D33</f>
        <v>20788332487309.645</v>
      </c>
      <c r="C10" s="43">
        <f>calculations!E33</f>
        <v>20788332487309.645</v>
      </c>
      <c r="D10" s="43">
        <f>calculations!F33</f>
        <v>20788332487309.645</v>
      </c>
      <c r="E10" s="43">
        <f>calculations!G33</f>
        <v>20788332487309.645</v>
      </c>
      <c r="F10" s="43">
        <f>calculations!H33</f>
        <v>20788332487309.645</v>
      </c>
      <c r="G10" s="43">
        <f>calculations!I33</f>
        <v>20788332487309.645</v>
      </c>
      <c r="H10" s="43">
        <f>calculations!J33</f>
        <v>20788332487309.645</v>
      </c>
      <c r="I10" s="43">
        <f>calculations!K33</f>
        <v>20788332487309.645</v>
      </c>
      <c r="J10" s="43">
        <f>calculations!L33</f>
        <v>20788332487309.645</v>
      </c>
      <c r="K10" s="43">
        <f>calculations!M33</f>
        <v>20788332487309.645</v>
      </c>
      <c r="L10" s="43">
        <f>calculations!N33</f>
        <v>20788332487309.645</v>
      </c>
      <c r="M10" s="43">
        <f>calculations!O33</f>
        <v>20788332487309.645</v>
      </c>
      <c r="N10" s="43">
        <f>calculations!P33</f>
        <v>20788332487309.645</v>
      </c>
      <c r="O10" s="43">
        <f>calculations!Q33</f>
        <v>20788332487309.645</v>
      </c>
      <c r="P10" s="43">
        <f>calculations!R33</f>
        <v>20788332487309.645</v>
      </c>
      <c r="Q10" s="43">
        <f>calculations!S33</f>
        <v>20788332487309.645</v>
      </c>
      <c r="R10" s="43">
        <f>calculations!T33</f>
        <v>20788332487309.645</v>
      </c>
      <c r="S10" s="43">
        <f>calculations!U33</f>
        <v>20788332487309.645</v>
      </c>
      <c r="T10" s="43">
        <f>calculations!V33</f>
        <v>20788332487309.645</v>
      </c>
      <c r="U10" s="43">
        <f>calculations!W33</f>
        <v>20788332487309.645</v>
      </c>
      <c r="V10" s="43">
        <f>calculations!X33</f>
        <v>20788332487309.645</v>
      </c>
      <c r="W10" s="43">
        <f>calculations!Y33</f>
        <v>20788332487309.645</v>
      </c>
      <c r="X10" s="43">
        <f>calculations!Z33</f>
        <v>20788332487309.645</v>
      </c>
      <c r="Y10" s="43">
        <f>calculations!AA33</f>
        <v>20788332487309.645</v>
      </c>
      <c r="Z10" s="43">
        <f>calculations!AB33</f>
        <v>20788332487309.645</v>
      </c>
      <c r="AA10" s="43">
        <f>calculations!AC33</f>
        <v>20788332487309.645</v>
      </c>
      <c r="AB10" s="43">
        <f>calculations!AD33</f>
        <v>20788332487309.645</v>
      </c>
      <c r="AC10" s="43">
        <f>calculations!AE33</f>
        <v>20788332487309.645</v>
      </c>
      <c r="AD10" s="43">
        <f>calculations!AF33</f>
        <v>20788332487309.645</v>
      </c>
      <c r="AE10" s="43">
        <f>calculations!AG33</f>
        <v>20788332487309.645</v>
      </c>
      <c r="AF10" s="43">
        <f>calculations!AH33</f>
        <v>20788332487309.645</v>
      </c>
      <c r="AG10" s="43">
        <f>calculations!AI33</f>
        <v>20788332487309.645</v>
      </c>
    </row>
    <row r="11" spans="1:36" x14ac:dyDescent="0.35">
      <c r="A11" s="18" t="s">
        <v>96</v>
      </c>
      <c r="B11" s="43">
        <f>calculations!D34</f>
        <v>0</v>
      </c>
      <c r="C11" s="43">
        <f>calculations!E34</f>
        <v>0</v>
      </c>
      <c r="D11" s="43">
        <f>calculations!F34</f>
        <v>0</v>
      </c>
      <c r="E11" s="43">
        <f>calculations!G34</f>
        <v>0</v>
      </c>
      <c r="F11" s="43">
        <f>calculations!H34</f>
        <v>0</v>
      </c>
      <c r="G11" s="43">
        <f>calculations!I34</f>
        <v>0</v>
      </c>
      <c r="H11" s="43">
        <f>calculations!J34</f>
        <v>0</v>
      </c>
      <c r="I11" s="43">
        <f>calculations!K34</f>
        <v>0</v>
      </c>
      <c r="J11" s="43">
        <f>calculations!L34</f>
        <v>0</v>
      </c>
      <c r="K11" s="43">
        <f>calculations!M34</f>
        <v>0</v>
      </c>
      <c r="L11" s="43">
        <f>calculations!N34</f>
        <v>0</v>
      </c>
      <c r="M11" s="43">
        <f>calculations!O34</f>
        <v>0</v>
      </c>
      <c r="N11" s="43">
        <f>calculations!P34</f>
        <v>0</v>
      </c>
      <c r="O11" s="43">
        <f>calculations!Q34</f>
        <v>0</v>
      </c>
      <c r="P11" s="43">
        <f>calculations!R34</f>
        <v>0</v>
      </c>
      <c r="Q11" s="43">
        <f>calculations!S34</f>
        <v>0</v>
      </c>
      <c r="R11" s="43">
        <f>calculations!T34</f>
        <v>0</v>
      </c>
      <c r="S11" s="43">
        <f>calculations!U34</f>
        <v>0</v>
      </c>
      <c r="T11" s="43">
        <f>calculations!V34</f>
        <v>0</v>
      </c>
      <c r="U11" s="43">
        <f>calculations!W34</f>
        <v>0</v>
      </c>
      <c r="V11" s="43">
        <f>calculations!X34</f>
        <v>0</v>
      </c>
      <c r="W11" s="43">
        <f>calculations!Y34</f>
        <v>0</v>
      </c>
      <c r="X11" s="43">
        <f>calculations!Z34</f>
        <v>0</v>
      </c>
      <c r="Y11" s="43">
        <f>calculations!AA34</f>
        <v>0</v>
      </c>
      <c r="Z11" s="43">
        <f>calculations!AB34</f>
        <v>0</v>
      </c>
      <c r="AA11" s="43">
        <f>calculations!AC34</f>
        <v>0</v>
      </c>
      <c r="AB11" s="43">
        <f>calculations!AD34</f>
        <v>0</v>
      </c>
      <c r="AC11" s="43">
        <f>calculations!AE34</f>
        <v>0</v>
      </c>
      <c r="AD11" s="43">
        <f>calculations!AF34</f>
        <v>0</v>
      </c>
      <c r="AE11" s="43">
        <f>calculations!AG34</f>
        <v>0</v>
      </c>
      <c r="AF11" s="43">
        <f>calculations!AH34</f>
        <v>0</v>
      </c>
      <c r="AG11" s="43">
        <f>calculations!AI34</f>
        <v>0</v>
      </c>
    </row>
    <row r="15" spans="1:36" x14ac:dyDescent="0.35">
      <c r="V15" s="19"/>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6">
    <tabColor theme="3"/>
  </sheetPr>
  <dimension ref="A1:AI11"/>
  <sheetViews>
    <sheetView workbookViewId="0">
      <selection activeCell="B4" sqref="B4"/>
    </sheetView>
  </sheetViews>
  <sheetFormatPr defaultRowHeight="14.5" x14ac:dyDescent="0.35"/>
  <cols>
    <col min="1" max="1" width="26" customWidth="1"/>
    <col min="2" max="33" width="10.5429687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42">
        <f>calculations!D38</f>
        <v>20026005122659.164</v>
      </c>
      <c r="C2" s="42">
        <f>calculations!E38</f>
        <v>21731425592437.211</v>
      </c>
      <c r="D2" s="42">
        <f>calculations!F38</f>
        <v>20362804580443.348</v>
      </c>
      <c r="E2" s="42">
        <f>calculations!G38</f>
        <v>19546586425599.07</v>
      </c>
      <c r="F2" s="42">
        <f>calculations!H38</f>
        <v>19176775740893.059</v>
      </c>
      <c r="G2" s="42">
        <f>calculations!I38</f>
        <v>18893631476033.699</v>
      </c>
      <c r="H2" s="42">
        <f>calculations!J38</f>
        <v>18616176761373.461</v>
      </c>
      <c r="I2" s="42">
        <f>calculations!K38</f>
        <v>18490105945044.262</v>
      </c>
      <c r="J2" s="42">
        <f>calculations!L38</f>
        <v>18462518821071.539</v>
      </c>
      <c r="K2" s="42">
        <f>calculations!M38</f>
        <v>18446150108918.176</v>
      </c>
      <c r="L2" s="42">
        <f>calculations!N38</f>
        <v>18474551594845.84</v>
      </c>
      <c r="M2" s="42">
        <f>calculations!O38</f>
        <v>18517420375006.129</v>
      </c>
      <c r="N2" s="42">
        <f>calculations!P38</f>
        <v>18625614376897.984</v>
      </c>
      <c r="O2" s="42">
        <f>calculations!Q38</f>
        <v>18746151284573.953</v>
      </c>
      <c r="P2" s="42">
        <f>calculations!R38</f>
        <v>18858621896008.043</v>
      </c>
      <c r="Q2" s="42">
        <f>calculations!S38</f>
        <v>18927143433120.609</v>
      </c>
      <c r="R2" s="42">
        <f>calculations!T38</f>
        <v>19020816394031.449</v>
      </c>
      <c r="S2" s="42">
        <f>calculations!U38</f>
        <v>19170538644975.438</v>
      </c>
      <c r="T2" s="42">
        <f>calculations!V38</f>
        <v>19266878755877.527</v>
      </c>
      <c r="U2" s="42">
        <f>calculations!W38</f>
        <v>19395460559607.68</v>
      </c>
      <c r="V2" s="42">
        <f>calculations!X38</f>
        <v>19540763533800.625</v>
      </c>
      <c r="W2" s="42">
        <f>calculations!Y38</f>
        <v>19675507814589.348</v>
      </c>
      <c r="X2" s="42">
        <f>calculations!Z38</f>
        <v>19987268525406.203</v>
      </c>
      <c r="Y2" s="42">
        <f>calculations!AA38</f>
        <v>20312522645888.184</v>
      </c>
      <c r="Z2" s="42">
        <f>calculations!AB38</f>
        <v>20611164606827.633</v>
      </c>
      <c r="AA2" s="42">
        <f>calculations!AC38</f>
        <v>20948762038733.555</v>
      </c>
      <c r="AB2" s="42">
        <f>calculations!AD38</f>
        <v>21291374555978.336</v>
      </c>
      <c r="AC2" s="42">
        <f>calculations!AE38</f>
        <v>21610752649422.355</v>
      </c>
      <c r="AD2" s="42">
        <f>calculations!AF38</f>
        <v>21975223699315.641</v>
      </c>
      <c r="AE2" s="42">
        <f>calculations!AG38</f>
        <v>22046190466645.902</v>
      </c>
      <c r="AF2" s="42">
        <f>calculations!AH38</f>
        <v>22113610911879.965</v>
      </c>
      <c r="AG2" s="42">
        <f>calculations!AI38</f>
        <v>22183246042582.043</v>
      </c>
    </row>
    <row r="3" spans="1:35" x14ac:dyDescent="0.35">
      <c r="A3" s="1" t="s">
        <v>3</v>
      </c>
      <c r="B3" s="42">
        <f>calculations!D39</f>
        <v>0</v>
      </c>
      <c r="C3" s="42">
        <f>calculations!E39</f>
        <v>0</v>
      </c>
      <c r="D3" s="42">
        <f>calculations!F39</f>
        <v>0</v>
      </c>
      <c r="E3" s="42">
        <f>calculations!G39</f>
        <v>0</v>
      </c>
      <c r="F3" s="42">
        <f>calculations!H39</f>
        <v>0</v>
      </c>
      <c r="G3" s="42">
        <f>calculations!I39</f>
        <v>0</v>
      </c>
      <c r="H3" s="42">
        <f>calculations!J39</f>
        <v>0</v>
      </c>
      <c r="I3" s="42">
        <f>calculations!K39</f>
        <v>0</v>
      </c>
      <c r="J3" s="42">
        <f>calculations!L39</f>
        <v>0</v>
      </c>
      <c r="K3" s="42">
        <f>calculations!M39</f>
        <v>0</v>
      </c>
      <c r="L3" s="42">
        <f>calculations!N39</f>
        <v>0</v>
      </c>
      <c r="M3" s="42">
        <f>calculations!O39</f>
        <v>0</v>
      </c>
      <c r="N3" s="42">
        <f>calculations!P39</f>
        <v>0</v>
      </c>
      <c r="O3" s="42">
        <f>calculations!Q39</f>
        <v>0</v>
      </c>
      <c r="P3" s="42">
        <f>calculations!R39</f>
        <v>0</v>
      </c>
      <c r="Q3" s="42">
        <f>calculations!S39</f>
        <v>0</v>
      </c>
      <c r="R3" s="42">
        <f>calculations!T39</f>
        <v>0</v>
      </c>
      <c r="S3" s="42">
        <f>calculations!U39</f>
        <v>0</v>
      </c>
      <c r="T3" s="42">
        <f>calculations!V39</f>
        <v>0</v>
      </c>
      <c r="U3" s="42">
        <f>calculations!W39</f>
        <v>0</v>
      </c>
      <c r="V3" s="42">
        <f>calculations!X39</f>
        <v>0</v>
      </c>
      <c r="W3" s="42">
        <f>calculations!Y39</f>
        <v>0</v>
      </c>
      <c r="X3" s="42">
        <f>calculations!Z39</f>
        <v>0</v>
      </c>
      <c r="Y3" s="42">
        <f>calculations!AA39</f>
        <v>0</v>
      </c>
      <c r="Z3" s="42">
        <f>calculations!AB39</f>
        <v>0</v>
      </c>
      <c r="AA3" s="42">
        <f>calculations!AC39</f>
        <v>0</v>
      </c>
      <c r="AB3" s="42">
        <f>calculations!AD39</f>
        <v>0</v>
      </c>
      <c r="AC3" s="42">
        <f>calculations!AE39</f>
        <v>0</v>
      </c>
      <c r="AD3" s="42">
        <f>calculations!AF39</f>
        <v>0</v>
      </c>
      <c r="AE3" s="42">
        <f>calculations!AG39</f>
        <v>0</v>
      </c>
      <c r="AF3" s="42">
        <f>calculations!AH39</f>
        <v>0</v>
      </c>
      <c r="AG3" s="42">
        <f>calculations!AI39</f>
        <v>0</v>
      </c>
    </row>
    <row r="4" spans="1:35" x14ac:dyDescent="0.35">
      <c r="A4" s="1" t="s">
        <v>4</v>
      </c>
      <c r="B4" s="42">
        <f>calculations!D40</f>
        <v>206780609345.12704</v>
      </c>
      <c r="C4" s="42">
        <f>calculations!E40</f>
        <v>200839696537.80878</v>
      </c>
      <c r="D4" s="42">
        <f>calculations!F40</f>
        <v>202218271760.41083</v>
      </c>
      <c r="E4" s="42">
        <f>calculations!G40</f>
        <v>197775158819.58984</v>
      </c>
      <c r="F4" s="42">
        <f>calculations!H40</f>
        <v>193939691804.37717</v>
      </c>
      <c r="G4" s="42">
        <f>calculations!I40</f>
        <v>190461089634.01575</v>
      </c>
      <c r="H4" s="42">
        <f>calculations!J40</f>
        <v>187012122195.81607</v>
      </c>
      <c r="I4" s="42">
        <f>calculations!K40</f>
        <v>184107155304.23557</v>
      </c>
      <c r="J4" s="42">
        <f>calculations!L40</f>
        <v>181265122077.80573</v>
      </c>
      <c r="K4" s="42">
        <f>calculations!M40</f>
        <v>178650708346.11676</v>
      </c>
      <c r="L4" s="42">
        <f>calculations!N40</f>
        <v>176525728080.80075</v>
      </c>
      <c r="M4" s="42">
        <f>calculations!O40</f>
        <v>174383678577.66846</v>
      </c>
      <c r="N4" s="42">
        <f>calculations!P40</f>
        <v>172857381048.61154</v>
      </c>
      <c r="O4" s="42">
        <f>calculations!Q40</f>
        <v>171298212548.03589</v>
      </c>
      <c r="P4" s="42">
        <f>calculations!R40</f>
        <v>169871531209.32169</v>
      </c>
      <c r="Q4" s="42">
        <f>calculations!S40</f>
        <v>168157146839.22418</v>
      </c>
      <c r="R4" s="42">
        <f>calculations!T40</f>
        <v>166819621103.39526</v>
      </c>
      <c r="S4" s="42">
        <f>calculations!U40</f>
        <v>166133231488.23605</v>
      </c>
      <c r="T4" s="42">
        <f>calculations!V40</f>
        <v>164793385713.95804</v>
      </c>
      <c r="U4" s="42">
        <f>calculations!W40</f>
        <v>163848818175.74667</v>
      </c>
      <c r="V4" s="42">
        <f>calculations!X40</f>
        <v>163043588408.39172</v>
      </c>
      <c r="W4" s="42">
        <f>calculations!Y40</f>
        <v>162079471697.16583</v>
      </c>
      <c r="X4" s="42">
        <f>calculations!Z40</f>
        <v>163153407024.19681</v>
      </c>
      <c r="Y4" s="42">
        <f>calculations!AA40</f>
        <v>165099410736.94699</v>
      </c>
      <c r="Z4" s="42">
        <f>calculations!AB40</f>
        <v>166940031752.25925</v>
      </c>
      <c r="AA4" s="42">
        <f>calculations!AC40</f>
        <v>169331507691.12494</v>
      </c>
      <c r="AB4" s="42">
        <f>calculations!AD40</f>
        <v>171923627472.4729</v>
      </c>
      <c r="AC4" s="42">
        <f>calculations!AE40</f>
        <v>174377496879.85596</v>
      </c>
      <c r="AD4" s="42">
        <f>calculations!AF40</f>
        <v>177196024089.44513</v>
      </c>
      <c r="AE4" s="42">
        <f>calculations!AG40</f>
        <v>179725758858.20889</v>
      </c>
      <c r="AF4" s="42">
        <f>calculations!AH40</f>
        <v>182538550261.16031</v>
      </c>
      <c r="AG4" s="42">
        <f>calculations!AI40</f>
        <v>185367014427.77319</v>
      </c>
    </row>
    <row r="5" spans="1:35" x14ac:dyDescent="0.35">
      <c r="A5" s="1" t="s">
        <v>5</v>
      </c>
      <c r="B5" s="42">
        <f>calculations!D41</f>
        <v>0</v>
      </c>
      <c r="C5" s="42">
        <f>calculations!E41</f>
        <v>0</v>
      </c>
      <c r="D5" s="42">
        <f>calculations!F41</f>
        <v>0</v>
      </c>
      <c r="E5" s="42">
        <f>calculations!G41</f>
        <v>0</v>
      </c>
      <c r="F5" s="42">
        <f>calculations!H41</f>
        <v>0</v>
      </c>
      <c r="G5" s="42">
        <f>calculations!I41</f>
        <v>0</v>
      </c>
      <c r="H5" s="42">
        <f>calculations!J41</f>
        <v>0</v>
      </c>
      <c r="I5" s="42">
        <f>calculations!K41</f>
        <v>0</v>
      </c>
      <c r="J5" s="42">
        <f>calculations!L41</f>
        <v>0</v>
      </c>
      <c r="K5" s="42">
        <f>calculations!M41</f>
        <v>0</v>
      </c>
      <c r="L5" s="42">
        <f>calculations!N41</f>
        <v>0</v>
      </c>
      <c r="M5" s="42">
        <f>calculations!O41</f>
        <v>0</v>
      </c>
      <c r="N5" s="42">
        <f>calculations!P41</f>
        <v>0</v>
      </c>
      <c r="O5" s="42">
        <f>calculations!Q41</f>
        <v>0</v>
      </c>
      <c r="P5" s="42">
        <f>calculations!R41</f>
        <v>0</v>
      </c>
      <c r="Q5" s="42">
        <f>calculations!S41</f>
        <v>0</v>
      </c>
      <c r="R5" s="42">
        <f>calculations!T41</f>
        <v>0</v>
      </c>
      <c r="S5" s="42">
        <f>calculations!U41</f>
        <v>0</v>
      </c>
      <c r="T5" s="42">
        <f>calculations!V41</f>
        <v>0</v>
      </c>
      <c r="U5" s="42">
        <f>calculations!W41</f>
        <v>0</v>
      </c>
      <c r="V5" s="42">
        <f>calculations!X41</f>
        <v>0</v>
      </c>
      <c r="W5" s="42">
        <f>calculations!Y41</f>
        <v>0</v>
      </c>
      <c r="X5" s="42">
        <f>calculations!Z41</f>
        <v>0</v>
      </c>
      <c r="Y5" s="42">
        <f>calculations!AA41</f>
        <v>0</v>
      </c>
      <c r="Z5" s="42">
        <f>calculations!AB41</f>
        <v>0</v>
      </c>
      <c r="AA5" s="42">
        <f>calculations!AC41</f>
        <v>0</v>
      </c>
      <c r="AB5" s="42">
        <f>calculations!AD41</f>
        <v>0</v>
      </c>
      <c r="AC5" s="42">
        <f>calculations!AE41</f>
        <v>0</v>
      </c>
      <c r="AD5" s="42">
        <f>calculations!AF41</f>
        <v>0</v>
      </c>
      <c r="AE5" s="42">
        <f>calculations!AG41</f>
        <v>0</v>
      </c>
      <c r="AF5" s="42">
        <f>calculations!AH41</f>
        <v>0</v>
      </c>
      <c r="AG5" s="42">
        <f>calculations!AI41</f>
        <v>0</v>
      </c>
    </row>
    <row r="6" spans="1:35" x14ac:dyDescent="0.35">
      <c r="A6" s="1" t="s">
        <v>7</v>
      </c>
      <c r="B6" s="42">
        <f>calculations!D42</f>
        <v>0</v>
      </c>
      <c r="C6" s="42">
        <f>calculations!E42</f>
        <v>0</v>
      </c>
      <c r="D6" s="42">
        <f>calculations!F42</f>
        <v>0</v>
      </c>
      <c r="E6" s="42">
        <f>calculations!G42</f>
        <v>0</v>
      </c>
      <c r="F6" s="42">
        <f>calculations!H42</f>
        <v>0</v>
      </c>
      <c r="G6" s="42">
        <f>calculations!I42</f>
        <v>0</v>
      </c>
      <c r="H6" s="42">
        <f>calculations!J42</f>
        <v>0</v>
      </c>
      <c r="I6" s="42">
        <f>calculations!K42</f>
        <v>0</v>
      </c>
      <c r="J6" s="42">
        <f>calculations!L42</f>
        <v>0</v>
      </c>
      <c r="K6" s="42">
        <f>calculations!M42</f>
        <v>0</v>
      </c>
      <c r="L6" s="42">
        <f>calculations!N42</f>
        <v>0</v>
      </c>
      <c r="M6" s="42">
        <f>calculations!O42</f>
        <v>0</v>
      </c>
      <c r="N6" s="42">
        <f>calculations!P42</f>
        <v>0</v>
      </c>
      <c r="O6" s="42">
        <f>calculations!Q42</f>
        <v>0</v>
      </c>
      <c r="P6" s="42">
        <f>calculations!R42</f>
        <v>0</v>
      </c>
      <c r="Q6" s="42">
        <f>calculations!S42</f>
        <v>0</v>
      </c>
      <c r="R6" s="42">
        <f>calculations!T42</f>
        <v>0</v>
      </c>
      <c r="S6" s="42">
        <f>calculations!U42</f>
        <v>0</v>
      </c>
      <c r="T6" s="42">
        <f>calculations!V42</f>
        <v>0</v>
      </c>
      <c r="U6" s="42">
        <f>calculations!W42</f>
        <v>0</v>
      </c>
      <c r="V6" s="42">
        <f>calculations!X42</f>
        <v>0</v>
      </c>
      <c r="W6" s="42">
        <f>calculations!Y42</f>
        <v>0</v>
      </c>
      <c r="X6" s="42">
        <f>calculations!Z42</f>
        <v>0</v>
      </c>
      <c r="Y6" s="42">
        <f>calculations!AA42</f>
        <v>0</v>
      </c>
      <c r="Z6" s="42">
        <f>calculations!AB42</f>
        <v>0</v>
      </c>
      <c r="AA6" s="42">
        <f>calculations!AC42</f>
        <v>0</v>
      </c>
      <c r="AB6" s="42">
        <f>calculations!AD42</f>
        <v>0</v>
      </c>
      <c r="AC6" s="42">
        <f>calculations!AE42</f>
        <v>0</v>
      </c>
      <c r="AD6" s="42">
        <f>calculations!AF42</f>
        <v>0</v>
      </c>
      <c r="AE6" s="42">
        <f>calculations!AG42</f>
        <v>0</v>
      </c>
      <c r="AF6" s="42">
        <f>calculations!AH42</f>
        <v>0</v>
      </c>
      <c r="AG6" s="42">
        <f>calculations!AI42</f>
        <v>0</v>
      </c>
    </row>
    <row r="7" spans="1:35" x14ac:dyDescent="0.35">
      <c r="A7" s="1" t="s">
        <v>8</v>
      </c>
      <c r="B7" s="42">
        <f>calculations!D43</f>
        <v>0</v>
      </c>
      <c r="C7" s="42">
        <f>calculations!E43</f>
        <v>0</v>
      </c>
      <c r="D7" s="42">
        <f>calculations!F43</f>
        <v>0</v>
      </c>
      <c r="E7" s="42">
        <f>calculations!G43</f>
        <v>0</v>
      </c>
      <c r="F7" s="42">
        <f>calculations!H43</f>
        <v>0</v>
      </c>
      <c r="G7" s="42">
        <f>calculations!I43</f>
        <v>0</v>
      </c>
      <c r="H7" s="42">
        <f>calculations!J43</f>
        <v>0</v>
      </c>
      <c r="I7" s="42">
        <f>calculations!K43</f>
        <v>0</v>
      </c>
      <c r="J7" s="42">
        <f>calculations!L43</f>
        <v>0</v>
      </c>
      <c r="K7" s="42">
        <f>calculations!M43</f>
        <v>0</v>
      </c>
      <c r="L7" s="42">
        <f>calculations!N43</f>
        <v>0</v>
      </c>
      <c r="M7" s="42">
        <f>calculations!O43</f>
        <v>0</v>
      </c>
      <c r="N7" s="42">
        <f>calculations!P43</f>
        <v>0</v>
      </c>
      <c r="O7" s="42">
        <f>calculations!Q43</f>
        <v>0</v>
      </c>
      <c r="P7" s="42">
        <f>calculations!R43</f>
        <v>0</v>
      </c>
      <c r="Q7" s="42">
        <f>calculations!S43</f>
        <v>0</v>
      </c>
      <c r="R7" s="42">
        <f>calculations!T43</f>
        <v>0</v>
      </c>
      <c r="S7" s="42">
        <f>calculations!U43</f>
        <v>0</v>
      </c>
      <c r="T7" s="42">
        <f>calculations!V43</f>
        <v>0</v>
      </c>
      <c r="U7" s="42">
        <f>calculations!W43</f>
        <v>0</v>
      </c>
      <c r="V7" s="42">
        <f>calculations!X43</f>
        <v>0</v>
      </c>
      <c r="W7" s="42">
        <f>calculations!Y43</f>
        <v>0</v>
      </c>
      <c r="X7" s="42">
        <f>calculations!Z43</f>
        <v>0</v>
      </c>
      <c r="Y7" s="42">
        <f>calculations!AA43</f>
        <v>0</v>
      </c>
      <c r="Z7" s="42">
        <f>calculations!AB43</f>
        <v>0</v>
      </c>
      <c r="AA7" s="42">
        <f>calculations!AC43</f>
        <v>0</v>
      </c>
      <c r="AB7" s="42">
        <f>calculations!AD43</f>
        <v>0</v>
      </c>
      <c r="AC7" s="42">
        <f>calculations!AE43</f>
        <v>0</v>
      </c>
      <c r="AD7" s="42">
        <f>calculations!AF43</f>
        <v>0</v>
      </c>
      <c r="AE7" s="42">
        <f>calculations!AG43</f>
        <v>0</v>
      </c>
      <c r="AF7" s="42">
        <f>calculations!AH43</f>
        <v>0</v>
      </c>
      <c r="AG7" s="42">
        <f>calculations!AI43</f>
        <v>0</v>
      </c>
    </row>
    <row r="8" spans="1:35" x14ac:dyDescent="0.35">
      <c r="A8" s="18" t="s">
        <v>93</v>
      </c>
      <c r="B8" s="42">
        <f>calculations!D44</f>
        <v>0</v>
      </c>
      <c r="C8" s="42">
        <f>calculations!E44</f>
        <v>0</v>
      </c>
      <c r="D8" s="42">
        <f>calculations!F44</f>
        <v>0</v>
      </c>
      <c r="E8" s="42">
        <f>calculations!G44</f>
        <v>0</v>
      </c>
      <c r="F8" s="42">
        <f>calculations!H44</f>
        <v>0</v>
      </c>
      <c r="G8" s="42">
        <f>calculations!I44</f>
        <v>0</v>
      </c>
      <c r="H8" s="42">
        <f>calculations!J44</f>
        <v>0</v>
      </c>
      <c r="I8" s="42">
        <f>calculations!K44</f>
        <v>0</v>
      </c>
      <c r="J8" s="42">
        <f>calculations!L44</f>
        <v>0</v>
      </c>
      <c r="K8" s="42">
        <f>calculations!M44</f>
        <v>0</v>
      </c>
      <c r="L8" s="42">
        <f>calculations!N44</f>
        <v>0</v>
      </c>
      <c r="M8" s="42">
        <f>calculations!O44</f>
        <v>0</v>
      </c>
      <c r="N8" s="42">
        <f>calculations!P44</f>
        <v>0</v>
      </c>
      <c r="O8" s="42">
        <f>calculations!Q44</f>
        <v>0</v>
      </c>
      <c r="P8" s="42">
        <f>calculations!R44</f>
        <v>0</v>
      </c>
      <c r="Q8" s="42">
        <f>calculations!S44</f>
        <v>0</v>
      </c>
      <c r="R8" s="42">
        <f>calculations!T44</f>
        <v>0</v>
      </c>
      <c r="S8" s="42">
        <f>calculations!U44</f>
        <v>0</v>
      </c>
      <c r="T8" s="42">
        <f>calculations!V44</f>
        <v>0</v>
      </c>
      <c r="U8" s="42">
        <f>calculations!W44</f>
        <v>0</v>
      </c>
      <c r="V8" s="42">
        <f>calculations!X44</f>
        <v>0</v>
      </c>
      <c r="W8" s="42">
        <f>calculations!Y44</f>
        <v>0</v>
      </c>
      <c r="X8" s="42">
        <f>calculations!Z44</f>
        <v>0</v>
      </c>
      <c r="Y8" s="42">
        <f>calculations!AA44</f>
        <v>0</v>
      </c>
      <c r="Z8" s="42">
        <f>calculations!AB44</f>
        <v>0</v>
      </c>
      <c r="AA8" s="42">
        <f>calculations!AC44</f>
        <v>0</v>
      </c>
      <c r="AB8" s="42">
        <f>calculations!AD44</f>
        <v>0</v>
      </c>
      <c r="AC8" s="42">
        <f>calculations!AE44</f>
        <v>0</v>
      </c>
      <c r="AD8" s="42">
        <f>calculations!AF44</f>
        <v>0</v>
      </c>
      <c r="AE8" s="42">
        <f>calculations!AG44</f>
        <v>0</v>
      </c>
      <c r="AF8" s="42">
        <f>calculations!AH44</f>
        <v>0</v>
      </c>
      <c r="AG8" s="42">
        <f>calculations!AI44</f>
        <v>0</v>
      </c>
    </row>
    <row r="9" spans="1:35" x14ac:dyDescent="0.35">
      <c r="A9" s="18" t="s">
        <v>94</v>
      </c>
      <c r="B9" s="42">
        <f>calculations!D45</f>
        <v>0</v>
      </c>
      <c r="C9" s="42">
        <f>calculations!E45</f>
        <v>0</v>
      </c>
      <c r="D9" s="42">
        <f>calculations!F45</f>
        <v>0</v>
      </c>
      <c r="E9" s="42">
        <f>calculations!G45</f>
        <v>0</v>
      </c>
      <c r="F9" s="42">
        <f>calculations!H45</f>
        <v>0</v>
      </c>
      <c r="G9" s="42">
        <f>calculations!I45</f>
        <v>0</v>
      </c>
      <c r="H9" s="42">
        <f>calculations!J45</f>
        <v>0</v>
      </c>
      <c r="I9" s="42">
        <f>calculations!K45</f>
        <v>0</v>
      </c>
      <c r="J9" s="42">
        <f>calculations!L45</f>
        <v>0</v>
      </c>
      <c r="K9" s="42">
        <f>calculations!M45</f>
        <v>0</v>
      </c>
      <c r="L9" s="42">
        <f>calculations!N45</f>
        <v>0</v>
      </c>
      <c r="M9" s="42">
        <f>calculations!O45</f>
        <v>0</v>
      </c>
      <c r="N9" s="42">
        <f>calculations!P45</f>
        <v>0</v>
      </c>
      <c r="O9" s="42">
        <f>calculations!Q45</f>
        <v>0</v>
      </c>
      <c r="P9" s="42">
        <f>calculations!R45</f>
        <v>0</v>
      </c>
      <c r="Q9" s="42">
        <f>calculations!S45</f>
        <v>0</v>
      </c>
      <c r="R9" s="42">
        <f>calculations!T45</f>
        <v>0</v>
      </c>
      <c r="S9" s="42">
        <f>calculations!U45</f>
        <v>0</v>
      </c>
      <c r="T9" s="42">
        <f>calculations!V45</f>
        <v>0</v>
      </c>
      <c r="U9" s="42">
        <f>calculations!W45</f>
        <v>0</v>
      </c>
      <c r="V9" s="42">
        <f>calculations!X45</f>
        <v>0</v>
      </c>
      <c r="W9" s="42">
        <f>calculations!Y45</f>
        <v>0</v>
      </c>
      <c r="X9" s="42">
        <f>calculations!Z45</f>
        <v>0</v>
      </c>
      <c r="Y9" s="42">
        <f>calculations!AA45</f>
        <v>0</v>
      </c>
      <c r="Z9" s="42">
        <f>calculations!AB45</f>
        <v>0</v>
      </c>
      <c r="AA9" s="42">
        <f>calculations!AC45</f>
        <v>0</v>
      </c>
      <c r="AB9" s="42">
        <f>calculations!AD45</f>
        <v>0</v>
      </c>
      <c r="AC9" s="42">
        <f>calculations!AE45</f>
        <v>0</v>
      </c>
      <c r="AD9" s="42">
        <f>calculations!AF45</f>
        <v>0</v>
      </c>
      <c r="AE9" s="42">
        <f>calculations!AG45</f>
        <v>0</v>
      </c>
      <c r="AF9" s="42">
        <f>calculations!AH45</f>
        <v>0</v>
      </c>
      <c r="AG9" s="42">
        <f>calculations!AI45</f>
        <v>0</v>
      </c>
    </row>
    <row r="10" spans="1:35" x14ac:dyDescent="0.35">
      <c r="A10" s="18" t="s">
        <v>95</v>
      </c>
      <c r="B10" s="42">
        <f>calculations!D46</f>
        <v>0</v>
      </c>
      <c r="C10" s="42">
        <f>calculations!E46</f>
        <v>0</v>
      </c>
      <c r="D10" s="42">
        <f>calculations!F46</f>
        <v>0</v>
      </c>
      <c r="E10" s="42">
        <f>calculations!G46</f>
        <v>0</v>
      </c>
      <c r="F10" s="42">
        <f>calculations!H46</f>
        <v>0</v>
      </c>
      <c r="G10" s="42">
        <f>calculations!I46</f>
        <v>0</v>
      </c>
      <c r="H10" s="42">
        <f>calculations!J46</f>
        <v>0</v>
      </c>
      <c r="I10" s="42">
        <f>calculations!K46</f>
        <v>0</v>
      </c>
      <c r="J10" s="42">
        <f>calculations!L46</f>
        <v>0</v>
      </c>
      <c r="K10" s="42">
        <f>calculations!M46</f>
        <v>0</v>
      </c>
      <c r="L10" s="42">
        <f>calculations!N46</f>
        <v>0</v>
      </c>
      <c r="M10" s="42">
        <f>calculations!O46</f>
        <v>0</v>
      </c>
      <c r="N10" s="42">
        <f>calculations!P46</f>
        <v>0</v>
      </c>
      <c r="O10" s="42">
        <f>calculations!Q46</f>
        <v>0</v>
      </c>
      <c r="P10" s="42">
        <f>calculations!R46</f>
        <v>0</v>
      </c>
      <c r="Q10" s="42">
        <f>calculations!S46</f>
        <v>0</v>
      </c>
      <c r="R10" s="42">
        <f>calculations!T46</f>
        <v>0</v>
      </c>
      <c r="S10" s="42">
        <f>calculations!U46</f>
        <v>0</v>
      </c>
      <c r="T10" s="42">
        <f>calculations!V46</f>
        <v>0</v>
      </c>
      <c r="U10" s="42">
        <f>calculations!W46</f>
        <v>0</v>
      </c>
      <c r="V10" s="42">
        <f>calculations!X46</f>
        <v>0</v>
      </c>
      <c r="W10" s="42">
        <f>calculations!Y46</f>
        <v>0</v>
      </c>
      <c r="X10" s="42">
        <f>calculations!Z46</f>
        <v>0</v>
      </c>
      <c r="Y10" s="42">
        <f>calculations!AA46</f>
        <v>0</v>
      </c>
      <c r="Z10" s="42">
        <f>calculations!AB46</f>
        <v>0</v>
      </c>
      <c r="AA10" s="42">
        <f>calculations!AC46</f>
        <v>0</v>
      </c>
      <c r="AB10" s="42">
        <f>calculations!AD46</f>
        <v>0</v>
      </c>
      <c r="AC10" s="42">
        <f>calculations!AE46</f>
        <v>0</v>
      </c>
      <c r="AD10" s="42">
        <f>calculations!AF46</f>
        <v>0</v>
      </c>
      <c r="AE10" s="42">
        <f>calculations!AG46</f>
        <v>0</v>
      </c>
      <c r="AF10" s="42">
        <f>calculations!AH46</f>
        <v>0</v>
      </c>
      <c r="AG10" s="42">
        <f>calculations!AI46</f>
        <v>0</v>
      </c>
    </row>
    <row r="11" spans="1:35" x14ac:dyDescent="0.35">
      <c r="A11" s="18" t="s">
        <v>96</v>
      </c>
      <c r="B11" s="42">
        <f>calculations!D47</f>
        <v>0</v>
      </c>
      <c r="C11" s="42">
        <f>calculations!E47</f>
        <v>0</v>
      </c>
      <c r="D11" s="42">
        <f>calculations!F47</f>
        <v>0</v>
      </c>
      <c r="E11" s="42">
        <f>calculations!G47</f>
        <v>0</v>
      </c>
      <c r="F11" s="42">
        <f>calculations!H47</f>
        <v>0</v>
      </c>
      <c r="G11" s="42">
        <f>calculations!I47</f>
        <v>0</v>
      </c>
      <c r="H11" s="42">
        <f>calculations!J47</f>
        <v>0</v>
      </c>
      <c r="I11" s="42">
        <f>calculations!K47</f>
        <v>0</v>
      </c>
      <c r="J11" s="42">
        <f>calculations!L47</f>
        <v>0</v>
      </c>
      <c r="K11" s="42">
        <f>calculations!M47</f>
        <v>0</v>
      </c>
      <c r="L11" s="42">
        <f>calculations!N47</f>
        <v>0</v>
      </c>
      <c r="M11" s="42">
        <f>calculations!O47</f>
        <v>0</v>
      </c>
      <c r="N11" s="42">
        <f>calculations!P47</f>
        <v>0</v>
      </c>
      <c r="O11" s="42">
        <f>calculations!Q47</f>
        <v>0</v>
      </c>
      <c r="P11" s="42">
        <f>calculations!R47</f>
        <v>0</v>
      </c>
      <c r="Q11" s="42">
        <f>calculations!S47</f>
        <v>0</v>
      </c>
      <c r="R11" s="42">
        <f>calculations!T47</f>
        <v>0</v>
      </c>
      <c r="S11" s="42">
        <f>calculations!U47</f>
        <v>0</v>
      </c>
      <c r="T11" s="42">
        <f>calculations!V47</f>
        <v>0</v>
      </c>
      <c r="U11" s="42">
        <f>calculations!W47</f>
        <v>0</v>
      </c>
      <c r="V11" s="42">
        <f>calculations!X47</f>
        <v>0</v>
      </c>
      <c r="W11" s="42">
        <f>calculations!Y47</f>
        <v>0</v>
      </c>
      <c r="X11" s="42">
        <f>calculations!Z47</f>
        <v>0</v>
      </c>
      <c r="Y11" s="42">
        <f>calculations!AA47</f>
        <v>0</v>
      </c>
      <c r="Z11" s="42">
        <f>calculations!AB47</f>
        <v>0</v>
      </c>
      <c r="AA11" s="42">
        <f>calculations!AC47</f>
        <v>0</v>
      </c>
      <c r="AB11" s="42">
        <f>calculations!AD47</f>
        <v>0</v>
      </c>
      <c r="AC11" s="42">
        <f>calculations!AE47</f>
        <v>0</v>
      </c>
      <c r="AD11" s="42">
        <f>calculations!AF47</f>
        <v>0</v>
      </c>
      <c r="AE11" s="42">
        <f>calculations!AG47</f>
        <v>0</v>
      </c>
      <c r="AF11" s="42">
        <f>calculations!AH47</f>
        <v>0</v>
      </c>
      <c r="AG11" s="42">
        <f>calculations!AI47</f>
        <v>0</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7">
    <tabColor theme="3"/>
  </sheetPr>
  <dimension ref="A1:AI17"/>
  <sheetViews>
    <sheetView workbookViewId="0">
      <selection activeCell="B4" sqref="B4"/>
    </sheetView>
  </sheetViews>
  <sheetFormatPr defaultRowHeight="14.5" x14ac:dyDescent="0.35"/>
  <cols>
    <col min="1" max="1" width="26"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43">
        <f>calculations!D51</f>
        <v>21080934760136.359</v>
      </c>
      <c r="C2" s="43">
        <f>calculations!E51</f>
        <v>22622576416387.746</v>
      </c>
      <c r="D2" s="43">
        <f>calculations!F51</f>
        <v>21629015523659.395</v>
      </c>
      <c r="E2" s="43">
        <f>calculations!G51</f>
        <v>21333572499883.035</v>
      </c>
      <c r="F2" s="43">
        <f>calculations!H51</f>
        <v>21461210608463.457</v>
      </c>
      <c r="G2" s="43">
        <f>calculations!I51</f>
        <v>21642354368758.52</v>
      </c>
      <c r="H2" s="43">
        <f>calculations!J51</f>
        <v>21920180802143.055</v>
      </c>
      <c r="I2" s="43">
        <f>calculations!K51</f>
        <v>22370312749708.652</v>
      </c>
      <c r="J2" s="43">
        <f>calculations!L51</f>
        <v>22882975829639.406</v>
      </c>
      <c r="K2" s="43">
        <f>calculations!M51</f>
        <v>23299162271351.355</v>
      </c>
      <c r="L2" s="43">
        <f>calculations!N51</f>
        <v>23676771385464.934</v>
      </c>
      <c r="M2" s="43">
        <f>calculations!O51</f>
        <v>24060299038082.859</v>
      </c>
      <c r="N2" s="43">
        <f>calculations!P51</f>
        <v>24476183046994.398</v>
      </c>
      <c r="O2" s="43">
        <f>calculations!Q51</f>
        <v>24911633936786.699</v>
      </c>
      <c r="P2" s="43">
        <f>calculations!R51</f>
        <v>25336934752748.547</v>
      </c>
      <c r="Q2" s="43">
        <f>calculations!S51</f>
        <v>25717525777692.148</v>
      </c>
      <c r="R2" s="43">
        <f>calculations!T51</f>
        <v>26063577859513.684</v>
      </c>
      <c r="S2" s="43">
        <f>calculations!U51</f>
        <v>26387381723779.695</v>
      </c>
      <c r="T2" s="43">
        <f>calculations!V51</f>
        <v>26639248539863.633</v>
      </c>
      <c r="U2" s="43">
        <f>calculations!W51</f>
        <v>26857461431871.117</v>
      </c>
      <c r="V2" s="43">
        <f>calculations!X51</f>
        <v>27075339238793.461</v>
      </c>
      <c r="W2" s="43">
        <f>calculations!Y51</f>
        <v>27307313339235.93</v>
      </c>
      <c r="X2" s="43">
        <f>calculations!Z51</f>
        <v>27604958866169.012</v>
      </c>
      <c r="Y2" s="43">
        <f>calculations!AA51</f>
        <v>27923987489675.105</v>
      </c>
      <c r="Z2" s="43">
        <f>calculations!AB51</f>
        <v>28262342969415.652</v>
      </c>
      <c r="AA2" s="43">
        <f>calculations!AC51</f>
        <v>28619312722358.563</v>
      </c>
      <c r="AB2" s="43">
        <f>calculations!AD51</f>
        <v>28997366599565.266</v>
      </c>
      <c r="AC2" s="43">
        <f>calculations!AE51</f>
        <v>29403961488771.996</v>
      </c>
      <c r="AD2" s="43">
        <f>calculations!AF51</f>
        <v>29835378103263.672</v>
      </c>
      <c r="AE2" s="43">
        <f>calculations!AG51</f>
        <v>29925658369032.367</v>
      </c>
      <c r="AF2" s="43">
        <f>calculations!AH51</f>
        <v>29969491010382.281</v>
      </c>
      <c r="AG2" s="43">
        <f>calculations!AI51</f>
        <v>30024409252291.18</v>
      </c>
    </row>
    <row r="3" spans="1:35" x14ac:dyDescent="0.35">
      <c r="A3" s="1" t="s">
        <v>3</v>
      </c>
      <c r="B3" s="43">
        <f>calculations!D52</f>
        <v>0</v>
      </c>
      <c r="C3" s="43">
        <f>calculations!E52</f>
        <v>0</v>
      </c>
      <c r="D3" s="43">
        <f>calculations!F52</f>
        <v>0</v>
      </c>
      <c r="E3" s="43">
        <f>calculations!G52</f>
        <v>0</v>
      </c>
      <c r="F3" s="43">
        <f>calculations!H52</f>
        <v>0</v>
      </c>
      <c r="G3" s="43">
        <f>calculations!I52</f>
        <v>0</v>
      </c>
      <c r="H3" s="43">
        <f>calculations!J52</f>
        <v>0</v>
      </c>
      <c r="I3" s="43">
        <f>calculations!K52</f>
        <v>0</v>
      </c>
      <c r="J3" s="43">
        <f>calculations!L52</f>
        <v>0</v>
      </c>
      <c r="K3" s="43">
        <f>calculations!M52</f>
        <v>0</v>
      </c>
      <c r="L3" s="43">
        <f>calculations!N52</f>
        <v>0</v>
      </c>
      <c r="M3" s="43">
        <f>calculations!O52</f>
        <v>0</v>
      </c>
      <c r="N3" s="43">
        <f>calculations!P52</f>
        <v>0</v>
      </c>
      <c r="O3" s="43">
        <f>calculations!Q52</f>
        <v>0</v>
      </c>
      <c r="P3" s="43">
        <f>calculations!R52</f>
        <v>0</v>
      </c>
      <c r="Q3" s="43">
        <f>calculations!S52</f>
        <v>0</v>
      </c>
      <c r="R3" s="43">
        <f>calculations!T52</f>
        <v>0</v>
      </c>
      <c r="S3" s="43">
        <f>calculations!U52</f>
        <v>0</v>
      </c>
      <c r="T3" s="43">
        <f>calculations!V52</f>
        <v>0</v>
      </c>
      <c r="U3" s="43">
        <f>calculations!W52</f>
        <v>0</v>
      </c>
      <c r="V3" s="43">
        <f>calculations!X52</f>
        <v>0</v>
      </c>
      <c r="W3" s="43">
        <f>calculations!Y52</f>
        <v>0</v>
      </c>
      <c r="X3" s="43">
        <f>calculations!Z52</f>
        <v>0</v>
      </c>
      <c r="Y3" s="43">
        <f>calculations!AA52</f>
        <v>0</v>
      </c>
      <c r="Z3" s="43">
        <f>calculations!AB52</f>
        <v>0</v>
      </c>
      <c r="AA3" s="43">
        <f>calculations!AC52</f>
        <v>0</v>
      </c>
      <c r="AB3" s="43">
        <f>calculations!AD52</f>
        <v>0</v>
      </c>
      <c r="AC3" s="43">
        <f>calculations!AE52</f>
        <v>0</v>
      </c>
      <c r="AD3" s="43">
        <f>calculations!AF52</f>
        <v>0</v>
      </c>
      <c r="AE3" s="43">
        <f>calculations!AG52</f>
        <v>0</v>
      </c>
      <c r="AF3" s="43">
        <f>calculations!AH52</f>
        <v>0</v>
      </c>
      <c r="AG3" s="43">
        <f>calculations!AI52</f>
        <v>0</v>
      </c>
    </row>
    <row r="4" spans="1:35" x14ac:dyDescent="0.35">
      <c r="A4" s="1" t="s">
        <v>4</v>
      </c>
      <c r="B4" s="43">
        <f>calculations!D53</f>
        <v>0</v>
      </c>
      <c r="C4" s="43">
        <f>calculations!E53</f>
        <v>0</v>
      </c>
      <c r="D4" s="43">
        <f>calculations!F53</f>
        <v>0</v>
      </c>
      <c r="E4" s="43">
        <f>calculations!G53</f>
        <v>0</v>
      </c>
      <c r="F4" s="43">
        <f>calculations!H53</f>
        <v>0</v>
      </c>
      <c r="G4" s="43">
        <f>calculations!I53</f>
        <v>0</v>
      </c>
      <c r="H4" s="43">
        <f>calculations!J53</f>
        <v>0</v>
      </c>
      <c r="I4" s="43">
        <f>calculations!K53</f>
        <v>0</v>
      </c>
      <c r="J4" s="43">
        <f>calculations!L53</f>
        <v>0</v>
      </c>
      <c r="K4" s="43">
        <f>calculations!M53</f>
        <v>0</v>
      </c>
      <c r="L4" s="43">
        <f>calculations!N53</f>
        <v>0</v>
      </c>
      <c r="M4" s="43">
        <f>calculations!O53</f>
        <v>0</v>
      </c>
      <c r="N4" s="43">
        <f>calculations!P53</f>
        <v>0</v>
      </c>
      <c r="O4" s="43">
        <f>calculations!Q53</f>
        <v>0</v>
      </c>
      <c r="P4" s="43">
        <f>calculations!R53</f>
        <v>0</v>
      </c>
      <c r="Q4" s="43">
        <f>calculations!S53</f>
        <v>0</v>
      </c>
      <c r="R4" s="43">
        <f>calculations!T53</f>
        <v>0</v>
      </c>
      <c r="S4" s="43">
        <f>calculations!U53</f>
        <v>0</v>
      </c>
      <c r="T4" s="43">
        <f>calculations!V53</f>
        <v>0</v>
      </c>
      <c r="U4" s="43">
        <f>calculations!W53</f>
        <v>0</v>
      </c>
      <c r="V4" s="43">
        <f>calculations!X53</f>
        <v>0</v>
      </c>
      <c r="W4" s="43">
        <f>calculations!Y53</f>
        <v>0</v>
      </c>
      <c r="X4" s="43">
        <f>calculations!Z53</f>
        <v>0</v>
      </c>
      <c r="Y4" s="43">
        <f>calculations!AA53</f>
        <v>0</v>
      </c>
      <c r="Z4" s="43">
        <f>calculations!AB53</f>
        <v>0</v>
      </c>
      <c r="AA4" s="43">
        <f>calculations!AC53</f>
        <v>0</v>
      </c>
      <c r="AB4" s="43">
        <f>calculations!AD53</f>
        <v>0</v>
      </c>
      <c r="AC4" s="43">
        <f>calculations!AE53</f>
        <v>0</v>
      </c>
      <c r="AD4" s="43">
        <f>calculations!AF53</f>
        <v>0</v>
      </c>
      <c r="AE4" s="43">
        <f>calculations!AG53</f>
        <v>0</v>
      </c>
      <c r="AF4" s="43">
        <f>calculations!AH53</f>
        <v>0</v>
      </c>
      <c r="AG4" s="43">
        <f>calculations!AI53</f>
        <v>0</v>
      </c>
    </row>
    <row r="5" spans="1:35" x14ac:dyDescent="0.35">
      <c r="A5" s="1" t="s">
        <v>5</v>
      </c>
      <c r="B5" s="43">
        <f>calculations!D54</f>
        <v>0</v>
      </c>
      <c r="C5" s="43">
        <f>calculations!E54</f>
        <v>0</v>
      </c>
      <c r="D5" s="43">
        <f>calculations!F54</f>
        <v>0</v>
      </c>
      <c r="E5" s="43">
        <f>calculations!G54</f>
        <v>0</v>
      </c>
      <c r="F5" s="43">
        <f>calculations!H54</f>
        <v>0</v>
      </c>
      <c r="G5" s="43">
        <f>calculations!I54</f>
        <v>0</v>
      </c>
      <c r="H5" s="43">
        <f>calculations!J54</f>
        <v>0</v>
      </c>
      <c r="I5" s="43">
        <f>calculations!K54</f>
        <v>0</v>
      </c>
      <c r="J5" s="43">
        <f>calculations!L54</f>
        <v>0</v>
      </c>
      <c r="K5" s="43">
        <f>calculations!M54</f>
        <v>0</v>
      </c>
      <c r="L5" s="43">
        <f>calculations!N54</f>
        <v>0</v>
      </c>
      <c r="M5" s="43">
        <f>calculations!O54</f>
        <v>0</v>
      </c>
      <c r="N5" s="43">
        <f>calculations!P54</f>
        <v>0</v>
      </c>
      <c r="O5" s="43">
        <f>calculations!Q54</f>
        <v>0</v>
      </c>
      <c r="P5" s="43">
        <f>calculations!R54</f>
        <v>0</v>
      </c>
      <c r="Q5" s="43">
        <f>calculations!S54</f>
        <v>0</v>
      </c>
      <c r="R5" s="43">
        <f>calculations!T54</f>
        <v>0</v>
      </c>
      <c r="S5" s="43">
        <f>calculations!U54</f>
        <v>0</v>
      </c>
      <c r="T5" s="43">
        <f>calculations!V54</f>
        <v>0</v>
      </c>
      <c r="U5" s="43">
        <f>calculations!W54</f>
        <v>0</v>
      </c>
      <c r="V5" s="43">
        <f>calculations!X54</f>
        <v>0</v>
      </c>
      <c r="W5" s="43">
        <f>calculations!Y54</f>
        <v>0</v>
      </c>
      <c r="X5" s="43">
        <f>calculations!Z54</f>
        <v>0</v>
      </c>
      <c r="Y5" s="43">
        <f>calculations!AA54</f>
        <v>0</v>
      </c>
      <c r="Z5" s="43">
        <f>calculations!AB54</f>
        <v>0</v>
      </c>
      <c r="AA5" s="43">
        <f>calculations!AC54</f>
        <v>0</v>
      </c>
      <c r="AB5" s="43">
        <f>calculations!AD54</f>
        <v>0</v>
      </c>
      <c r="AC5" s="43">
        <f>calculations!AE54</f>
        <v>0</v>
      </c>
      <c r="AD5" s="43">
        <f>calculations!AF54</f>
        <v>0</v>
      </c>
      <c r="AE5" s="43">
        <f>calculations!AG54</f>
        <v>0</v>
      </c>
      <c r="AF5" s="43">
        <f>calculations!AH54</f>
        <v>0</v>
      </c>
      <c r="AG5" s="43">
        <f>calculations!AI54</f>
        <v>0</v>
      </c>
    </row>
    <row r="6" spans="1:35" x14ac:dyDescent="0.35">
      <c r="A6" s="1" t="s">
        <v>7</v>
      </c>
      <c r="B6" s="43">
        <f>calculations!D55</f>
        <v>0</v>
      </c>
      <c r="C6" s="43">
        <f>calculations!E55</f>
        <v>0</v>
      </c>
      <c r="D6" s="43">
        <f>calculations!F55</f>
        <v>0</v>
      </c>
      <c r="E6" s="43">
        <f>calculations!G55</f>
        <v>0</v>
      </c>
      <c r="F6" s="43">
        <f>calculations!H55</f>
        <v>0</v>
      </c>
      <c r="G6" s="43">
        <f>calculations!I55</f>
        <v>0</v>
      </c>
      <c r="H6" s="43">
        <f>calculations!J55</f>
        <v>0</v>
      </c>
      <c r="I6" s="43">
        <f>calculations!K55</f>
        <v>0</v>
      </c>
      <c r="J6" s="43">
        <f>calculations!L55</f>
        <v>0</v>
      </c>
      <c r="K6" s="43">
        <f>calculations!M55</f>
        <v>0</v>
      </c>
      <c r="L6" s="43">
        <f>calculations!N55</f>
        <v>0</v>
      </c>
      <c r="M6" s="43">
        <f>calculations!O55</f>
        <v>0</v>
      </c>
      <c r="N6" s="43">
        <f>calculations!P55</f>
        <v>0</v>
      </c>
      <c r="O6" s="43">
        <f>calculations!Q55</f>
        <v>0</v>
      </c>
      <c r="P6" s="43">
        <f>calculations!R55</f>
        <v>0</v>
      </c>
      <c r="Q6" s="43">
        <f>calculations!S55</f>
        <v>0</v>
      </c>
      <c r="R6" s="43">
        <f>calculations!T55</f>
        <v>0</v>
      </c>
      <c r="S6" s="43">
        <f>calculations!U55</f>
        <v>0</v>
      </c>
      <c r="T6" s="43">
        <f>calculations!V55</f>
        <v>0</v>
      </c>
      <c r="U6" s="43">
        <f>calculations!W55</f>
        <v>0</v>
      </c>
      <c r="V6" s="43">
        <f>calculations!X55</f>
        <v>0</v>
      </c>
      <c r="W6" s="43">
        <f>calculations!Y55</f>
        <v>0</v>
      </c>
      <c r="X6" s="43">
        <f>calculations!Z55</f>
        <v>0</v>
      </c>
      <c r="Y6" s="43">
        <f>calculations!AA55</f>
        <v>0</v>
      </c>
      <c r="Z6" s="43">
        <f>calculations!AB55</f>
        <v>0</v>
      </c>
      <c r="AA6" s="43">
        <f>calculations!AC55</f>
        <v>0</v>
      </c>
      <c r="AB6" s="43">
        <f>calculations!AD55</f>
        <v>0</v>
      </c>
      <c r="AC6" s="43">
        <f>calculations!AE55</f>
        <v>0</v>
      </c>
      <c r="AD6" s="43">
        <f>calculations!AF55</f>
        <v>0</v>
      </c>
      <c r="AE6" s="43">
        <f>calculations!AG55</f>
        <v>0</v>
      </c>
      <c r="AF6" s="43">
        <f>calculations!AH55</f>
        <v>0</v>
      </c>
      <c r="AG6" s="43">
        <f>calculations!AI55</f>
        <v>0</v>
      </c>
    </row>
    <row r="7" spans="1:35" x14ac:dyDescent="0.35">
      <c r="A7" s="1" t="s">
        <v>8</v>
      </c>
      <c r="B7" s="43">
        <f>calculations!D56</f>
        <v>0</v>
      </c>
      <c r="C7" s="43">
        <f>calculations!E56</f>
        <v>0</v>
      </c>
      <c r="D7" s="43">
        <f>calculations!F56</f>
        <v>0</v>
      </c>
      <c r="E7" s="43">
        <f>calculations!G56</f>
        <v>0</v>
      </c>
      <c r="F7" s="43">
        <f>calculations!H56</f>
        <v>0</v>
      </c>
      <c r="G7" s="43">
        <f>calculations!I56</f>
        <v>0</v>
      </c>
      <c r="H7" s="43">
        <f>calculations!J56</f>
        <v>0</v>
      </c>
      <c r="I7" s="43">
        <f>calculations!K56</f>
        <v>0</v>
      </c>
      <c r="J7" s="43">
        <f>calculations!L56</f>
        <v>0</v>
      </c>
      <c r="K7" s="43">
        <f>calculations!M56</f>
        <v>0</v>
      </c>
      <c r="L7" s="43">
        <f>calculations!N56</f>
        <v>0</v>
      </c>
      <c r="M7" s="43">
        <f>calculations!O56</f>
        <v>0</v>
      </c>
      <c r="N7" s="43">
        <f>calculations!P56</f>
        <v>0</v>
      </c>
      <c r="O7" s="43">
        <f>calculations!Q56</f>
        <v>0</v>
      </c>
      <c r="P7" s="43">
        <f>calculations!R56</f>
        <v>0</v>
      </c>
      <c r="Q7" s="43">
        <f>calculations!S56</f>
        <v>0</v>
      </c>
      <c r="R7" s="43">
        <f>calculations!T56</f>
        <v>0</v>
      </c>
      <c r="S7" s="43">
        <f>calculations!U56</f>
        <v>0</v>
      </c>
      <c r="T7" s="43">
        <f>calculations!V56</f>
        <v>0</v>
      </c>
      <c r="U7" s="43">
        <f>calculations!W56</f>
        <v>0</v>
      </c>
      <c r="V7" s="43">
        <f>calculations!X56</f>
        <v>0</v>
      </c>
      <c r="W7" s="43">
        <f>calculations!Y56</f>
        <v>0</v>
      </c>
      <c r="X7" s="43">
        <f>calculations!Z56</f>
        <v>0</v>
      </c>
      <c r="Y7" s="43">
        <f>calculations!AA56</f>
        <v>0</v>
      </c>
      <c r="Z7" s="43">
        <f>calculations!AB56</f>
        <v>0</v>
      </c>
      <c r="AA7" s="43">
        <f>calculations!AC56</f>
        <v>0</v>
      </c>
      <c r="AB7" s="43">
        <f>calculations!AD56</f>
        <v>0</v>
      </c>
      <c r="AC7" s="43">
        <f>calculations!AE56</f>
        <v>0</v>
      </c>
      <c r="AD7" s="43">
        <f>calculations!AF56</f>
        <v>0</v>
      </c>
      <c r="AE7" s="43">
        <f>calculations!AG56</f>
        <v>0</v>
      </c>
      <c r="AF7" s="43">
        <f>calculations!AH56</f>
        <v>0</v>
      </c>
      <c r="AG7" s="43">
        <f>calculations!AI56</f>
        <v>0</v>
      </c>
    </row>
    <row r="8" spans="1:35" x14ac:dyDescent="0.35">
      <c r="A8" s="18" t="s">
        <v>93</v>
      </c>
      <c r="B8" s="43">
        <f>calculations!D57</f>
        <v>0</v>
      </c>
      <c r="C8" s="43">
        <f>calculations!E57</f>
        <v>0</v>
      </c>
      <c r="D8" s="43">
        <f>calculations!F57</f>
        <v>0</v>
      </c>
      <c r="E8" s="43">
        <f>calculations!G57</f>
        <v>0</v>
      </c>
      <c r="F8" s="43">
        <f>calculations!H57</f>
        <v>0</v>
      </c>
      <c r="G8" s="43">
        <f>calculations!I57</f>
        <v>0</v>
      </c>
      <c r="H8" s="43">
        <f>calculations!J57</f>
        <v>0</v>
      </c>
      <c r="I8" s="43">
        <f>calculations!K57</f>
        <v>0</v>
      </c>
      <c r="J8" s="43">
        <f>calculations!L57</f>
        <v>0</v>
      </c>
      <c r="K8" s="43">
        <f>calculations!M57</f>
        <v>0</v>
      </c>
      <c r="L8" s="43">
        <f>calculations!N57</f>
        <v>0</v>
      </c>
      <c r="M8" s="43">
        <f>calculations!O57</f>
        <v>0</v>
      </c>
      <c r="N8" s="43">
        <f>calculations!P57</f>
        <v>0</v>
      </c>
      <c r="O8" s="43">
        <f>calculations!Q57</f>
        <v>0</v>
      </c>
      <c r="P8" s="43">
        <f>calculations!R57</f>
        <v>0</v>
      </c>
      <c r="Q8" s="43">
        <f>calculations!S57</f>
        <v>0</v>
      </c>
      <c r="R8" s="43">
        <f>calculations!T57</f>
        <v>0</v>
      </c>
      <c r="S8" s="43">
        <f>calculations!U57</f>
        <v>0</v>
      </c>
      <c r="T8" s="43">
        <f>calculations!V57</f>
        <v>0</v>
      </c>
      <c r="U8" s="43">
        <f>calculations!W57</f>
        <v>0</v>
      </c>
      <c r="V8" s="43">
        <f>calculations!X57</f>
        <v>0</v>
      </c>
      <c r="W8" s="43">
        <f>calculations!Y57</f>
        <v>0</v>
      </c>
      <c r="X8" s="43">
        <f>calculations!Z57</f>
        <v>0</v>
      </c>
      <c r="Y8" s="43">
        <f>calculations!AA57</f>
        <v>0</v>
      </c>
      <c r="Z8" s="43">
        <f>calculations!AB57</f>
        <v>0</v>
      </c>
      <c r="AA8" s="43">
        <f>calculations!AC57</f>
        <v>0</v>
      </c>
      <c r="AB8" s="43">
        <f>calculations!AD57</f>
        <v>0</v>
      </c>
      <c r="AC8" s="43">
        <f>calculations!AE57</f>
        <v>0</v>
      </c>
      <c r="AD8" s="43">
        <f>calculations!AF57</f>
        <v>0</v>
      </c>
      <c r="AE8" s="43">
        <f>calculations!AG57</f>
        <v>0</v>
      </c>
      <c r="AF8" s="43">
        <f>calculations!AH57</f>
        <v>0</v>
      </c>
      <c r="AG8" s="43">
        <f>calculations!AI57</f>
        <v>0</v>
      </c>
    </row>
    <row r="9" spans="1:35" x14ac:dyDescent="0.35">
      <c r="A9" s="18" t="s">
        <v>94</v>
      </c>
      <c r="B9" s="43">
        <f>calculations!D58</f>
        <v>0</v>
      </c>
      <c r="C9" s="43">
        <f>calculations!E58</f>
        <v>0</v>
      </c>
      <c r="D9" s="43">
        <f>calculations!F58</f>
        <v>0</v>
      </c>
      <c r="E9" s="43">
        <f>calculations!G58</f>
        <v>0</v>
      </c>
      <c r="F9" s="43">
        <f>calculations!H58</f>
        <v>0</v>
      </c>
      <c r="G9" s="43">
        <f>calculations!I58</f>
        <v>0</v>
      </c>
      <c r="H9" s="43">
        <f>calculations!J58</f>
        <v>0</v>
      </c>
      <c r="I9" s="43">
        <f>calculations!K58</f>
        <v>0</v>
      </c>
      <c r="J9" s="43">
        <f>calculations!L58</f>
        <v>0</v>
      </c>
      <c r="K9" s="43">
        <f>calculations!M58</f>
        <v>0</v>
      </c>
      <c r="L9" s="43">
        <f>calculations!N58</f>
        <v>0</v>
      </c>
      <c r="M9" s="43">
        <f>calculations!O58</f>
        <v>0</v>
      </c>
      <c r="N9" s="43">
        <f>calculations!P58</f>
        <v>0</v>
      </c>
      <c r="O9" s="43">
        <f>calculations!Q58</f>
        <v>0</v>
      </c>
      <c r="P9" s="43">
        <f>calculations!R58</f>
        <v>0</v>
      </c>
      <c r="Q9" s="43">
        <f>calculations!S58</f>
        <v>0</v>
      </c>
      <c r="R9" s="43">
        <f>calculations!T58</f>
        <v>0</v>
      </c>
      <c r="S9" s="43">
        <f>calculations!U58</f>
        <v>0</v>
      </c>
      <c r="T9" s="43">
        <f>calculations!V58</f>
        <v>0</v>
      </c>
      <c r="U9" s="43">
        <f>calculations!W58</f>
        <v>0</v>
      </c>
      <c r="V9" s="43">
        <f>calculations!X58</f>
        <v>0</v>
      </c>
      <c r="W9" s="43">
        <f>calculations!Y58</f>
        <v>0</v>
      </c>
      <c r="X9" s="43">
        <f>calculations!Z58</f>
        <v>0</v>
      </c>
      <c r="Y9" s="43">
        <f>calculations!AA58</f>
        <v>0</v>
      </c>
      <c r="Z9" s="43">
        <f>calculations!AB58</f>
        <v>0</v>
      </c>
      <c r="AA9" s="43">
        <f>calculations!AC58</f>
        <v>0</v>
      </c>
      <c r="AB9" s="43">
        <f>calculations!AD58</f>
        <v>0</v>
      </c>
      <c r="AC9" s="43">
        <f>calculations!AE58</f>
        <v>0</v>
      </c>
      <c r="AD9" s="43">
        <f>calculations!AF58</f>
        <v>0</v>
      </c>
      <c r="AE9" s="43">
        <f>calculations!AG58</f>
        <v>0</v>
      </c>
      <c r="AF9" s="43">
        <f>calculations!AH58</f>
        <v>0</v>
      </c>
      <c r="AG9" s="43">
        <f>calculations!AI58</f>
        <v>0</v>
      </c>
    </row>
    <row r="10" spans="1:35" x14ac:dyDescent="0.35">
      <c r="A10" s="18" t="s">
        <v>95</v>
      </c>
      <c r="B10" s="43">
        <f>calculations!D59</f>
        <v>0</v>
      </c>
      <c r="C10" s="43">
        <f>calculations!E59</f>
        <v>0</v>
      </c>
      <c r="D10" s="43">
        <f>calculations!F59</f>
        <v>0</v>
      </c>
      <c r="E10" s="43">
        <f>calculations!G59</f>
        <v>0</v>
      </c>
      <c r="F10" s="43">
        <f>calculations!H59</f>
        <v>0</v>
      </c>
      <c r="G10" s="43">
        <f>calculations!I59</f>
        <v>0</v>
      </c>
      <c r="H10" s="43">
        <f>calculations!J59</f>
        <v>0</v>
      </c>
      <c r="I10" s="43">
        <f>calculations!K59</f>
        <v>0</v>
      </c>
      <c r="J10" s="43">
        <f>calculations!L59</f>
        <v>0</v>
      </c>
      <c r="K10" s="43">
        <f>calculations!M59</f>
        <v>0</v>
      </c>
      <c r="L10" s="43">
        <f>calculations!N59</f>
        <v>0</v>
      </c>
      <c r="M10" s="43">
        <f>calculations!O59</f>
        <v>0</v>
      </c>
      <c r="N10" s="43">
        <f>calculations!P59</f>
        <v>0</v>
      </c>
      <c r="O10" s="43">
        <f>calculations!Q59</f>
        <v>0</v>
      </c>
      <c r="P10" s="43">
        <f>calculations!R59</f>
        <v>0</v>
      </c>
      <c r="Q10" s="43">
        <f>calculations!S59</f>
        <v>0</v>
      </c>
      <c r="R10" s="43">
        <f>calculations!T59</f>
        <v>0</v>
      </c>
      <c r="S10" s="43">
        <f>calculations!U59</f>
        <v>0</v>
      </c>
      <c r="T10" s="43">
        <f>calculations!V59</f>
        <v>0</v>
      </c>
      <c r="U10" s="43">
        <f>calculations!W59</f>
        <v>0</v>
      </c>
      <c r="V10" s="43">
        <f>calculations!X59</f>
        <v>0</v>
      </c>
      <c r="W10" s="43">
        <f>calculations!Y59</f>
        <v>0</v>
      </c>
      <c r="X10" s="43">
        <f>calculations!Z59</f>
        <v>0</v>
      </c>
      <c r="Y10" s="43">
        <f>calculations!AA59</f>
        <v>0</v>
      </c>
      <c r="Z10" s="43">
        <f>calculations!AB59</f>
        <v>0</v>
      </c>
      <c r="AA10" s="43">
        <f>calculations!AC59</f>
        <v>0</v>
      </c>
      <c r="AB10" s="43">
        <f>calculations!AD59</f>
        <v>0</v>
      </c>
      <c r="AC10" s="43">
        <f>calculations!AE59</f>
        <v>0</v>
      </c>
      <c r="AD10" s="43">
        <f>calculations!AF59</f>
        <v>0</v>
      </c>
      <c r="AE10" s="43">
        <f>calculations!AG59</f>
        <v>0</v>
      </c>
      <c r="AF10" s="43">
        <f>calculations!AH59</f>
        <v>0</v>
      </c>
      <c r="AG10" s="43">
        <f>calculations!AI59</f>
        <v>0</v>
      </c>
    </row>
    <row r="11" spans="1:35" x14ac:dyDescent="0.35">
      <c r="A11" s="18" t="s">
        <v>96</v>
      </c>
      <c r="B11" s="43">
        <f>calculations!D60</f>
        <v>0</v>
      </c>
      <c r="C11" s="43">
        <f>calculations!E60</f>
        <v>0</v>
      </c>
      <c r="D11" s="43">
        <f>calculations!F60</f>
        <v>0</v>
      </c>
      <c r="E11" s="43">
        <f>calculations!G60</f>
        <v>0</v>
      </c>
      <c r="F11" s="43">
        <f>calculations!H60</f>
        <v>0</v>
      </c>
      <c r="G11" s="43">
        <f>calculations!I60</f>
        <v>0</v>
      </c>
      <c r="H11" s="43">
        <f>calculations!J60</f>
        <v>0</v>
      </c>
      <c r="I11" s="43">
        <f>calculations!K60</f>
        <v>0</v>
      </c>
      <c r="J11" s="43">
        <f>calculations!L60</f>
        <v>0</v>
      </c>
      <c r="K11" s="43">
        <f>calculations!M60</f>
        <v>0</v>
      </c>
      <c r="L11" s="43">
        <f>calculations!N60</f>
        <v>0</v>
      </c>
      <c r="M11" s="43">
        <f>calculations!O60</f>
        <v>0</v>
      </c>
      <c r="N11" s="43">
        <f>calculations!P60</f>
        <v>0</v>
      </c>
      <c r="O11" s="43">
        <f>calculations!Q60</f>
        <v>0</v>
      </c>
      <c r="P11" s="43">
        <f>calculations!R60</f>
        <v>0</v>
      </c>
      <c r="Q11" s="43">
        <f>calculations!S60</f>
        <v>0</v>
      </c>
      <c r="R11" s="43">
        <f>calculations!T60</f>
        <v>0</v>
      </c>
      <c r="S11" s="43">
        <f>calculations!U60</f>
        <v>0</v>
      </c>
      <c r="T11" s="43">
        <f>calculations!V60</f>
        <v>0</v>
      </c>
      <c r="U11" s="43">
        <f>calculations!W60</f>
        <v>0</v>
      </c>
      <c r="V11" s="43">
        <f>calculations!X60</f>
        <v>0</v>
      </c>
      <c r="W11" s="43">
        <f>calculations!Y60</f>
        <v>0</v>
      </c>
      <c r="X11" s="43">
        <f>calculations!Z60</f>
        <v>0</v>
      </c>
      <c r="Y11" s="43">
        <f>calculations!AA60</f>
        <v>0</v>
      </c>
      <c r="Z11" s="43">
        <f>calculations!AB60</f>
        <v>0</v>
      </c>
      <c r="AA11" s="43">
        <f>calculations!AC60</f>
        <v>0</v>
      </c>
      <c r="AB11" s="43">
        <f>calculations!AD60</f>
        <v>0</v>
      </c>
      <c r="AC11" s="43">
        <f>calculations!AE60</f>
        <v>0</v>
      </c>
      <c r="AD11" s="43">
        <f>calculations!AF60</f>
        <v>0</v>
      </c>
      <c r="AE11" s="43">
        <f>calculations!AG60</f>
        <v>0</v>
      </c>
      <c r="AF11" s="43">
        <f>calculations!AH60</f>
        <v>0</v>
      </c>
      <c r="AG11" s="43">
        <f>calculations!AI60</f>
        <v>0</v>
      </c>
    </row>
    <row r="12" spans="1:35" x14ac:dyDescent="0.35">
      <c r="A12" s="18"/>
    </row>
    <row r="13" spans="1:35" x14ac:dyDescent="0.35">
      <c r="A13" s="18"/>
    </row>
    <row r="14" spans="1:35" x14ac:dyDescent="0.35">
      <c r="A14" s="18"/>
    </row>
    <row r="15" spans="1:35" x14ac:dyDescent="0.35">
      <c r="A15" s="18"/>
    </row>
    <row r="16" spans="1:35" x14ac:dyDescent="0.35">
      <c r="A16" s="18"/>
    </row>
    <row r="17" spans="1:1" x14ac:dyDescent="0.35">
      <c r="A17" s="18"/>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5">
    <tabColor theme="3"/>
  </sheetPr>
  <dimension ref="A1:AI14"/>
  <sheetViews>
    <sheetView workbookViewId="0"/>
  </sheetViews>
  <sheetFormatPr defaultRowHeight="14.5" x14ac:dyDescent="0.35"/>
  <cols>
    <col min="1" max="1" width="26" customWidth="1"/>
    <col min="2" max="2" width="12.54296875" bestFit="1" customWidth="1"/>
    <col min="3" max="3" width="9.81640625" bestFit="1" customWidth="1"/>
    <col min="5" max="5" width="11.81640625" bestFit="1" customWidth="1"/>
    <col min="7" max="8" width="11.81640625" bestFit="1" customWidth="1"/>
    <col min="11" max="12" width="11.81640625" bestFit="1" customWidth="1"/>
    <col min="13" max="13" width="10.81640625" bestFit="1" customWidth="1"/>
    <col min="14" max="14" width="11.81640625" bestFit="1" customWidth="1"/>
    <col min="15" max="15" width="10.8164062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5" x14ac:dyDescent="0.35">
      <c r="A2" s="1" t="s">
        <v>2</v>
      </c>
      <c r="B2" s="43">
        <f>calculations!D64</f>
        <v>81512067170706.063</v>
      </c>
      <c r="C2" s="43">
        <f>calculations!E64</f>
        <v>91077951162021.938</v>
      </c>
      <c r="D2" s="43">
        <f>calculations!F64</f>
        <v>87788800669897.906</v>
      </c>
      <c r="E2" s="43">
        <f>calculations!G64</f>
        <v>86492729131937</v>
      </c>
      <c r="F2" s="43">
        <f>calculations!H64</f>
        <v>86892022598587.219</v>
      </c>
      <c r="G2" s="43">
        <f>calculations!I64</f>
        <v>87443912623930.266</v>
      </c>
      <c r="H2" s="43">
        <f>calculations!J64</f>
        <v>87954844037167.109</v>
      </c>
      <c r="I2" s="43">
        <f>calculations!K64</f>
        <v>88772659500695.5</v>
      </c>
      <c r="J2" s="43">
        <f>calculations!L64</f>
        <v>89828451285404.234</v>
      </c>
      <c r="K2" s="43">
        <f>calculations!M64</f>
        <v>90697985441009.813</v>
      </c>
      <c r="L2" s="43">
        <f>calculations!N64</f>
        <v>91553268198374.844</v>
      </c>
      <c r="M2" s="43">
        <f>calculations!O64</f>
        <v>92506841194192.391</v>
      </c>
      <c r="N2" s="43">
        <f>calculations!P64</f>
        <v>93537699798402.031</v>
      </c>
      <c r="O2" s="43">
        <f>calculations!Q64</f>
        <v>94570883250172.031</v>
      </c>
      <c r="P2" s="43">
        <f>calculations!R64</f>
        <v>95532545796118.969</v>
      </c>
      <c r="Q2" s="43">
        <f>calculations!S64</f>
        <v>96476306647087.891</v>
      </c>
      <c r="R2" s="43">
        <f>calculations!T64</f>
        <v>97414488141469.859</v>
      </c>
      <c r="S2" s="43">
        <f>calculations!U64</f>
        <v>98664705728655.094</v>
      </c>
      <c r="T2" s="43">
        <f>calculations!V64</f>
        <v>99810233508716.813</v>
      </c>
      <c r="U2" s="43">
        <f>calculations!W64</f>
        <v>100935798290098.28</v>
      </c>
      <c r="V2" s="43">
        <f>calculations!X64</f>
        <v>102131155659046.25</v>
      </c>
      <c r="W2" s="43">
        <f>calculations!Y64</f>
        <v>103430255170847.02</v>
      </c>
      <c r="X2" s="43">
        <f>calculations!Z64</f>
        <v>104907991083886.36</v>
      </c>
      <c r="Y2" s="43">
        <f>calculations!AA64</f>
        <v>106434421235336.28</v>
      </c>
      <c r="Z2" s="43">
        <f>calculations!AB64</f>
        <v>107978951048242.98</v>
      </c>
      <c r="AA2" s="43">
        <f>calculations!AC64</f>
        <v>109521492983209.56</v>
      </c>
      <c r="AB2" s="43">
        <f>calculations!AD64</f>
        <v>111071668979107.61</v>
      </c>
      <c r="AC2" s="43">
        <f>calculations!AE64</f>
        <v>112664798923237.23</v>
      </c>
      <c r="AD2" s="43">
        <f>calculations!AF64</f>
        <v>114297492259942.52</v>
      </c>
      <c r="AE2" s="43">
        <f>calculations!AG64</f>
        <v>114582586498310.48</v>
      </c>
      <c r="AF2" s="43">
        <f>calculations!AH64</f>
        <v>114656950845451.59</v>
      </c>
      <c r="AG2" s="43">
        <f>calculations!AI64</f>
        <v>114744474232845.11</v>
      </c>
    </row>
    <row r="3" spans="1:35" x14ac:dyDescent="0.35">
      <c r="A3" s="1" t="s">
        <v>3</v>
      </c>
      <c r="B3" s="43">
        <f>calculations!D65</f>
        <v>0</v>
      </c>
      <c r="C3" s="43">
        <f>calculations!E65</f>
        <v>0</v>
      </c>
      <c r="D3" s="43">
        <f>calculations!F65</f>
        <v>0</v>
      </c>
      <c r="E3" s="43">
        <f>calculations!G65</f>
        <v>0</v>
      </c>
      <c r="F3" s="43">
        <f>calculations!H65</f>
        <v>0</v>
      </c>
      <c r="G3" s="43">
        <f>calculations!I65</f>
        <v>0</v>
      </c>
      <c r="H3" s="43">
        <f>calculations!J65</f>
        <v>0</v>
      </c>
      <c r="I3" s="43">
        <f>calculations!K65</f>
        <v>0</v>
      </c>
      <c r="J3" s="43">
        <f>calculations!L65</f>
        <v>0</v>
      </c>
      <c r="K3" s="43">
        <f>calculations!M65</f>
        <v>0</v>
      </c>
      <c r="L3" s="43">
        <f>calculations!N65</f>
        <v>0</v>
      </c>
      <c r="M3" s="43">
        <f>calculations!O65</f>
        <v>0</v>
      </c>
      <c r="N3" s="43">
        <f>calculations!P65</f>
        <v>0</v>
      </c>
      <c r="O3" s="43">
        <f>calculations!Q65</f>
        <v>0</v>
      </c>
      <c r="P3" s="43">
        <f>calculations!R65</f>
        <v>0</v>
      </c>
      <c r="Q3" s="43">
        <f>calculations!S65</f>
        <v>0</v>
      </c>
      <c r="R3" s="43">
        <f>calculations!T65</f>
        <v>0</v>
      </c>
      <c r="S3" s="43">
        <f>calculations!U65</f>
        <v>0</v>
      </c>
      <c r="T3" s="43">
        <f>calculations!V65</f>
        <v>0</v>
      </c>
      <c r="U3" s="43">
        <f>calculations!W65</f>
        <v>0</v>
      </c>
      <c r="V3" s="43">
        <f>calculations!X65</f>
        <v>0</v>
      </c>
      <c r="W3" s="43">
        <f>calculations!Y65</f>
        <v>0</v>
      </c>
      <c r="X3" s="43">
        <f>calculations!Z65</f>
        <v>0</v>
      </c>
      <c r="Y3" s="43">
        <f>calculations!AA65</f>
        <v>0</v>
      </c>
      <c r="Z3" s="43">
        <f>calculations!AB65</f>
        <v>0</v>
      </c>
      <c r="AA3" s="43">
        <f>calculations!AC65</f>
        <v>0</v>
      </c>
      <c r="AB3" s="43">
        <f>calculations!AD65</f>
        <v>0</v>
      </c>
      <c r="AC3" s="43">
        <f>calculations!AE65</f>
        <v>0</v>
      </c>
      <c r="AD3" s="43">
        <f>calculations!AF65</f>
        <v>0</v>
      </c>
      <c r="AE3" s="43">
        <f>calculations!AG65</f>
        <v>0</v>
      </c>
      <c r="AF3" s="43">
        <f>calculations!AH65</f>
        <v>0</v>
      </c>
      <c r="AG3" s="43">
        <f>calculations!AI65</f>
        <v>0</v>
      </c>
    </row>
    <row r="4" spans="1:35" x14ac:dyDescent="0.35">
      <c r="A4" s="1" t="s">
        <v>4</v>
      </c>
      <c r="B4" s="43">
        <f>calculations!D66</f>
        <v>239465296501385.16</v>
      </c>
      <c r="C4" s="43">
        <f>calculations!E66</f>
        <v>238329857503052</v>
      </c>
      <c r="D4" s="43">
        <f>calculations!F66</f>
        <v>245901116100463.78</v>
      </c>
      <c r="E4" s="43">
        <f>calculations!G66</f>
        <v>246131071131489.13</v>
      </c>
      <c r="F4" s="43">
        <f>calculations!H66</f>
        <v>246660825029827.72</v>
      </c>
      <c r="G4" s="43">
        <f>calculations!I66</f>
        <v>247350250932239.88</v>
      </c>
      <c r="H4" s="43">
        <f>calculations!J66</f>
        <v>248412181606940.94</v>
      </c>
      <c r="I4" s="43">
        <f>calculations!K66</f>
        <v>249660649166862.97</v>
      </c>
      <c r="J4" s="43">
        <f>calculations!L66</f>
        <v>250962382734939.94</v>
      </c>
      <c r="K4" s="43">
        <f>calculations!M66</f>
        <v>252367836027901.44</v>
      </c>
      <c r="L4" s="43">
        <f>calculations!N66</f>
        <v>253959227254877.97</v>
      </c>
      <c r="M4" s="43">
        <f>calculations!O66</f>
        <v>255457815735269.41</v>
      </c>
      <c r="N4" s="43">
        <f>calculations!P66</f>
        <v>257080606699359.53</v>
      </c>
      <c r="O4" s="43">
        <f>calculations!Q66</f>
        <v>258499794329801.03</v>
      </c>
      <c r="P4" s="43">
        <f>calculations!R66</f>
        <v>259772471922951.88</v>
      </c>
      <c r="Q4" s="43">
        <f>calculations!S66</f>
        <v>260653060711634.84</v>
      </c>
      <c r="R4" s="43">
        <f>calculations!T66</f>
        <v>261335117895395.97</v>
      </c>
      <c r="S4" s="43">
        <f>calculations!U66</f>
        <v>262868182860584.81</v>
      </c>
      <c r="T4" s="43">
        <f>calculations!V66</f>
        <v>263658134280380.69</v>
      </c>
      <c r="U4" s="43">
        <f>calculations!W66</f>
        <v>264346762674258.09</v>
      </c>
      <c r="V4" s="43">
        <f>calculations!X66</f>
        <v>264971349769977.63</v>
      </c>
      <c r="W4" s="43">
        <f>calculations!Y66</f>
        <v>265447035531952.13</v>
      </c>
      <c r="X4" s="43">
        <f>calculations!Z66</f>
        <v>266714100607720.06</v>
      </c>
      <c r="Y4" s="43">
        <f>calculations!AA66</f>
        <v>267892242616073.31</v>
      </c>
      <c r="Z4" s="43">
        <f>calculations!AB66</f>
        <v>268926737735324.56</v>
      </c>
      <c r="AA4" s="43">
        <f>calculations!AC66</f>
        <v>269987431728007.75</v>
      </c>
      <c r="AB4" s="43">
        <f>calculations!AD66</f>
        <v>271019892355823.88</v>
      </c>
      <c r="AC4" s="43">
        <f>calculations!AE66</f>
        <v>272045181451415.97</v>
      </c>
      <c r="AD4" s="43">
        <f>calculations!AF66</f>
        <v>273087140820236.94</v>
      </c>
      <c r="AE4" s="43">
        <f>calculations!AG66</f>
        <v>274159019219551.22</v>
      </c>
      <c r="AF4" s="43">
        <f>calculations!AH66</f>
        <v>275270819630045.69</v>
      </c>
      <c r="AG4" s="43">
        <f>calculations!AI66</f>
        <v>276428149646286.34</v>
      </c>
    </row>
    <row r="5" spans="1:35" x14ac:dyDescent="0.35">
      <c r="A5" s="1" t="s">
        <v>5</v>
      </c>
      <c r="B5" s="43">
        <f>calculations!D67</f>
        <v>10379007068.445782</v>
      </c>
      <c r="C5" s="43">
        <f>calculations!E67</f>
        <v>9525785253.8838463</v>
      </c>
      <c r="D5" s="43">
        <f>calculations!F67</f>
        <v>8738970704.771225</v>
      </c>
      <c r="E5" s="43">
        <f>calculations!G67</f>
        <v>8027066347.5986423</v>
      </c>
      <c r="F5" s="43">
        <f>calculations!H67</f>
        <v>7402416379.2855444</v>
      </c>
      <c r="G5" s="43">
        <f>calculations!I67</f>
        <v>6859686754.6244659</v>
      </c>
      <c r="H5" s="43">
        <f>calculations!J67</f>
        <v>6420545844.9725275</v>
      </c>
      <c r="I5" s="43">
        <f>calculations!K67</f>
        <v>6099653068.0458393</v>
      </c>
      <c r="J5" s="43">
        <f>calculations!L67</f>
        <v>5896310633.8605175</v>
      </c>
      <c r="K5" s="43">
        <f>calculations!M67</f>
        <v>5824454506.3162994</v>
      </c>
      <c r="L5" s="43">
        <f>calculations!N67</f>
        <v>5895660974.3370743</v>
      </c>
      <c r="M5" s="43">
        <f>calculations!O67</f>
        <v>6100926779.3395271</v>
      </c>
      <c r="N5" s="43">
        <f>calculations!P67</f>
        <v>6457337552.0571136</v>
      </c>
      <c r="O5" s="43">
        <f>calculations!Q67</f>
        <v>6968337634.6256714</v>
      </c>
      <c r="P5" s="43">
        <f>calculations!R67</f>
        <v>7662501898.52386</v>
      </c>
      <c r="Q5" s="43">
        <f>calculations!S67</f>
        <v>8555642791.5519829</v>
      </c>
      <c r="R5" s="43">
        <f>calculations!T67</f>
        <v>9709906005.7309284</v>
      </c>
      <c r="S5" s="43">
        <f>calculations!U67</f>
        <v>11190141865.474403</v>
      </c>
      <c r="T5" s="43">
        <f>calculations!V67</f>
        <v>13052982228.409611</v>
      </c>
      <c r="U5" s="43">
        <f>calculations!W67</f>
        <v>15441021625.494024</v>
      </c>
      <c r="V5" s="43">
        <f>calculations!X67</f>
        <v>18511779825.369141</v>
      </c>
      <c r="W5" s="43">
        <f>calculations!Y67</f>
        <v>22480738355.645756</v>
      </c>
      <c r="X5" s="43">
        <f>calculations!Z67</f>
        <v>27875199244.348976</v>
      </c>
      <c r="Y5" s="43">
        <f>calculations!AA67</f>
        <v>34955157633.379738</v>
      </c>
      <c r="Z5" s="43">
        <f>calculations!AB67</f>
        <v>44250432478.36689</v>
      </c>
      <c r="AA5" s="43">
        <f>calculations!AC67</f>
        <v>56478729078.153145</v>
      </c>
      <c r="AB5" s="43">
        <f>calculations!AD67</f>
        <v>72344821178.285614</v>
      </c>
      <c r="AC5" s="43">
        <f>calculations!AE67</f>
        <v>92485113700.860153</v>
      </c>
      <c r="AD5" s="43">
        <f>calculations!AF67</f>
        <v>117220044021.16386</v>
      </c>
      <c r="AE5" s="43">
        <f>calculations!AG67</f>
        <v>146256210249.7356</v>
      </c>
      <c r="AF5" s="43">
        <f>calculations!AH67</f>
        <v>178505866101.86398</v>
      </c>
      <c r="AG5" s="43">
        <f>calculations!AI67</f>
        <v>212123573386.9173</v>
      </c>
    </row>
    <row r="6" spans="1:35" x14ac:dyDescent="0.35">
      <c r="A6" s="1" t="s">
        <v>7</v>
      </c>
      <c r="B6" s="43">
        <f>calculations!D68</f>
        <v>0</v>
      </c>
      <c r="C6" s="43">
        <f>calculations!E68</f>
        <v>0</v>
      </c>
      <c r="D6" s="43">
        <f>calculations!F68</f>
        <v>0</v>
      </c>
      <c r="E6" s="43">
        <f>calculations!G68</f>
        <v>0</v>
      </c>
      <c r="F6" s="43">
        <f>calculations!H68</f>
        <v>0</v>
      </c>
      <c r="G6" s="43">
        <f>calculations!I68</f>
        <v>0</v>
      </c>
      <c r="H6" s="43">
        <f>calculations!J68</f>
        <v>0</v>
      </c>
      <c r="I6" s="43">
        <f>calculations!K68</f>
        <v>0</v>
      </c>
      <c r="J6" s="43">
        <f>calculations!L68</f>
        <v>0</v>
      </c>
      <c r="K6" s="43">
        <f>calculations!M68</f>
        <v>0</v>
      </c>
      <c r="L6" s="43">
        <f>calculations!N68</f>
        <v>0</v>
      </c>
      <c r="M6" s="43">
        <f>calculations!O68</f>
        <v>0</v>
      </c>
      <c r="N6" s="43">
        <f>calculations!P68</f>
        <v>0</v>
      </c>
      <c r="O6" s="43">
        <f>calculations!Q68</f>
        <v>0</v>
      </c>
      <c r="P6" s="43">
        <f>calculations!R68</f>
        <v>0</v>
      </c>
      <c r="Q6" s="43">
        <f>calculations!S68</f>
        <v>0</v>
      </c>
      <c r="R6" s="43">
        <f>calculations!T68</f>
        <v>0</v>
      </c>
      <c r="S6" s="43">
        <f>calculations!U68</f>
        <v>0</v>
      </c>
      <c r="T6" s="43">
        <f>calculations!V68</f>
        <v>0</v>
      </c>
      <c r="U6" s="43">
        <f>calculations!W68</f>
        <v>0</v>
      </c>
      <c r="V6" s="43">
        <f>calculations!X68</f>
        <v>0</v>
      </c>
      <c r="W6" s="43">
        <f>calculations!Y68</f>
        <v>0</v>
      </c>
      <c r="X6" s="43">
        <f>calculations!Z68</f>
        <v>0</v>
      </c>
      <c r="Y6" s="43">
        <f>calculations!AA68</f>
        <v>0</v>
      </c>
      <c r="Z6" s="43">
        <f>calculations!AB68</f>
        <v>0</v>
      </c>
      <c r="AA6" s="43">
        <f>calculations!AC68</f>
        <v>0</v>
      </c>
      <c r="AB6" s="43">
        <f>calculations!AD68</f>
        <v>0</v>
      </c>
      <c r="AC6" s="43">
        <f>calculations!AE68</f>
        <v>0</v>
      </c>
      <c r="AD6" s="43">
        <f>calculations!AF68</f>
        <v>0</v>
      </c>
      <c r="AE6" s="43">
        <f>calculations!AG68</f>
        <v>0</v>
      </c>
      <c r="AF6" s="43">
        <f>calculations!AH68</f>
        <v>0</v>
      </c>
      <c r="AG6" s="43">
        <f>calculations!AI68</f>
        <v>0</v>
      </c>
    </row>
    <row r="7" spans="1:35" x14ac:dyDescent="0.35">
      <c r="A7" s="1" t="s">
        <v>8</v>
      </c>
      <c r="B7" s="43">
        <f>calculations!D69</f>
        <v>0</v>
      </c>
      <c r="C7" s="43">
        <f>calculations!E69</f>
        <v>0</v>
      </c>
      <c r="D7" s="43">
        <f>calculations!F69</f>
        <v>0</v>
      </c>
      <c r="E7" s="43">
        <f>calculations!G69</f>
        <v>0</v>
      </c>
      <c r="F7" s="43">
        <f>calculations!H69</f>
        <v>0</v>
      </c>
      <c r="G7" s="43">
        <f>calculations!I69</f>
        <v>0</v>
      </c>
      <c r="H7" s="43">
        <f>calculations!J69</f>
        <v>0</v>
      </c>
      <c r="I7" s="43">
        <f>calculations!K69</f>
        <v>0</v>
      </c>
      <c r="J7" s="43">
        <f>calculations!L69</f>
        <v>0</v>
      </c>
      <c r="K7" s="43">
        <f>calculations!M69</f>
        <v>0</v>
      </c>
      <c r="L7" s="43">
        <f>calculations!N69</f>
        <v>0</v>
      </c>
      <c r="M7" s="43">
        <f>calculations!O69</f>
        <v>0</v>
      </c>
      <c r="N7" s="43">
        <f>calculations!P69</f>
        <v>0</v>
      </c>
      <c r="O7" s="43">
        <f>calculations!Q69</f>
        <v>0</v>
      </c>
      <c r="P7" s="43">
        <f>calculations!R69</f>
        <v>0</v>
      </c>
      <c r="Q7" s="43">
        <f>calculations!S69</f>
        <v>0</v>
      </c>
      <c r="R7" s="43">
        <f>calculations!T69</f>
        <v>0</v>
      </c>
      <c r="S7" s="43">
        <f>calculations!U69</f>
        <v>0</v>
      </c>
      <c r="T7" s="43">
        <f>calculations!V69</f>
        <v>0</v>
      </c>
      <c r="U7" s="43">
        <f>calculations!W69</f>
        <v>0</v>
      </c>
      <c r="V7" s="43">
        <f>calculations!X69</f>
        <v>0</v>
      </c>
      <c r="W7" s="43">
        <f>calculations!Y69</f>
        <v>0</v>
      </c>
      <c r="X7" s="43">
        <f>calculations!Z69</f>
        <v>0</v>
      </c>
      <c r="Y7" s="43">
        <f>calculations!AA69</f>
        <v>0</v>
      </c>
      <c r="Z7" s="43">
        <f>calculations!AB69</f>
        <v>0</v>
      </c>
      <c r="AA7" s="43">
        <f>calculations!AC69</f>
        <v>0</v>
      </c>
      <c r="AB7" s="43">
        <f>calculations!AD69</f>
        <v>0</v>
      </c>
      <c r="AC7" s="43">
        <f>calculations!AE69</f>
        <v>0</v>
      </c>
      <c r="AD7" s="43">
        <f>calculations!AF69</f>
        <v>0</v>
      </c>
      <c r="AE7" s="43">
        <f>calculations!AG69</f>
        <v>0</v>
      </c>
      <c r="AF7" s="43">
        <f>calculations!AH69</f>
        <v>0</v>
      </c>
      <c r="AG7" s="43">
        <f>calculations!AI69</f>
        <v>0</v>
      </c>
    </row>
    <row r="8" spans="1:35" x14ac:dyDescent="0.35">
      <c r="A8" s="18" t="s">
        <v>93</v>
      </c>
      <c r="B8" s="43">
        <f>calculations!D70</f>
        <v>0</v>
      </c>
      <c r="C8" s="43">
        <f>calculations!E70</f>
        <v>0</v>
      </c>
      <c r="D8" s="43">
        <f>calculations!F70</f>
        <v>0</v>
      </c>
      <c r="E8" s="43">
        <f>calculations!G70</f>
        <v>0</v>
      </c>
      <c r="F8" s="43">
        <f>calculations!H70</f>
        <v>0</v>
      </c>
      <c r="G8" s="43">
        <f>calculations!I70</f>
        <v>0</v>
      </c>
      <c r="H8" s="43">
        <f>calculations!J70</f>
        <v>0</v>
      </c>
      <c r="I8" s="43">
        <f>calculations!K70</f>
        <v>0</v>
      </c>
      <c r="J8" s="43">
        <f>calculations!L70</f>
        <v>0</v>
      </c>
      <c r="K8" s="43">
        <f>calculations!M70</f>
        <v>0</v>
      </c>
      <c r="L8" s="43">
        <f>calculations!N70</f>
        <v>0</v>
      </c>
      <c r="M8" s="43">
        <f>calculations!O70</f>
        <v>0</v>
      </c>
      <c r="N8" s="43">
        <f>calculations!P70</f>
        <v>0</v>
      </c>
      <c r="O8" s="43">
        <f>calculations!Q70</f>
        <v>0</v>
      </c>
      <c r="P8" s="43">
        <f>calculations!R70</f>
        <v>0</v>
      </c>
      <c r="Q8" s="43">
        <f>calculations!S70</f>
        <v>0</v>
      </c>
      <c r="R8" s="43">
        <f>calculations!T70</f>
        <v>0</v>
      </c>
      <c r="S8" s="43">
        <f>calculations!U70</f>
        <v>0</v>
      </c>
      <c r="T8" s="43">
        <f>calculations!V70</f>
        <v>0</v>
      </c>
      <c r="U8" s="43">
        <f>calculations!W70</f>
        <v>0</v>
      </c>
      <c r="V8" s="43">
        <f>calculations!X70</f>
        <v>0</v>
      </c>
      <c r="W8" s="43">
        <f>calculations!Y70</f>
        <v>0</v>
      </c>
      <c r="X8" s="43">
        <f>calculations!Z70</f>
        <v>0</v>
      </c>
      <c r="Y8" s="43">
        <f>calculations!AA70</f>
        <v>0</v>
      </c>
      <c r="Z8" s="43">
        <f>calculations!AB70</f>
        <v>0</v>
      </c>
      <c r="AA8" s="43">
        <f>calculations!AC70</f>
        <v>0</v>
      </c>
      <c r="AB8" s="43">
        <f>calculations!AD70</f>
        <v>0</v>
      </c>
      <c r="AC8" s="43">
        <f>calculations!AE70</f>
        <v>0</v>
      </c>
      <c r="AD8" s="43">
        <f>calculations!AF70</f>
        <v>0</v>
      </c>
      <c r="AE8" s="43">
        <f>calculations!AG70</f>
        <v>0</v>
      </c>
      <c r="AF8" s="43">
        <f>calculations!AH70</f>
        <v>0</v>
      </c>
      <c r="AG8" s="43">
        <f>calculations!AI70</f>
        <v>0</v>
      </c>
    </row>
    <row r="9" spans="1:35" x14ac:dyDescent="0.35">
      <c r="A9" s="18" t="s">
        <v>94</v>
      </c>
      <c r="B9" s="43">
        <f>calculations!D71</f>
        <v>0</v>
      </c>
      <c r="C9" s="43">
        <f>calculations!E71</f>
        <v>0</v>
      </c>
      <c r="D9" s="43">
        <f>calculations!F71</f>
        <v>0</v>
      </c>
      <c r="E9" s="43">
        <f>calculations!G71</f>
        <v>0</v>
      </c>
      <c r="F9" s="43">
        <f>calculations!H71</f>
        <v>0</v>
      </c>
      <c r="G9" s="43">
        <f>calculations!I71</f>
        <v>0</v>
      </c>
      <c r="H9" s="43">
        <f>calculations!J71</f>
        <v>0</v>
      </c>
      <c r="I9" s="43">
        <f>calculations!K71</f>
        <v>0</v>
      </c>
      <c r="J9" s="43">
        <f>calculations!L71</f>
        <v>0</v>
      </c>
      <c r="K9" s="43">
        <f>calculations!M71</f>
        <v>0</v>
      </c>
      <c r="L9" s="43">
        <f>calculations!N71</f>
        <v>0</v>
      </c>
      <c r="M9" s="43">
        <f>calculations!O71</f>
        <v>0</v>
      </c>
      <c r="N9" s="43">
        <f>calculations!P71</f>
        <v>0</v>
      </c>
      <c r="O9" s="43">
        <f>calculations!Q71</f>
        <v>0</v>
      </c>
      <c r="P9" s="43">
        <f>calculations!R71</f>
        <v>0</v>
      </c>
      <c r="Q9" s="43">
        <f>calculations!S71</f>
        <v>0</v>
      </c>
      <c r="R9" s="43">
        <f>calculations!T71</f>
        <v>0</v>
      </c>
      <c r="S9" s="43">
        <f>calculations!U71</f>
        <v>0</v>
      </c>
      <c r="T9" s="43">
        <f>calculations!V71</f>
        <v>0</v>
      </c>
      <c r="U9" s="43">
        <f>calculations!W71</f>
        <v>0</v>
      </c>
      <c r="V9" s="43">
        <f>calculations!X71</f>
        <v>0</v>
      </c>
      <c r="W9" s="43">
        <f>calculations!Y71</f>
        <v>0</v>
      </c>
      <c r="X9" s="43">
        <f>calculations!Z71</f>
        <v>0</v>
      </c>
      <c r="Y9" s="43">
        <f>calculations!AA71</f>
        <v>0</v>
      </c>
      <c r="Z9" s="43">
        <f>calculations!AB71</f>
        <v>0</v>
      </c>
      <c r="AA9" s="43">
        <f>calculations!AC71</f>
        <v>0</v>
      </c>
      <c r="AB9" s="43">
        <f>calculations!AD71</f>
        <v>0</v>
      </c>
      <c r="AC9" s="43">
        <f>calculations!AE71</f>
        <v>0</v>
      </c>
      <c r="AD9" s="43">
        <f>calculations!AF71</f>
        <v>0</v>
      </c>
      <c r="AE9" s="43">
        <f>calculations!AG71</f>
        <v>0</v>
      </c>
      <c r="AF9" s="43">
        <f>calculations!AH71</f>
        <v>0</v>
      </c>
      <c r="AG9" s="43">
        <f>calculations!AI71</f>
        <v>0</v>
      </c>
      <c r="AH9" s="2"/>
      <c r="AI9" s="2"/>
    </row>
    <row r="10" spans="1:35" x14ac:dyDescent="0.35">
      <c r="A10" s="18" t="s">
        <v>95</v>
      </c>
      <c r="B10" s="43">
        <f>calculations!D72</f>
        <v>8226450101734.9717</v>
      </c>
      <c r="C10" s="43">
        <f>calculations!E72</f>
        <v>7811695765865.3496</v>
      </c>
      <c r="D10" s="43">
        <f>calculations!F72</f>
        <v>7452452168020.2725</v>
      </c>
      <c r="E10" s="43">
        <f>calculations!G72</f>
        <v>7149121899886.2109</v>
      </c>
      <c r="F10" s="43">
        <f>calculations!H72</f>
        <v>6901201962108.8984</v>
      </c>
      <c r="G10" s="43">
        <f>calculations!I72</f>
        <v>6695715303644.4189</v>
      </c>
      <c r="H10" s="43">
        <f>calculations!J72</f>
        <v>6531421574121.9541</v>
      </c>
      <c r="I10" s="43">
        <f>calculations!K72</f>
        <v>6400175039912.334</v>
      </c>
      <c r="J10" s="43">
        <f>calculations!L72</f>
        <v>6290049087517.6768</v>
      </c>
      <c r="K10" s="43">
        <f>calculations!M72</f>
        <v>6200205697233.0146</v>
      </c>
      <c r="L10" s="43">
        <f>calculations!N72</f>
        <v>6130028655978.582</v>
      </c>
      <c r="M10" s="43">
        <f>calculations!O72</f>
        <v>6065390826468.6045</v>
      </c>
      <c r="N10" s="43">
        <f>calculations!P72</f>
        <v>6011203143681.3896</v>
      </c>
      <c r="O10" s="43">
        <f>calculations!Q72</f>
        <v>5963710925039.543</v>
      </c>
      <c r="P10" s="43">
        <f>calculations!R72</f>
        <v>5925608401956.4053</v>
      </c>
      <c r="Q10" s="43">
        <f>calculations!S72</f>
        <v>5887067250530.8418</v>
      </c>
      <c r="R10" s="43">
        <f>calculations!T72</f>
        <v>5856016106913.9756</v>
      </c>
      <c r="S10" s="43">
        <f>calculations!U72</f>
        <v>5832466671537.2012</v>
      </c>
      <c r="T10" s="43">
        <f>calculations!V72</f>
        <v>5806684106096.5039</v>
      </c>
      <c r="U10" s="43">
        <f>calculations!W72</f>
        <v>5785648701260.1201</v>
      </c>
      <c r="V10" s="43">
        <f>calculations!X72</f>
        <v>5767181683345.1084</v>
      </c>
      <c r="W10" s="43">
        <f>calculations!Y72</f>
        <v>5748502599598.8594</v>
      </c>
      <c r="X10" s="43">
        <f>calculations!Z72</f>
        <v>5766010860879.6914</v>
      </c>
      <c r="Y10" s="43">
        <f>calculations!AA72</f>
        <v>5782170656027.4346</v>
      </c>
      <c r="Z10" s="43">
        <f>calculations!AB72</f>
        <v>5794120165393.3809</v>
      </c>
      <c r="AA10" s="43">
        <f>calculations!AC72</f>
        <v>5807502484820.4932</v>
      </c>
      <c r="AB10" s="43">
        <f>calculations!AD72</f>
        <v>5819940885993.5967</v>
      </c>
      <c r="AC10" s="43">
        <f>calculations!AE72</f>
        <v>5832149349503.2334</v>
      </c>
      <c r="AD10" s="43">
        <f>calculations!AF72</f>
        <v>5844984802631.1045</v>
      </c>
      <c r="AE10" s="43">
        <f>calculations!AG72</f>
        <v>5858924235094.0371</v>
      </c>
      <c r="AF10" s="43">
        <f>calculations!AH72</f>
        <v>5874428607433.3848</v>
      </c>
      <c r="AG10" s="43">
        <f>calculations!AI72</f>
        <v>5891656311068.6123</v>
      </c>
    </row>
    <row r="11" spans="1:35" x14ac:dyDescent="0.35">
      <c r="A11" s="18" t="s">
        <v>96</v>
      </c>
      <c r="B11" s="43">
        <f>calculations!D73</f>
        <v>0</v>
      </c>
      <c r="C11" s="43">
        <f>calculations!E73</f>
        <v>0</v>
      </c>
      <c r="D11" s="43">
        <f>calculations!F73</f>
        <v>0</v>
      </c>
      <c r="E11" s="43">
        <f>calculations!G73</f>
        <v>0</v>
      </c>
      <c r="F11" s="43">
        <f>calculations!H73</f>
        <v>0</v>
      </c>
      <c r="G11" s="43">
        <f>calculations!I73</f>
        <v>0</v>
      </c>
      <c r="H11" s="43">
        <f>calculations!J73</f>
        <v>0</v>
      </c>
      <c r="I11" s="43">
        <f>calculations!K73</f>
        <v>0</v>
      </c>
      <c r="J11" s="43">
        <f>calculations!L73</f>
        <v>0</v>
      </c>
      <c r="K11" s="43">
        <f>calculations!M73</f>
        <v>0</v>
      </c>
      <c r="L11" s="43">
        <f>calculations!N73</f>
        <v>0</v>
      </c>
      <c r="M11" s="43">
        <f>calculations!O73</f>
        <v>0</v>
      </c>
      <c r="N11" s="43">
        <f>calculations!P73</f>
        <v>0</v>
      </c>
      <c r="O11" s="43">
        <f>calculations!Q73</f>
        <v>0</v>
      </c>
      <c r="P11" s="43">
        <f>calculations!R73</f>
        <v>0</v>
      </c>
      <c r="Q11" s="43">
        <f>calculations!S73</f>
        <v>0</v>
      </c>
      <c r="R11" s="43">
        <f>calculations!T73</f>
        <v>0</v>
      </c>
      <c r="S11" s="43">
        <f>calculations!U73</f>
        <v>0</v>
      </c>
      <c r="T11" s="43">
        <f>calculations!V73</f>
        <v>0</v>
      </c>
      <c r="U11" s="43">
        <f>calculations!W73</f>
        <v>0</v>
      </c>
      <c r="V11" s="43">
        <f>calculations!X73</f>
        <v>0</v>
      </c>
      <c r="W11" s="43">
        <f>calculations!Y73</f>
        <v>0</v>
      </c>
      <c r="X11" s="43">
        <f>calculations!Z73</f>
        <v>0</v>
      </c>
      <c r="Y11" s="43">
        <f>calculations!AA73</f>
        <v>0</v>
      </c>
      <c r="Z11" s="43">
        <f>calculations!AB73</f>
        <v>0</v>
      </c>
      <c r="AA11" s="43">
        <f>calculations!AC73</f>
        <v>0</v>
      </c>
      <c r="AB11" s="43">
        <f>calculations!AD73</f>
        <v>0</v>
      </c>
      <c r="AC11" s="43">
        <f>calculations!AE73</f>
        <v>0</v>
      </c>
      <c r="AD11" s="43">
        <f>calculations!AF73</f>
        <v>0</v>
      </c>
      <c r="AE11" s="43">
        <f>calculations!AG73</f>
        <v>0</v>
      </c>
      <c r="AF11" s="43">
        <f>calculations!AH73</f>
        <v>0</v>
      </c>
      <c r="AG11" s="43">
        <f>calculations!AI73</f>
        <v>0</v>
      </c>
    </row>
    <row r="13" spans="1:35" x14ac:dyDescent="0.35">
      <c r="A13" s="1"/>
    </row>
    <row r="14" spans="1:35" x14ac:dyDescent="0.35">
      <c r="A14" s="11"/>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tabColor theme="3"/>
  </sheetPr>
  <dimension ref="A1:AG11"/>
  <sheetViews>
    <sheetView workbookViewId="0"/>
  </sheetViews>
  <sheetFormatPr defaultRowHeight="14.5" x14ac:dyDescent="0.35"/>
  <cols>
    <col min="1" max="1" width="26" customWidth="1"/>
    <col min="2" max="33" width="17.8164062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42">
        <f>calculations!D77</f>
        <v>115765221387670.5</v>
      </c>
      <c r="C2" s="42">
        <f>calculations!E77</f>
        <v>126542660139679.78</v>
      </c>
      <c r="D2" s="42">
        <f>calculations!F77</f>
        <v>119390375839929.16</v>
      </c>
      <c r="E2" s="42">
        <f>calculations!G77</f>
        <v>115015785416348.06</v>
      </c>
      <c r="F2" s="42">
        <f>calculations!H77</f>
        <v>111819924539546.81</v>
      </c>
      <c r="G2" s="42">
        <f>calculations!I77</f>
        <v>109561907596572.17</v>
      </c>
      <c r="H2" s="42">
        <f>calculations!J77</f>
        <v>107375646616479.34</v>
      </c>
      <c r="I2" s="42">
        <f>calculations!K77</f>
        <v>104922873898585.08</v>
      </c>
      <c r="J2" s="42">
        <f>calculations!L77</f>
        <v>102796053442091.38</v>
      </c>
      <c r="K2" s="42">
        <f>calculations!M77</f>
        <v>100669607761950.91</v>
      </c>
      <c r="L2" s="42">
        <f>calculations!N77</f>
        <v>98542066319866.516</v>
      </c>
      <c r="M2" s="42">
        <f>calculations!O77</f>
        <v>96176319465898.156</v>
      </c>
      <c r="N2" s="42">
        <f>calculations!P77</f>
        <v>93501212951638.234</v>
      </c>
      <c r="O2" s="42">
        <f>calculations!Q77</f>
        <v>90650270608345.594</v>
      </c>
      <c r="P2" s="42">
        <f>calculations!R77</f>
        <v>87845032395987</v>
      </c>
      <c r="Q2" s="42">
        <f>calculations!S77</f>
        <v>85119446153412.328</v>
      </c>
      <c r="R2" s="42">
        <f>calculations!T77</f>
        <v>82420327129737.672</v>
      </c>
      <c r="S2" s="42">
        <f>calculations!U77</f>
        <v>79935933769431</v>
      </c>
      <c r="T2" s="42">
        <f>calculations!V77</f>
        <v>77297144950451.563</v>
      </c>
      <c r="U2" s="42">
        <f>calculations!W77</f>
        <v>74660831247850.469</v>
      </c>
      <c r="V2" s="42">
        <f>calculations!X77</f>
        <v>71940024938233.188</v>
      </c>
      <c r="W2" s="42">
        <f>calculations!Y77</f>
        <v>69075203630890.836</v>
      </c>
      <c r="X2" s="42">
        <f>calculations!Z77</f>
        <v>65922659849986.258</v>
      </c>
      <c r="Y2" s="42">
        <f>calculations!AA77</f>
        <v>62684055354233.586</v>
      </c>
      <c r="Z2" s="42">
        <f>calculations!AB77</f>
        <v>59427287189254.594</v>
      </c>
      <c r="AA2" s="42">
        <f>calculations!AC77</f>
        <v>56158593310298.828</v>
      </c>
      <c r="AB2" s="42">
        <f>calculations!AD77</f>
        <v>52876819885830.203</v>
      </c>
      <c r="AC2" s="42">
        <f>calculations!AE77</f>
        <v>49551356544065.078</v>
      </c>
      <c r="AD2" s="42">
        <f>calculations!AF77</f>
        <v>46121769290176.727</v>
      </c>
      <c r="AE2" s="42">
        <f>calculations!AG77</f>
        <v>45286051211724.031</v>
      </c>
      <c r="AF2" s="42">
        <f>calculations!AH77</f>
        <v>44820423819510.859</v>
      </c>
      <c r="AG2" s="42">
        <f>calculations!AI77</f>
        <v>44337912792617.141</v>
      </c>
    </row>
    <row r="3" spans="1:33" x14ac:dyDescent="0.35">
      <c r="A3" s="1" t="s">
        <v>3</v>
      </c>
      <c r="B3" s="42">
        <f>calculations!D78</f>
        <v>0</v>
      </c>
      <c r="C3" s="42">
        <f>calculations!E78</f>
        <v>0</v>
      </c>
      <c r="D3" s="42">
        <f>calculations!F78</f>
        <v>0</v>
      </c>
      <c r="E3" s="42">
        <f>calculations!G78</f>
        <v>0</v>
      </c>
      <c r="F3" s="42">
        <f>calculations!H78</f>
        <v>0</v>
      </c>
      <c r="G3" s="42">
        <f>calculations!I78</f>
        <v>0</v>
      </c>
      <c r="H3" s="42">
        <f>calculations!J78</f>
        <v>0</v>
      </c>
      <c r="I3" s="42">
        <f>calculations!K78</f>
        <v>0</v>
      </c>
      <c r="J3" s="42">
        <f>calculations!L78</f>
        <v>0</v>
      </c>
      <c r="K3" s="42">
        <f>calculations!M78</f>
        <v>0</v>
      </c>
      <c r="L3" s="42">
        <f>calculations!N78</f>
        <v>0</v>
      </c>
      <c r="M3" s="42">
        <f>calculations!O78</f>
        <v>0</v>
      </c>
      <c r="N3" s="42">
        <f>calculations!P78</f>
        <v>0</v>
      </c>
      <c r="O3" s="42">
        <f>calculations!Q78</f>
        <v>0</v>
      </c>
      <c r="P3" s="42">
        <f>calculations!R78</f>
        <v>0</v>
      </c>
      <c r="Q3" s="42">
        <f>calculations!S78</f>
        <v>0</v>
      </c>
      <c r="R3" s="42">
        <f>calculations!T78</f>
        <v>0</v>
      </c>
      <c r="S3" s="42">
        <f>calculations!U78</f>
        <v>0</v>
      </c>
      <c r="T3" s="42">
        <f>calculations!V78</f>
        <v>0</v>
      </c>
      <c r="U3" s="42">
        <f>calculations!W78</f>
        <v>0</v>
      </c>
      <c r="V3" s="42">
        <f>calculations!X78</f>
        <v>0</v>
      </c>
      <c r="W3" s="42">
        <f>calculations!Y78</f>
        <v>0</v>
      </c>
      <c r="X3" s="42">
        <f>calculations!Z78</f>
        <v>0</v>
      </c>
      <c r="Y3" s="42">
        <f>calculations!AA78</f>
        <v>0</v>
      </c>
      <c r="Z3" s="42">
        <f>calculations!AB78</f>
        <v>0</v>
      </c>
      <c r="AA3" s="42">
        <f>calculations!AC78</f>
        <v>0</v>
      </c>
      <c r="AB3" s="42">
        <f>calculations!AD78</f>
        <v>0</v>
      </c>
      <c r="AC3" s="42">
        <f>calculations!AE78</f>
        <v>0</v>
      </c>
      <c r="AD3" s="42">
        <f>calculations!AF78</f>
        <v>0</v>
      </c>
      <c r="AE3" s="42">
        <f>calculations!AG78</f>
        <v>0</v>
      </c>
      <c r="AF3" s="42">
        <f>calculations!AH78</f>
        <v>0</v>
      </c>
      <c r="AG3" s="42">
        <f>calculations!AI78</f>
        <v>0</v>
      </c>
    </row>
    <row r="4" spans="1:33" x14ac:dyDescent="0.35">
      <c r="A4" s="1" t="s">
        <v>4</v>
      </c>
      <c r="B4" s="42">
        <f>calculations!D79</f>
        <v>0</v>
      </c>
      <c r="C4" s="42">
        <f>calculations!E79</f>
        <v>0</v>
      </c>
      <c r="D4" s="42">
        <f>calculations!F79</f>
        <v>0</v>
      </c>
      <c r="E4" s="42">
        <f>calculations!G79</f>
        <v>0</v>
      </c>
      <c r="F4" s="42">
        <f>calculations!H79</f>
        <v>0</v>
      </c>
      <c r="G4" s="42">
        <f>calculations!I79</f>
        <v>0</v>
      </c>
      <c r="H4" s="42">
        <f>calculations!J79</f>
        <v>0</v>
      </c>
      <c r="I4" s="42">
        <f>calculations!K79</f>
        <v>0</v>
      </c>
      <c r="J4" s="42">
        <f>calculations!L79</f>
        <v>0</v>
      </c>
      <c r="K4" s="42">
        <f>calculations!M79</f>
        <v>0</v>
      </c>
      <c r="L4" s="42">
        <f>calculations!N79</f>
        <v>0</v>
      </c>
      <c r="M4" s="42">
        <f>calculations!O79</f>
        <v>0</v>
      </c>
      <c r="N4" s="42">
        <f>calculations!P79</f>
        <v>0</v>
      </c>
      <c r="O4" s="42">
        <f>calculations!Q79</f>
        <v>0</v>
      </c>
      <c r="P4" s="42">
        <f>calculations!R79</f>
        <v>0</v>
      </c>
      <c r="Q4" s="42">
        <f>calculations!S79</f>
        <v>0</v>
      </c>
      <c r="R4" s="42">
        <f>calculations!T79</f>
        <v>0</v>
      </c>
      <c r="S4" s="42">
        <f>calculations!U79</f>
        <v>0</v>
      </c>
      <c r="T4" s="42">
        <f>calculations!V79</f>
        <v>0</v>
      </c>
      <c r="U4" s="42">
        <f>calculations!W79</f>
        <v>0</v>
      </c>
      <c r="V4" s="42">
        <f>calculations!X79</f>
        <v>0</v>
      </c>
      <c r="W4" s="42">
        <f>calculations!Y79</f>
        <v>0</v>
      </c>
      <c r="X4" s="42">
        <f>calculations!Z79</f>
        <v>0</v>
      </c>
      <c r="Y4" s="42">
        <f>calculations!AA79</f>
        <v>0</v>
      </c>
      <c r="Z4" s="42">
        <f>calculations!AB79</f>
        <v>0</v>
      </c>
      <c r="AA4" s="42">
        <f>calculations!AC79</f>
        <v>0</v>
      </c>
      <c r="AB4" s="42">
        <f>calculations!AD79</f>
        <v>0</v>
      </c>
      <c r="AC4" s="42">
        <f>calculations!AE79</f>
        <v>0</v>
      </c>
      <c r="AD4" s="42">
        <f>calculations!AF79</f>
        <v>0</v>
      </c>
      <c r="AE4" s="42">
        <f>calculations!AG79</f>
        <v>0</v>
      </c>
      <c r="AF4" s="42">
        <f>calculations!AH79</f>
        <v>0</v>
      </c>
      <c r="AG4" s="42">
        <f>calculations!AI79</f>
        <v>0</v>
      </c>
    </row>
    <row r="5" spans="1:33" x14ac:dyDescent="0.35">
      <c r="A5" s="1" t="s">
        <v>5</v>
      </c>
      <c r="B5" s="42">
        <f>calculations!D80</f>
        <v>0</v>
      </c>
      <c r="C5" s="42">
        <f>calculations!E80</f>
        <v>0</v>
      </c>
      <c r="D5" s="42">
        <f>calculations!F80</f>
        <v>0</v>
      </c>
      <c r="E5" s="42">
        <f>calculations!G80</f>
        <v>0</v>
      </c>
      <c r="F5" s="42">
        <f>calculations!H80</f>
        <v>0</v>
      </c>
      <c r="G5" s="42">
        <f>calculations!I80</f>
        <v>0</v>
      </c>
      <c r="H5" s="42">
        <f>calculations!J80</f>
        <v>0</v>
      </c>
      <c r="I5" s="42">
        <f>calculations!K80</f>
        <v>0</v>
      </c>
      <c r="J5" s="42">
        <f>calculations!L80</f>
        <v>0</v>
      </c>
      <c r="K5" s="42">
        <f>calculations!M80</f>
        <v>0</v>
      </c>
      <c r="L5" s="42">
        <f>calculations!N80</f>
        <v>0</v>
      </c>
      <c r="M5" s="42">
        <f>calculations!O80</f>
        <v>0</v>
      </c>
      <c r="N5" s="42">
        <f>calculations!P80</f>
        <v>0</v>
      </c>
      <c r="O5" s="42">
        <f>calculations!Q80</f>
        <v>0</v>
      </c>
      <c r="P5" s="42">
        <f>calculations!R80</f>
        <v>0</v>
      </c>
      <c r="Q5" s="42">
        <f>calculations!S80</f>
        <v>0</v>
      </c>
      <c r="R5" s="42">
        <f>calculations!T80</f>
        <v>0</v>
      </c>
      <c r="S5" s="42">
        <f>calculations!U80</f>
        <v>0</v>
      </c>
      <c r="T5" s="42">
        <f>calculations!V80</f>
        <v>0</v>
      </c>
      <c r="U5" s="42">
        <f>calculations!W80</f>
        <v>0</v>
      </c>
      <c r="V5" s="42">
        <f>calculations!X80</f>
        <v>0</v>
      </c>
      <c r="W5" s="42">
        <f>calculations!Y80</f>
        <v>0</v>
      </c>
      <c r="X5" s="42">
        <f>calculations!Z80</f>
        <v>0</v>
      </c>
      <c r="Y5" s="42">
        <f>calculations!AA80</f>
        <v>0</v>
      </c>
      <c r="Z5" s="42">
        <f>calculations!AB80</f>
        <v>0</v>
      </c>
      <c r="AA5" s="42">
        <f>calculations!AC80</f>
        <v>0</v>
      </c>
      <c r="AB5" s="42">
        <f>calculations!AD80</f>
        <v>0</v>
      </c>
      <c r="AC5" s="42">
        <f>calculations!AE80</f>
        <v>0</v>
      </c>
      <c r="AD5" s="42">
        <f>calculations!AF80</f>
        <v>0</v>
      </c>
      <c r="AE5" s="42">
        <f>calculations!AG80</f>
        <v>0</v>
      </c>
      <c r="AF5" s="42">
        <f>calculations!AH80</f>
        <v>0</v>
      </c>
      <c r="AG5" s="42">
        <f>calculations!AI80</f>
        <v>0</v>
      </c>
    </row>
    <row r="6" spans="1:33" x14ac:dyDescent="0.35">
      <c r="A6" s="1" t="s">
        <v>7</v>
      </c>
      <c r="B6" s="42">
        <f>calculations!D81</f>
        <v>0</v>
      </c>
      <c r="C6" s="42">
        <f>calculations!E81</f>
        <v>0</v>
      </c>
      <c r="D6" s="42">
        <f>calculations!F81</f>
        <v>0</v>
      </c>
      <c r="E6" s="42">
        <f>calculations!G81</f>
        <v>0</v>
      </c>
      <c r="F6" s="42">
        <f>calculations!H81</f>
        <v>0</v>
      </c>
      <c r="G6" s="42">
        <f>calculations!I81</f>
        <v>0</v>
      </c>
      <c r="H6" s="42">
        <f>calculations!J81</f>
        <v>0</v>
      </c>
      <c r="I6" s="42">
        <f>calculations!K81</f>
        <v>0</v>
      </c>
      <c r="J6" s="42">
        <f>calculations!L81</f>
        <v>0</v>
      </c>
      <c r="K6" s="42">
        <f>calculations!M81</f>
        <v>0</v>
      </c>
      <c r="L6" s="42">
        <f>calculations!N81</f>
        <v>0</v>
      </c>
      <c r="M6" s="42">
        <f>calculations!O81</f>
        <v>0</v>
      </c>
      <c r="N6" s="42">
        <f>calculations!P81</f>
        <v>0</v>
      </c>
      <c r="O6" s="42">
        <f>calculations!Q81</f>
        <v>0</v>
      </c>
      <c r="P6" s="42">
        <f>calculations!R81</f>
        <v>0</v>
      </c>
      <c r="Q6" s="42">
        <f>calculations!S81</f>
        <v>0</v>
      </c>
      <c r="R6" s="42">
        <f>calculations!T81</f>
        <v>0</v>
      </c>
      <c r="S6" s="42">
        <f>calculations!U81</f>
        <v>0</v>
      </c>
      <c r="T6" s="42">
        <f>calculations!V81</f>
        <v>0</v>
      </c>
      <c r="U6" s="42">
        <f>calculations!W81</f>
        <v>0</v>
      </c>
      <c r="V6" s="42">
        <f>calculations!X81</f>
        <v>0</v>
      </c>
      <c r="W6" s="42">
        <f>calculations!Y81</f>
        <v>0</v>
      </c>
      <c r="X6" s="42">
        <f>calculations!Z81</f>
        <v>0</v>
      </c>
      <c r="Y6" s="42">
        <f>calculations!AA81</f>
        <v>0</v>
      </c>
      <c r="Z6" s="42">
        <f>calculations!AB81</f>
        <v>0</v>
      </c>
      <c r="AA6" s="42">
        <f>calculations!AC81</f>
        <v>0</v>
      </c>
      <c r="AB6" s="42">
        <f>calculations!AD81</f>
        <v>0</v>
      </c>
      <c r="AC6" s="42">
        <f>calculations!AE81</f>
        <v>0</v>
      </c>
      <c r="AD6" s="42">
        <f>calculations!AF81</f>
        <v>0</v>
      </c>
      <c r="AE6" s="42">
        <f>calculations!AG81</f>
        <v>0</v>
      </c>
      <c r="AF6" s="42">
        <f>calculations!AH81</f>
        <v>0</v>
      </c>
      <c r="AG6" s="42">
        <f>calculations!AI81</f>
        <v>0</v>
      </c>
    </row>
    <row r="7" spans="1:33" x14ac:dyDescent="0.35">
      <c r="A7" s="1" t="s">
        <v>8</v>
      </c>
      <c r="B7" s="42">
        <f>calculations!D82</f>
        <v>0</v>
      </c>
      <c r="C7" s="42">
        <f>calculations!E82</f>
        <v>0</v>
      </c>
      <c r="D7" s="42">
        <f>calculations!F82</f>
        <v>0</v>
      </c>
      <c r="E7" s="42">
        <f>calculations!G82</f>
        <v>0</v>
      </c>
      <c r="F7" s="42">
        <f>calculations!H82</f>
        <v>0</v>
      </c>
      <c r="G7" s="42">
        <f>calculations!I82</f>
        <v>0</v>
      </c>
      <c r="H7" s="42">
        <f>calculations!J82</f>
        <v>0</v>
      </c>
      <c r="I7" s="42">
        <f>calculations!K82</f>
        <v>0</v>
      </c>
      <c r="J7" s="42">
        <f>calculations!L82</f>
        <v>0</v>
      </c>
      <c r="K7" s="42">
        <f>calculations!M82</f>
        <v>0</v>
      </c>
      <c r="L7" s="42">
        <f>calculations!N82</f>
        <v>0</v>
      </c>
      <c r="M7" s="42">
        <f>calculations!O82</f>
        <v>0</v>
      </c>
      <c r="N7" s="42">
        <f>calculations!P82</f>
        <v>0</v>
      </c>
      <c r="O7" s="42">
        <f>calculations!Q82</f>
        <v>0</v>
      </c>
      <c r="P7" s="42">
        <f>calculations!R82</f>
        <v>0</v>
      </c>
      <c r="Q7" s="42">
        <f>calculations!S82</f>
        <v>0</v>
      </c>
      <c r="R7" s="42">
        <f>calculations!T82</f>
        <v>0</v>
      </c>
      <c r="S7" s="42">
        <f>calculations!U82</f>
        <v>0</v>
      </c>
      <c r="T7" s="42">
        <f>calculations!V82</f>
        <v>0</v>
      </c>
      <c r="U7" s="42">
        <f>calculations!W82</f>
        <v>0</v>
      </c>
      <c r="V7" s="42">
        <f>calculations!X82</f>
        <v>0</v>
      </c>
      <c r="W7" s="42">
        <f>calculations!Y82</f>
        <v>0</v>
      </c>
      <c r="X7" s="42">
        <f>calculations!Z82</f>
        <v>0</v>
      </c>
      <c r="Y7" s="42">
        <f>calculations!AA82</f>
        <v>0</v>
      </c>
      <c r="Z7" s="42">
        <f>calculations!AB82</f>
        <v>0</v>
      </c>
      <c r="AA7" s="42">
        <f>calculations!AC82</f>
        <v>0</v>
      </c>
      <c r="AB7" s="42">
        <f>calculations!AD82</f>
        <v>0</v>
      </c>
      <c r="AC7" s="42">
        <f>calculations!AE82</f>
        <v>0</v>
      </c>
      <c r="AD7" s="42">
        <f>calculations!AF82</f>
        <v>0</v>
      </c>
      <c r="AE7" s="42">
        <f>calculations!AG82</f>
        <v>0</v>
      </c>
      <c r="AF7" s="42">
        <f>calculations!AH82</f>
        <v>0</v>
      </c>
      <c r="AG7" s="42">
        <f>calculations!AI82</f>
        <v>0</v>
      </c>
    </row>
    <row r="8" spans="1:33" x14ac:dyDescent="0.35">
      <c r="A8" s="18" t="s">
        <v>93</v>
      </c>
      <c r="B8" s="42">
        <f>calculations!D83</f>
        <v>0</v>
      </c>
      <c r="C8" s="42">
        <f>calculations!E83</f>
        <v>0</v>
      </c>
      <c r="D8" s="42">
        <f>calculations!F83</f>
        <v>0</v>
      </c>
      <c r="E8" s="42">
        <f>calculations!G83</f>
        <v>0</v>
      </c>
      <c r="F8" s="42">
        <f>calculations!H83</f>
        <v>0</v>
      </c>
      <c r="G8" s="42">
        <f>calculations!I83</f>
        <v>0</v>
      </c>
      <c r="H8" s="42">
        <f>calculations!J83</f>
        <v>0</v>
      </c>
      <c r="I8" s="42">
        <f>calculations!K83</f>
        <v>0</v>
      </c>
      <c r="J8" s="42">
        <f>calculations!L83</f>
        <v>0</v>
      </c>
      <c r="K8" s="42">
        <f>calculations!M83</f>
        <v>0</v>
      </c>
      <c r="L8" s="42">
        <f>calculations!N83</f>
        <v>0</v>
      </c>
      <c r="M8" s="42">
        <f>calculations!O83</f>
        <v>0</v>
      </c>
      <c r="N8" s="42">
        <f>calculations!P83</f>
        <v>0</v>
      </c>
      <c r="O8" s="42">
        <f>calculations!Q83</f>
        <v>0</v>
      </c>
      <c r="P8" s="42">
        <f>calculations!R83</f>
        <v>0</v>
      </c>
      <c r="Q8" s="42">
        <f>calculations!S83</f>
        <v>0</v>
      </c>
      <c r="R8" s="42">
        <f>calculations!T83</f>
        <v>0</v>
      </c>
      <c r="S8" s="42">
        <f>calculations!U83</f>
        <v>0</v>
      </c>
      <c r="T8" s="42">
        <f>calculations!V83</f>
        <v>0</v>
      </c>
      <c r="U8" s="42">
        <f>calculations!W83</f>
        <v>0</v>
      </c>
      <c r="V8" s="42">
        <f>calculations!X83</f>
        <v>0</v>
      </c>
      <c r="W8" s="42">
        <f>calculations!Y83</f>
        <v>0</v>
      </c>
      <c r="X8" s="42">
        <f>calculations!Z83</f>
        <v>0</v>
      </c>
      <c r="Y8" s="42">
        <f>calculations!AA83</f>
        <v>0</v>
      </c>
      <c r="Z8" s="42">
        <f>calculations!AB83</f>
        <v>0</v>
      </c>
      <c r="AA8" s="42">
        <f>calculations!AC83</f>
        <v>0</v>
      </c>
      <c r="AB8" s="42">
        <f>calculations!AD83</f>
        <v>0</v>
      </c>
      <c r="AC8" s="42">
        <f>calculations!AE83</f>
        <v>0</v>
      </c>
      <c r="AD8" s="42">
        <f>calculations!AF83</f>
        <v>0</v>
      </c>
      <c r="AE8" s="42">
        <f>calculations!AG83</f>
        <v>0</v>
      </c>
      <c r="AF8" s="42">
        <f>calculations!AH83</f>
        <v>0</v>
      </c>
      <c r="AG8" s="42">
        <f>calculations!AI83</f>
        <v>0</v>
      </c>
    </row>
    <row r="9" spans="1:33" x14ac:dyDescent="0.35">
      <c r="A9" s="18" t="s">
        <v>94</v>
      </c>
      <c r="B9" s="42">
        <f>calculations!D84</f>
        <v>0</v>
      </c>
      <c r="C9" s="42">
        <f>calculations!E84</f>
        <v>0</v>
      </c>
      <c r="D9" s="42">
        <f>calculations!F84</f>
        <v>0</v>
      </c>
      <c r="E9" s="42">
        <f>calculations!G84</f>
        <v>0</v>
      </c>
      <c r="F9" s="42">
        <f>calculations!H84</f>
        <v>0</v>
      </c>
      <c r="G9" s="42">
        <f>calculations!I84</f>
        <v>0</v>
      </c>
      <c r="H9" s="42">
        <f>calculations!J84</f>
        <v>0</v>
      </c>
      <c r="I9" s="42">
        <f>calculations!K84</f>
        <v>0</v>
      </c>
      <c r="J9" s="42">
        <f>calculations!L84</f>
        <v>0</v>
      </c>
      <c r="K9" s="42">
        <f>calculations!M84</f>
        <v>0</v>
      </c>
      <c r="L9" s="42">
        <f>calculations!N84</f>
        <v>0</v>
      </c>
      <c r="M9" s="42">
        <f>calculations!O84</f>
        <v>0</v>
      </c>
      <c r="N9" s="42">
        <f>calculations!P84</f>
        <v>0</v>
      </c>
      <c r="O9" s="42">
        <f>calculations!Q84</f>
        <v>0</v>
      </c>
      <c r="P9" s="42">
        <f>calculations!R84</f>
        <v>0</v>
      </c>
      <c r="Q9" s="42">
        <f>calculations!S84</f>
        <v>0</v>
      </c>
      <c r="R9" s="42">
        <f>calculations!T84</f>
        <v>0</v>
      </c>
      <c r="S9" s="42">
        <f>calculations!U84</f>
        <v>0</v>
      </c>
      <c r="T9" s="42">
        <f>calculations!V84</f>
        <v>0</v>
      </c>
      <c r="U9" s="42">
        <f>calculations!W84</f>
        <v>0</v>
      </c>
      <c r="V9" s="42">
        <f>calculations!X84</f>
        <v>0</v>
      </c>
      <c r="W9" s="42">
        <f>calculations!Y84</f>
        <v>0</v>
      </c>
      <c r="X9" s="42">
        <f>calculations!Z84</f>
        <v>0</v>
      </c>
      <c r="Y9" s="42">
        <f>calculations!AA84</f>
        <v>0</v>
      </c>
      <c r="Z9" s="42">
        <f>calculations!AB84</f>
        <v>0</v>
      </c>
      <c r="AA9" s="42">
        <f>calculations!AC84</f>
        <v>0</v>
      </c>
      <c r="AB9" s="42">
        <f>calculations!AD84</f>
        <v>0</v>
      </c>
      <c r="AC9" s="42">
        <f>calculations!AE84</f>
        <v>0</v>
      </c>
      <c r="AD9" s="42">
        <f>calculations!AF84</f>
        <v>0</v>
      </c>
      <c r="AE9" s="42">
        <f>calculations!AG84</f>
        <v>0</v>
      </c>
      <c r="AF9" s="42">
        <f>calculations!AH84</f>
        <v>0</v>
      </c>
      <c r="AG9" s="42">
        <f>calculations!AI84</f>
        <v>0</v>
      </c>
    </row>
    <row r="10" spans="1:33" x14ac:dyDescent="0.35">
      <c r="A10" s="18" t="s">
        <v>95</v>
      </c>
      <c r="B10" s="42">
        <f>calculations!D85</f>
        <v>0</v>
      </c>
      <c r="C10" s="42">
        <f>calculations!E85</f>
        <v>0</v>
      </c>
      <c r="D10" s="42">
        <f>calculations!F85</f>
        <v>0</v>
      </c>
      <c r="E10" s="42">
        <f>calculations!G85</f>
        <v>0</v>
      </c>
      <c r="F10" s="42">
        <f>calculations!H85</f>
        <v>0</v>
      </c>
      <c r="G10" s="42">
        <f>calculations!I85</f>
        <v>0</v>
      </c>
      <c r="H10" s="42">
        <f>calculations!J85</f>
        <v>0</v>
      </c>
      <c r="I10" s="42">
        <f>calculations!K85</f>
        <v>0</v>
      </c>
      <c r="J10" s="42">
        <f>calculations!L85</f>
        <v>0</v>
      </c>
      <c r="K10" s="42">
        <f>calculations!M85</f>
        <v>0</v>
      </c>
      <c r="L10" s="42">
        <f>calculations!N85</f>
        <v>0</v>
      </c>
      <c r="M10" s="42">
        <f>calculations!O85</f>
        <v>0</v>
      </c>
      <c r="N10" s="42">
        <f>calculations!P85</f>
        <v>0</v>
      </c>
      <c r="O10" s="42">
        <f>calculations!Q85</f>
        <v>0</v>
      </c>
      <c r="P10" s="42">
        <f>calculations!R85</f>
        <v>0</v>
      </c>
      <c r="Q10" s="42">
        <f>calculations!S85</f>
        <v>0</v>
      </c>
      <c r="R10" s="42">
        <f>calculations!T85</f>
        <v>0</v>
      </c>
      <c r="S10" s="42">
        <f>calculations!U85</f>
        <v>0</v>
      </c>
      <c r="T10" s="42">
        <f>calculations!V85</f>
        <v>0</v>
      </c>
      <c r="U10" s="42">
        <f>calculations!W85</f>
        <v>0</v>
      </c>
      <c r="V10" s="42">
        <f>calculations!X85</f>
        <v>0</v>
      </c>
      <c r="W10" s="42">
        <f>calculations!Y85</f>
        <v>0</v>
      </c>
      <c r="X10" s="42">
        <f>calculations!Z85</f>
        <v>0</v>
      </c>
      <c r="Y10" s="42">
        <f>calculations!AA85</f>
        <v>0</v>
      </c>
      <c r="Z10" s="42">
        <f>calculations!AB85</f>
        <v>0</v>
      </c>
      <c r="AA10" s="42">
        <f>calculations!AC85</f>
        <v>0</v>
      </c>
      <c r="AB10" s="42">
        <f>calculations!AD85</f>
        <v>0</v>
      </c>
      <c r="AC10" s="42">
        <f>calculations!AE85</f>
        <v>0</v>
      </c>
      <c r="AD10" s="42">
        <f>calculations!AF85</f>
        <v>0</v>
      </c>
      <c r="AE10" s="42">
        <f>calculations!AG85</f>
        <v>0</v>
      </c>
      <c r="AF10" s="42">
        <f>calculations!AH85</f>
        <v>0</v>
      </c>
      <c r="AG10" s="42">
        <f>calculations!AI85</f>
        <v>0</v>
      </c>
    </row>
    <row r="11" spans="1:33" x14ac:dyDescent="0.35">
      <c r="A11" s="18" t="s">
        <v>96</v>
      </c>
      <c r="B11" s="42">
        <f>calculations!D86</f>
        <v>0</v>
      </c>
      <c r="C11" s="42">
        <f>calculations!E86</f>
        <v>0</v>
      </c>
      <c r="D11" s="42">
        <f>calculations!F86</f>
        <v>0</v>
      </c>
      <c r="E11" s="42">
        <f>calculations!G86</f>
        <v>0</v>
      </c>
      <c r="F11" s="42">
        <f>calculations!H86</f>
        <v>0</v>
      </c>
      <c r="G11" s="42">
        <f>calculations!I86</f>
        <v>0</v>
      </c>
      <c r="H11" s="42">
        <f>calculations!J86</f>
        <v>0</v>
      </c>
      <c r="I11" s="42">
        <f>calculations!K86</f>
        <v>0</v>
      </c>
      <c r="J11" s="42">
        <f>calculations!L86</f>
        <v>0</v>
      </c>
      <c r="K11" s="42">
        <f>calculations!M86</f>
        <v>0</v>
      </c>
      <c r="L11" s="42">
        <f>calculations!N86</f>
        <v>0</v>
      </c>
      <c r="M11" s="42">
        <f>calculations!O86</f>
        <v>0</v>
      </c>
      <c r="N11" s="42">
        <f>calculations!P86</f>
        <v>0</v>
      </c>
      <c r="O11" s="42">
        <f>calculations!Q86</f>
        <v>0</v>
      </c>
      <c r="P11" s="42">
        <f>calculations!R86</f>
        <v>0</v>
      </c>
      <c r="Q11" s="42">
        <f>calculations!S86</f>
        <v>0</v>
      </c>
      <c r="R11" s="42">
        <f>calculations!T86</f>
        <v>0</v>
      </c>
      <c r="S11" s="42">
        <f>calculations!U86</f>
        <v>0</v>
      </c>
      <c r="T11" s="42">
        <f>calculations!V86</f>
        <v>0</v>
      </c>
      <c r="U11" s="42">
        <f>calculations!W86</f>
        <v>0</v>
      </c>
      <c r="V11" s="42">
        <f>calculations!X86</f>
        <v>0</v>
      </c>
      <c r="W11" s="42">
        <f>calculations!Y86</f>
        <v>0</v>
      </c>
      <c r="X11" s="42">
        <f>calculations!Z86</f>
        <v>0</v>
      </c>
      <c r="Y11" s="42">
        <f>calculations!AA86</f>
        <v>0</v>
      </c>
      <c r="Z11" s="42">
        <f>calculations!AB86</f>
        <v>0</v>
      </c>
      <c r="AA11" s="42">
        <f>calculations!AC86</f>
        <v>0</v>
      </c>
      <c r="AB11" s="42">
        <f>calculations!AD86</f>
        <v>0</v>
      </c>
      <c r="AC11" s="42">
        <f>calculations!AE86</f>
        <v>0</v>
      </c>
      <c r="AD11" s="42">
        <f>calculations!AF86</f>
        <v>0</v>
      </c>
      <c r="AE11" s="42">
        <f>calculations!AG86</f>
        <v>0</v>
      </c>
      <c r="AF11" s="42">
        <f>calculations!AH86</f>
        <v>0</v>
      </c>
      <c r="AG11" s="42">
        <f>calculations!AI86</f>
        <v>0</v>
      </c>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D7A4A-E36D-4385-B213-934DB8020CF2}">
  <sheetPr codeName="Sheet20">
    <tabColor rgb="FF1F497D"/>
  </sheetPr>
  <dimension ref="A1:AI1000"/>
  <sheetViews>
    <sheetView workbookViewId="0"/>
  </sheetViews>
  <sheetFormatPr defaultColWidth="13.81640625" defaultRowHeight="15" customHeight="1" x14ac:dyDescent="0.3"/>
  <cols>
    <col min="1" max="1" width="28.54296875" style="22" customWidth="1"/>
    <col min="2" max="33" width="9.8164062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calculations!D90</f>
        <v>1497586162787.6526</v>
      </c>
      <c r="C2" s="102">
        <f>calculations!E90</f>
        <v>1715399296825.9998</v>
      </c>
      <c r="D2" s="102">
        <f>calculations!F90</f>
        <v>1694586932846.239</v>
      </c>
      <c r="E2" s="102">
        <f>calculations!G90</f>
        <v>1710186281209.5701</v>
      </c>
      <c r="F2" s="102">
        <f>calculations!H90</f>
        <v>1758047700581.2063</v>
      </c>
      <c r="G2" s="102">
        <f>calculations!I90</f>
        <v>1809971854309.8828</v>
      </c>
      <c r="H2" s="102">
        <f>calculations!J90</f>
        <v>1857754618357.2825</v>
      </c>
      <c r="I2" s="102">
        <f>calculations!K90</f>
        <v>1909080522921.229</v>
      </c>
      <c r="J2" s="102">
        <f>calculations!L90</f>
        <v>1962678847535.5808</v>
      </c>
      <c r="K2" s="102">
        <f>calculations!M90</f>
        <v>2008791136727.6284</v>
      </c>
      <c r="L2" s="102">
        <f>calculations!N90</f>
        <v>2052006463453.9409</v>
      </c>
      <c r="M2" s="102">
        <f>calculations!O90</f>
        <v>2094039059474.9219</v>
      </c>
      <c r="N2" s="102">
        <f>calculations!P90</f>
        <v>2133638365442.8699</v>
      </c>
      <c r="O2" s="102">
        <f>calculations!Q90</f>
        <v>2169779593558.1138</v>
      </c>
      <c r="P2" s="102">
        <f>calculations!R90</f>
        <v>2203033507315.7314</v>
      </c>
      <c r="Q2" s="102">
        <f>calculations!S90</f>
        <v>2233685755405.5146</v>
      </c>
      <c r="R2" s="102">
        <f>calculations!T90</f>
        <v>2262226800626.4048</v>
      </c>
      <c r="S2" s="102">
        <f>calculations!U90</f>
        <v>2297086192141.9229</v>
      </c>
      <c r="T2" s="102">
        <f>calculations!V90</f>
        <v>2331132765864.2114</v>
      </c>
      <c r="U2" s="102">
        <f>calculations!W90</f>
        <v>2366174082404.9307</v>
      </c>
      <c r="V2" s="102">
        <f>calculations!X90</f>
        <v>2401126658633.6538</v>
      </c>
      <c r="W2" s="102">
        <f>calculations!Y90</f>
        <v>2438012669323.2451</v>
      </c>
      <c r="X2" s="102">
        <f>calculations!Z90</f>
        <v>2467867007160.4585</v>
      </c>
      <c r="Y2" s="102">
        <f>calculations!AA90</f>
        <v>2497852396060.7964</v>
      </c>
      <c r="Z2" s="102">
        <f>calculations!AB90</f>
        <v>2528224590807.332</v>
      </c>
      <c r="AA2" s="102">
        <f>calculations!AC90</f>
        <v>2556299093330.0713</v>
      </c>
      <c r="AB2" s="102">
        <f>calculations!AD90</f>
        <v>2583286557693.8013</v>
      </c>
      <c r="AC2" s="102">
        <f>calculations!AE90</f>
        <v>2610033463155.7183</v>
      </c>
      <c r="AD2" s="102">
        <f>calculations!AF90</f>
        <v>2636498570607.8223</v>
      </c>
      <c r="AE2" s="102">
        <f>calculations!AG90</f>
        <v>2630772654596.1113</v>
      </c>
      <c r="AF2" s="102">
        <f>calculations!AH90</f>
        <v>2619290588663.4692</v>
      </c>
      <c r="AG2" s="102">
        <f>calculations!AI90</f>
        <v>2607304538962.4771</v>
      </c>
    </row>
    <row r="3" spans="1:35" ht="14.5" x14ac:dyDescent="0.35">
      <c r="A3" s="21" t="s">
        <v>3</v>
      </c>
      <c r="B3" s="102">
        <f>calculations!D91</f>
        <v>0</v>
      </c>
      <c r="C3" s="102">
        <f>calculations!E91</f>
        <v>0</v>
      </c>
      <c r="D3" s="102">
        <f>calculations!F91</f>
        <v>0</v>
      </c>
      <c r="E3" s="102">
        <f>calculations!G91</f>
        <v>0</v>
      </c>
      <c r="F3" s="102">
        <f>calculations!H91</f>
        <v>0</v>
      </c>
      <c r="G3" s="102">
        <f>calculations!I91</f>
        <v>0</v>
      </c>
      <c r="H3" s="102">
        <f>calculations!J91</f>
        <v>0</v>
      </c>
      <c r="I3" s="102">
        <f>calculations!K91</f>
        <v>0</v>
      </c>
      <c r="J3" s="102">
        <f>calculations!L91</f>
        <v>0</v>
      </c>
      <c r="K3" s="102">
        <f>calculations!M91</f>
        <v>0</v>
      </c>
      <c r="L3" s="102">
        <f>calculations!N91</f>
        <v>0</v>
      </c>
      <c r="M3" s="102">
        <f>calculations!O91</f>
        <v>0</v>
      </c>
      <c r="N3" s="102">
        <f>calculations!P91</f>
        <v>0</v>
      </c>
      <c r="O3" s="102">
        <f>calculations!Q91</f>
        <v>0</v>
      </c>
      <c r="P3" s="102">
        <f>calculations!R91</f>
        <v>0</v>
      </c>
      <c r="Q3" s="102">
        <f>calculations!S91</f>
        <v>0</v>
      </c>
      <c r="R3" s="102">
        <f>calculations!T91</f>
        <v>0</v>
      </c>
      <c r="S3" s="102">
        <f>calculations!U91</f>
        <v>0</v>
      </c>
      <c r="T3" s="102">
        <f>calculations!V91</f>
        <v>0</v>
      </c>
      <c r="U3" s="102">
        <f>calculations!W91</f>
        <v>0</v>
      </c>
      <c r="V3" s="102">
        <f>calculations!X91</f>
        <v>0</v>
      </c>
      <c r="W3" s="102">
        <f>calculations!Y91</f>
        <v>0</v>
      </c>
      <c r="X3" s="102">
        <f>calculations!Z91</f>
        <v>0</v>
      </c>
      <c r="Y3" s="102">
        <f>calculations!AA91</f>
        <v>0</v>
      </c>
      <c r="Z3" s="102">
        <f>calculations!AB91</f>
        <v>0</v>
      </c>
      <c r="AA3" s="102">
        <f>calculations!AC91</f>
        <v>0</v>
      </c>
      <c r="AB3" s="102">
        <f>calculations!AD91</f>
        <v>0</v>
      </c>
      <c r="AC3" s="102">
        <f>calculations!AE91</f>
        <v>0</v>
      </c>
      <c r="AD3" s="102">
        <f>calculations!AF91</f>
        <v>0</v>
      </c>
      <c r="AE3" s="102">
        <f>calculations!AG91</f>
        <v>0</v>
      </c>
      <c r="AF3" s="102">
        <f>calculations!AH91</f>
        <v>0</v>
      </c>
      <c r="AG3" s="102">
        <f>calculations!AI91</f>
        <v>0</v>
      </c>
    </row>
    <row r="4" spans="1:35" ht="14.5" x14ac:dyDescent="0.35">
      <c r="A4" s="21" t="s">
        <v>4</v>
      </c>
      <c r="B4" s="102">
        <f>calculations!D92</f>
        <v>11348900815198.004</v>
      </c>
      <c r="C4" s="102">
        <f>calculations!E92</f>
        <v>11349616549088.898</v>
      </c>
      <c r="D4" s="102">
        <f>calculations!F92</f>
        <v>11754621958992.174</v>
      </c>
      <c r="E4" s="102">
        <f>calculations!G92</f>
        <v>11788167352101.381</v>
      </c>
      <c r="F4" s="102">
        <f>calculations!H92</f>
        <v>11803444605871.963</v>
      </c>
      <c r="G4" s="102">
        <f>calculations!I92</f>
        <v>11818392746976.4</v>
      </c>
      <c r="H4" s="102">
        <f>calculations!J92</f>
        <v>11822072454879.967</v>
      </c>
      <c r="I4" s="102">
        <f>calculations!K92</f>
        <v>11808659102154.619</v>
      </c>
      <c r="J4" s="102">
        <f>calculations!L92</f>
        <v>11792934561691.516</v>
      </c>
      <c r="K4" s="102">
        <f>calculations!M92</f>
        <v>11769752362270.725</v>
      </c>
      <c r="L4" s="102">
        <f>calculations!N92</f>
        <v>11739711428937.799</v>
      </c>
      <c r="M4" s="102">
        <f>calculations!O92</f>
        <v>11713504741565.818</v>
      </c>
      <c r="N4" s="102">
        <f>calculations!P92</f>
        <v>11687591725689.889</v>
      </c>
      <c r="O4" s="102">
        <f>calculations!Q92</f>
        <v>11657489620929.357</v>
      </c>
      <c r="P4" s="102">
        <f>calculations!R92</f>
        <v>11621383240959.168</v>
      </c>
      <c r="Q4" s="102">
        <f>calculations!S92</f>
        <v>11588869401455.441</v>
      </c>
      <c r="R4" s="102">
        <f>calculations!T92</f>
        <v>11550065584403.234</v>
      </c>
      <c r="S4" s="102">
        <f>calculations!U92</f>
        <v>11550338102964.893</v>
      </c>
      <c r="T4" s="102">
        <f>calculations!V92</f>
        <v>11547110639689.311</v>
      </c>
      <c r="U4" s="102">
        <f>calculations!W92</f>
        <v>11549195163133.875</v>
      </c>
      <c r="V4" s="102">
        <f>calculations!X92</f>
        <v>11554642947651.416</v>
      </c>
      <c r="W4" s="102">
        <f>calculations!Y92</f>
        <v>11567936006942.066</v>
      </c>
      <c r="X4" s="102">
        <f>calculations!Z92</f>
        <v>11539470257504.734</v>
      </c>
      <c r="Y4" s="102">
        <f>calculations!AA92</f>
        <v>11515638771174.186</v>
      </c>
      <c r="Z4" s="102">
        <f>calculations!AB92</f>
        <v>11499373193885.725</v>
      </c>
      <c r="AA4" s="102">
        <f>calculations!AC92</f>
        <v>11481699736157.488</v>
      </c>
      <c r="AB4" s="102">
        <f>calculations!AD92</f>
        <v>11465501684798.967</v>
      </c>
      <c r="AC4" s="102">
        <f>calculations!AE92</f>
        <v>11449688358840.35</v>
      </c>
      <c r="AD4" s="102">
        <f>calculations!AF92</f>
        <v>11432978457564.299</v>
      </c>
      <c r="AE4" s="102">
        <f>calculations!AG92</f>
        <v>11414709070074.963</v>
      </c>
      <c r="AF4" s="102">
        <f>calculations!AH92</f>
        <v>11394323626384.873</v>
      </c>
      <c r="AG4" s="102">
        <f>calculations!AI92</f>
        <v>11371541062773.201</v>
      </c>
    </row>
    <row r="5" spans="1:35" ht="14.5" x14ac:dyDescent="0.35">
      <c r="A5" s="21" t="s">
        <v>5</v>
      </c>
      <c r="B5" s="102">
        <f>calculations!D93</f>
        <v>36055686470.081833</v>
      </c>
      <c r="C5" s="102">
        <f>calculations!E93</f>
        <v>36100592881.374573</v>
      </c>
      <c r="D5" s="102">
        <f>calculations!F93</f>
        <v>36142004173.433144</v>
      </c>
      <c r="E5" s="102">
        <f>calculations!G93</f>
        <v>36179472823.810654</v>
      </c>
      <c r="F5" s="102">
        <f>calculations!H93</f>
        <v>36212349137.932365</v>
      </c>
      <c r="G5" s="102">
        <f>calculations!I93</f>
        <v>36240913855.019814</v>
      </c>
      <c r="H5" s="102">
        <f>calculations!J93</f>
        <v>36264026534.475166</v>
      </c>
      <c r="I5" s="102">
        <f>calculations!K93</f>
        <v>36280915627.997627</v>
      </c>
      <c r="J5" s="102">
        <f>calculations!L93</f>
        <v>36291617861.375816</v>
      </c>
      <c r="K5" s="102">
        <f>calculations!M93</f>
        <v>36295399762.825493</v>
      </c>
      <c r="L5" s="102">
        <f>calculations!N93</f>
        <v>36291652053.982315</v>
      </c>
      <c r="M5" s="102">
        <f>calculations!O93</f>
        <v>36280848590.561111</v>
      </c>
      <c r="N5" s="102">
        <f>calculations!P93</f>
        <v>36262090128.839142</v>
      </c>
      <c r="O5" s="102">
        <f>calculations!Q93</f>
        <v>36235195387.651306</v>
      </c>
      <c r="P5" s="102">
        <f>calculations!R93</f>
        <v>36198660426.393517</v>
      </c>
      <c r="Q5" s="102">
        <f>calculations!S93</f>
        <v>36151653010.970985</v>
      </c>
      <c r="R5" s="102">
        <f>calculations!T93</f>
        <v>36090902315.487869</v>
      </c>
      <c r="S5" s="102">
        <f>calculations!U93</f>
        <v>36012995164.97506</v>
      </c>
      <c r="T5" s="102">
        <f>calculations!V93</f>
        <v>35914950935.346893</v>
      </c>
      <c r="U5" s="102">
        <f>calculations!W93</f>
        <v>35789264651.289841</v>
      </c>
      <c r="V5" s="102">
        <f>calculations!X93</f>
        <v>35627645798.664803</v>
      </c>
      <c r="W5" s="102">
        <f>calculations!Y93</f>
        <v>35418753244.43972</v>
      </c>
      <c r="X5" s="102">
        <f>calculations!Z93</f>
        <v>35134834250.29744</v>
      </c>
      <c r="Y5" s="102">
        <f>calculations!AA93</f>
        <v>34762204861.401093</v>
      </c>
      <c r="Z5" s="102">
        <f>calculations!AB93</f>
        <v>34272979869.559689</v>
      </c>
      <c r="AA5" s="102">
        <f>calculations!AC93</f>
        <v>33629385311.676189</v>
      </c>
      <c r="AB5" s="102">
        <f>calculations!AD93</f>
        <v>32794327832.721828</v>
      </c>
      <c r="AC5" s="102">
        <f>calculations!AE93</f>
        <v>31734312436.796856</v>
      </c>
      <c r="AD5" s="102">
        <f>calculations!AF93</f>
        <v>30432473998.886139</v>
      </c>
      <c r="AE5" s="102">
        <f>calculations!AG93</f>
        <v>28904254723.698162</v>
      </c>
      <c r="AF5" s="102">
        <f>calculations!AH93</f>
        <v>27206904415.691395</v>
      </c>
      <c r="AG5" s="102">
        <f>calculations!AI93</f>
        <v>25437551400.68861</v>
      </c>
    </row>
    <row r="6" spans="1:35" ht="14.5" x14ac:dyDescent="0.35">
      <c r="A6" s="21" t="s">
        <v>7</v>
      </c>
      <c r="B6" s="102">
        <f>calculations!D94</f>
        <v>0</v>
      </c>
      <c r="C6" s="102">
        <f>calculations!E94</f>
        <v>0</v>
      </c>
      <c r="D6" s="102">
        <f>calculations!F94</f>
        <v>0</v>
      </c>
      <c r="E6" s="102">
        <f>calculations!G94</f>
        <v>0</v>
      </c>
      <c r="F6" s="102">
        <f>calculations!H94</f>
        <v>0</v>
      </c>
      <c r="G6" s="102">
        <f>calculations!I94</f>
        <v>0</v>
      </c>
      <c r="H6" s="102">
        <f>calculations!J94</f>
        <v>0</v>
      </c>
      <c r="I6" s="102">
        <f>calculations!K94</f>
        <v>0</v>
      </c>
      <c r="J6" s="102">
        <f>calculations!L94</f>
        <v>0</v>
      </c>
      <c r="K6" s="102">
        <f>calculations!M94</f>
        <v>0</v>
      </c>
      <c r="L6" s="102">
        <f>calculations!N94</f>
        <v>0</v>
      </c>
      <c r="M6" s="102">
        <f>calculations!O94</f>
        <v>0</v>
      </c>
      <c r="N6" s="102">
        <f>calculations!P94</f>
        <v>0</v>
      </c>
      <c r="O6" s="102">
        <f>calculations!Q94</f>
        <v>0</v>
      </c>
      <c r="P6" s="102">
        <f>calculations!R94</f>
        <v>0</v>
      </c>
      <c r="Q6" s="102">
        <f>calculations!S94</f>
        <v>0</v>
      </c>
      <c r="R6" s="102">
        <f>calculations!T94</f>
        <v>0</v>
      </c>
      <c r="S6" s="102">
        <f>calculations!U94</f>
        <v>0</v>
      </c>
      <c r="T6" s="102">
        <f>calculations!V94</f>
        <v>0</v>
      </c>
      <c r="U6" s="102">
        <f>calculations!W94</f>
        <v>0</v>
      </c>
      <c r="V6" s="102">
        <f>calculations!X94</f>
        <v>0</v>
      </c>
      <c r="W6" s="102">
        <f>calculations!Y94</f>
        <v>0</v>
      </c>
      <c r="X6" s="102">
        <f>calculations!Z94</f>
        <v>0</v>
      </c>
      <c r="Y6" s="102">
        <f>calculations!AA94</f>
        <v>0</v>
      </c>
      <c r="Z6" s="102">
        <f>calculations!AB94</f>
        <v>0</v>
      </c>
      <c r="AA6" s="102">
        <f>calculations!AC94</f>
        <v>0</v>
      </c>
      <c r="AB6" s="102">
        <f>calculations!AD94</f>
        <v>0</v>
      </c>
      <c r="AC6" s="102">
        <f>calculations!AE94</f>
        <v>0</v>
      </c>
      <c r="AD6" s="102">
        <f>calculations!AF94</f>
        <v>0</v>
      </c>
      <c r="AE6" s="102">
        <f>calculations!AG94</f>
        <v>0</v>
      </c>
      <c r="AF6" s="102">
        <f>calculations!AH94</f>
        <v>0</v>
      </c>
      <c r="AG6" s="102">
        <f>calculations!AI94</f>
        <v>0</v>
      </c>
    </row>
    <row r="7" spans="1:35" ht="14.5" x14ac:dyDescent="0.35">
      <c r="A7" s="21" t="s">
        <v>8</v>
      </c>
      <c r="B7" s="102">
        <f>calculations!D95</f>
        <v>4349885786802.0313</v>
      </c>
      <c r="C7" s="102">
        <f>calculations!E95</f>
        <v>4349885786802.0313</v>
      </c>
      <c r="D7" s="102">
        <f>calculations!F95</f>
        <v>4349885786802.0313</v>
      </c>
      <c r="E7" s="102">
        <f>calculations!G95</f>
        <v>4349885786802.0313</v>
      </c>
      <c r="F7" s="102">
        <f>calculations!H95</f>
        <v>4349885786802.0313</v>
      </c>
      <c r="G7" s="102">
        <f>calculations!I95</f>
        <v>4349885786802.0313</v>
      </c>
      <c r="H7" s="102">
        <f>calculations!J95</f>
        <v>4349885786802.0313</v>
      </c>
      <c r="I7" s="102">
        <f>calculations!K95</f>
        <v>4349885786802.0313</v>
      </c>
      <c r="J7" s="102">
        <f>calculations!L95</f>
        <v>4349885786802.0313</v>
      </c>
      <c r="K7" s="102">
        <f>calculations!M95</f>
        <v>4349885786802.0313</v>
      </c>
      <c r="L7" s="102">
        <f>calculations!N95</f>
        <v>4349885786802.0313</v>
      </c>
      <c r="M7" s="102">
        <f>calculations!O95</f>
        <v>4349885786802.0313</v>
      </c>
      <c r="N7" s="102">
        <f>calculations!P95</f>
        <v>4349885786802.0313</v>
      </c>
      <c r="O7" s="102">
        <f>calculations!Q95</f>
        <v>4349885786802.0313</v>
      </c>
      <c r="P7" s="102">
        <f>calculations!R95</f>
        <v>4349885786802.0313</v>
      </c>
      <c r="Q7" s="102">
        <f>calculations!S95</f>
        <v>4349885786802.0313</v>
      </c>
      <c r="R7" s="102">
        <f>calculations!T95</f>
        <v>4349885786802.0313</v>
      </c>
      <c r="S7" s="102">
        <f>calculations!U95</f>
        <v>4349885786802.0313</v>
      </c>
      <c r="T7" s="102">
        <f>calculations!V95</f>
        <v>4349885786802.0313</v>
      </c>
      <c r="U7" s="102">
        <f>calculations!W95</f>
        <v>4349885786802.0313</v>
      </c>
      <c r="V7" s="102">
        <f>calculations!X95</f>
        <v>4349885786802.0313</v>
      </c>
      <c r="W7" s="102">
        <f>calculations!Y95</f>
        <v>4349885786802.0313</v>
      </c>
      <c r="X7" s="102">
        <f>calculations!Z95</f>
        <v>4349885786802.0313</v>
      </c>
      <c r="Y7" s="102">
        <f>calculations!AA95</f>
        <v>4349885786802.0313</v>
      </c>
      <c r="Z7" s="102">
        <f>calculations!AB95</f>
        <v>4349885786802.0313</v>
      </c>
      <c r="AA7" s="102">
        <f>calculations!AC95</f>
        <v>4349885786802.0313</v>
      </c>
      <c r="AB7" s="102">
        <f>calculations!AD95</f>
        <v>4349885786802.0313</v>
      </c>
      <c r="AC7" s="102">
        <f>calculations!AE95</f>
        <v>4349885786802.0313</v>
      </c>
      <c r="AD7" s="102">
        <f>calculations!AF95</f>
        <v>4349885786802.0313</v>
      </c>
      <c r="AE7" s="102">
        <f>calculations!AG95</f>
        <v>4349885786802.0313</v>
      </c>
      <c r="AF7" s="102">
        <f>calculations!AH95</f>
        <v>4349885786802.0313</v>
      </c>
      <c r="AG7" s="102">
        <f>calculations!AI95</f>
        <v>4349885786802.0313</v>
      </c>
    </row>
    <row r="8" spans="1:35" ht="14.5" x14ac:dyDescent="0.35">
      <c r="A8" s="21" t="s">
        <v>93</v>
      </c>
      <c r="B8" s="102">
        <f>calculations!D96</f>
        <v>0</v>
      </c>
      <c r="C8" s="102">
        <f>calculations!E96</f>
        <v>0</v>
      </c>
      <c r="D8" s="102">
        <f>calculations!F96</f>
        <v>0</v>
      </c>
      <c r="E8" s="102">
        <f>calculations!G96</f>
        <v>0</v>
      </c>
      <c r="F8" s="102">
        <f>calculations!H96</f>
        <v>0</v>
      </c>
      <c r="G8" s="102">
        <f>calculations!I96</f>
        <v>0</v>
      </c>
      <c r="H8" s="102">
        <f>calculations!J96</f>
        <v>0</v>
      </c>
      <c r="I8" s="102">
        <f>calculations!K96</f>
        <v>0</v>
      </c>
      <c r="J8" s="102">
        <f>calculations!L96</f>
        <v>0</v>
      </c>
      <c r="K8" s="102">
        <f>calculations!M96</f>
        <v>0</v>
      </c>
      <c r="L8" s="102">
        <f>calculations!N96</f>
        <v>0</v>
      </c>
      <c r="M8" s="102">
        <f>calculations!O96</f>
        <v>0</v>
      </c>
      <c r="N8" s="102">
        <f>calculations!P96</f>
        <v>0</v>
      </c>
      <c r="O8" s="102">
        <f>calculations!Q96</f>
        <v>0</v>
      </c>
      <c r="P8" s="102">
        <f>calculations!R96</f>
        <v>0</v>
      </c>
      <c r="Q8" s="102">
        <f>calculations!S96</f>
        <v>0</v>
      </c>
      <c r="R8" s="102">
        <f>calculations!T96</f>
        <v>0</v>
      </c>
      <c r="S8" s="102">
        <f>calculations!U96</f>
        <v>0</v>
      </c>
      <c r="T8" s="102">
        <f>calculations!V96</f>
        <v>0</v>
      </c>
      <c r="U8" s="102">
        <f>calculations!W96</f>
        <v>0</v>
      </c>
      <c r="V8" s="102">
        <f>calculations!X96</f>
        <v>0</v>
      </c>
      <c r="W8" s="102">
        <f>calculations!Y96</f>
        <v>0</v>
      </c>
      <c r="X8" s="102">
        <f>calculations!Z96</f>
        <v>0</v>
      </c>
      <c r="Y8" s="102">
        <f>calculations!AA96</f>
        <v>0</v>
      </c>
      <c r="Z8" s="102">
        <f>calculations!AB96</f>
        <v>0</v>
      </c>
      <c r="AA8" s="102">
        <f>calculations!AC96</f>
        <v>0</v>
      </c>
      <c r="AB8" s="102">
        <f>calculations!AD96</f>
        <v>0</v>
      </c>
      <c r="AC8" s="102">
        <f>calculations!AE96</f>
        <v>0</v>
      </c>
      <c r="AD8" s="102">
        <f>calculations!AF96</f>
        <v>0</v>
      </c>
      <c r="AE8" s="102">
        <f>calculations!AG96</f>
        <v>0</v>
      </c>
      <c r="AF8" s="102">
        <f>calculations!AH96</f>
        <v>0</v>
      </c>
      <c r="AG8" s="102">
        <f>calculations!AI96</f>
        <v>0</v>
      </c>
    </row>
    <row r="9" spans="1:35" ht="14.5" x14ac:dyDescent="0.35">
      <c r="A9" s="21" t="s">
        <v>94</v>
      </c>
      <c r="B9" s="102">
        <f>calculations!D97</f>
        <v>0</v>
      </c>
      <c r="C9" s="102">
        <f>calculations!E97</f>
        <v>0</v>
      </c>
      <c r="D9" s="102">
        <f>calculations!F97</f>
        <v>0</v>
      </c>
      <c r="E9" s="102">
        <f>calculations!G97</f>
        <v>0</v>
      </c>
      <c r="F9" s="102">
        <f>calculations!H97</f>
        <v>0</v>
      </c>
      <c r="G9" s="102">
        <f>calculations!I97</f>
        <v>0</v>
      </c>
      <c r="H9" s="102">
        <f>calculations!J97</f>
        <v>0</v>
      </c>
      <c r="I9" s="102">
        <f>calculations!K97</f>
        <v>0</v>
      </c>
      <c r="J9" s="102">
        <f>calculations!L97</f>
        <v>0</v>
      </c>
      <c r="K9" s="102">
        <f>calculations!M97</f>
        <v>0</v>
      </c>
      <c r="L9" s="102">
        <f>calculations!N97</f>
        <v>0</v>
      </c>
      <c r="M9" s="102">
        <f>calculations!O97</f>
        <v>0</v>
      </c>
      <c r="N9" s="102">
        <f>calculations!P97</f>
        <v>0</v>
      </c>
      <c r="O9" s="102">
        <f>calculations!Q97</f>
        <v>0</v>
      </c>
      <c r="P9" s="102">
        <f>calculations!R97</f>
        <v>0</v>
      </c>
      <c r="Q9" s="102">
        <f>calculations!S97</f>
        <v>0</v>
      </c>
      <c r="R9" s="102">
        <f>calculations!T97</f>
        <v>0</v>
      </c>
      <c r="S9" s="102">
        <f>calculations!U97</f>
        <v>0</v>
      </c>
      <c r="T9" s="102">
        <f>calculations!V97</f>
        <v>0</v>
      </c>
      <c r="U9" s="102">
        <f>calculations!W97</f>
        <v>0</v>
      </c>
      <c r="V9" s="102">
        <f>calculations!X97</f>
        <v>0</v>
      </c>
      <c r="W9" s="102">
        <f>calculations!Y97</f>
        <v>0</v>
      </c>
      <c r="X9" s="102">
        <f>calculations!Z97</f>
        <v>0</v>
      </c>
      <c r="Y9" s="102">
        <f>calculations!AA97</f>
        <v>0</v>
      </c>
      <c r="Z9" s="102">
        <f>calculations!AB97</f>
        <v>0</v>
      </c>
      <c r="AA9" s="102">
        <f>calculations!AC97</f>
        <v>0</v>
      </c>
      <c r="AB9" s="102">
        <f>calculations!AD97</f>
        <v>0</v>
      </c>
      <c r="AC9" s="102">
        <f>calculations!AE97</f>
        <v>0</v>
      </c>
      <c r="AD9" s="102">
        <f>calculations!AF97</f>
        <v>0</v>
      </c>
      <c r="AE9" s="102">
        <f>calculations!AG97</f>
        <v>0</v>
      </c>
      <c r="AF9" s="102">
        <f>calculations!AH97</f>
        <v>0</v>
      </c>
      <c r="AG9" s="102">
        <f>calculations!AI97</f>
        <v>0</v>
      </c>
    </row>
    <row r="10" spans="1:35" ht="14.5" x14ac:dyDescent="0.35">
      <c r="A10" s="21" t="s">
        <v>95</v>
      </c>
      <c r="B10" s="102">
        <f>calculations!D98</f>
        <v>5158667512690.3555</v>
      </c>
      <c r="C10" s="102">
        <f>calculations!E98</f>
        <v>5158667512690.3555</v>
      </c>
      <c r="D10" s="102">
        <f>calculations!F98</f>
        <v>5158667512690.3555</v>
      </c>
      <c r="E10" s="102">
        <f>calculations!G98</f>
        <v>5158667512690.3555</v>
      </c>
      <c r="F10" s="102">
        <f>calculations!H98</f>
        <v>5158667512690.3555</v>
      </c>
      <c r="G10" s="102">
        <f>calculations!I98</f>
        <v>5158667512690.3555</v>
      </c>
      <c r="H10" s="102">
        <f>calculations!J98</f>
        <v>5158667512690.3555</v>
      </c>
      <c r="I10" s="102">
        <f>calculations!K98</f>
        <v>5158667512690.3555</v>
      </c>
      <c r="J10" s="102">
        <f>calculations!L98</f>
        <v>5158667512690.3555</v>
      </c>
      <c r="K10" s="102">
        <f>calculations!M98</f>
        <v>5158667512690.3555</v>
      </c>
      <c r="L10" s="102">
        <f>calculations!N98</f>
        <v>5158667512690.3555</v>
      </c>
      <c r="M10" s="102">
        <f>calculations!O98</f>
        <v>5158667512690.3555</v>
      </c>
      <c r="N10" s="102">
        <f>calculations!P98</f>
        <v>5158667512690.3555</v>
      </c>
      <c r="O10" s="102">
        <f>calculations!Q98</f>
        <v>5158667512690.3555</v>
      </c>
      <c r="P10" s="102">
        <f>calculations!R98</f>
        <v>5158667512690.3555</v>
      </c>
      <c r="Q10" s="102">
        <f>calculations!S98</f>
        <v>5158667512690.3555</v>
      </c>
      <c r="R10" s="102">
        <f>calculations!T98</f>
        <v>5158667512690.3555</v>
      </c>
      <c r="S10" s="102">
        <f>calculations!U98</f>
        <v>5158667512690.3555</v>
      </c>
      <c r="T10" s="102">
        <f>calculations!V98</f>
        <v>5158667512690.3555</v>
      </c>
      <c r="U10" s="102">
        <f>calculations!W98</f>
        <v>5158667512690.3555</v>
      </c>
      <c r="V10" s="102">
        <f>calculations!X98</f>
        <v>5158667512690.3555</v>
      </c>
      <c r="W10" s="102">
        <f>calculations!Y98</f>
        <v>5158667512690.3555</v>
      </c>
      <c r="X10" s="102">
        <f>calculations!Z98</f>
        <v>5158667512690.3555</v>
      </c>
      <c r="Y10" s="102">
        <f>calculations!AA98</f>
        <v>5158667512690.3555</v>
      </c>
      <c r="Z10" s="102">
        <f>calculations!AB98</f>
        <v>5158667512690.3555</v>
      </c>
      <c r="AA10" s="102">
        <f>calculations!AC98</f>
        <v>5158667512690.3555</v>
      </c>
      <c r="AB10" s="102">
        <f>calculations!AD98</f>
        <v>5158667512690.3555</v>
      </c>
      <c r="AC10" s="102">
        <f>calculations!AE98</f>
        <v>5158667512690.3555</v>
      </c>
      <c r="AD10" s="102">
        <f>calculations!AF98</f>
        <v>5158667512690.3555</v>
      </c>
      <c r="AE10" s="102">
        <f>calculations!AG98</f>
        <v>5158667512690.3555</v>
      </c>
      <c r="AF10" s="102">
        <f>calculations!AH98</f>
        <v>5158667512690.3555</v>
      </c>
      <c r="AG10" s="102">
        <f>calculations!AI98</f>
        <v>5158667512690.3555</v>
      </c>
    </row>
    <row r="11" spans="1:35" ht="14.5" x14ac:dyDescent="0.35">
      <c r="A11" s="21" t="s">
        <v>96</v>
      </c>
      <c r="B11" s="102">
        <f>calculations!D99</f>
        <v>0</v>
      </c>
      <c r="C11" s="102">
        <f>calculations!E99</f>
        <v>0</v>
      </c>
      <c r="D11" s="102">
        <f>calculations!F99</f>
        <v>0</v>
      </c>
      <c r="E11" s="102">
        <f>calculations!G99</f>
        <v>0</v>
      </c>
      <c r="F11" s="102">
        <f>calculations!H99</f>
        <v>0</v>
      </c>
      <c r="G11" s="102">
        <f>calculations!I99</f>
        <v>0</v>
      </c>
      <c r="H11" s="102">
        <f>calculations!J99</f>
        <v>0</v>
      </c>
      <c r="I11" s="102">
        <f>calculations!K99</f>
        <v>0</v>
      </c>
      <c r="J11" s="102">
        <f>calculations!L99</f>
        <v>0</v>
      </c>
      <c r="K11" s="102">
        <f>calculations!M99</f>
        <v>0</v>
      </c>
      <c r="L11" s="102">
        <f>calculations!N99</f>
        <v>0</v>
      </c>
      <c r="M11" s="102">
        <f>calculations!O99</f>
        <v>0</v>
      </c>
      <c r="N11" s="102">
        <f>calculations!P99</f>
        <v>0</v>
      </c>
      <c r="O11" s="102">
        <f>calculations!Q99</f>
        <v>0</v>
      </c>
      <c r="P11" s="102">
        <f>calculations!R99</f>
        <v>0</v>
      </c>
      <c r="Q11" s="102">
        <f>calculations!S99</f>
        <v>0</v>
      </c>
      <c r="R11" s="102">
        <f>calculations!T99</f>
        <v>0</v>
      </c>
      <c r="S11" s="102">
        <f>calculations!U99</f>
        <v>0</v>
      </c>
      <c r="T11" s="102">
        <f>calculations!V99</f>
        <v>0</v>
      </c>
      <c r="U11" s="102">
        <f>calculations!W99</f>
        <v>0</v>
      </c>
      <c r="V11" s="102">
        <f>calculations!X99</f>
        <v>0</v>
      </c>
      <c r="W11" s="102">
        <f>calculations!Y99</f>
        <v>0</v>
      </c>
      <c r="X11" s="102">
        <f>calculations!Z99</f>
        <v>0</v>
      </c>
      <c r="Y11" s="102">
        <f>calculations!AA99</f>
        <v>0</v>
      </c>
      <c r="Z11" s="102">
        <f>calculations!AB99</f>
        <v>0</v>
      </c>
      <c r="AA11" s="102">
        <f>calculations!AC99</f>
        <v>0</v>
      </c>
      <c r="AB11" s="102">
        <f>calculations!AD99</f>
        <v>0</v>
      </c>
      <c r="AC11" s="102">
        <f>calculations!AE99</f>
        <v>0</v>
      </c>
      <c r="AD11" s="102">
        <f>calculations!AF99</f>
        <v>0</v>
      </c>
      <c r="AE11" s="102">
        <f>calculations!AG99</f>
        <v>0</v>
      </c>
      <c r="AF11" s="102">
        <f>calculations!AH99</f>
        <v>0</v>
      </c>
      <c r="AG11" s="102">
        <f>calculations!AI99</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F4753-016D-4BEC-A2DB-982528DF5B17}">
  <sheetPr codeName="Sheet21">
    <tabColor rgb="FF1F497D"/>
  </sheetPr>
  <dimension ref="A1:AI1000"/>
  <sheetViews>
    <sheetView workbookViewId="0"/>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calculations!D103</f>
        <v>1054000269613.6414</v>
      </c>
      <c r="C2" s="102">
        <f>calculations!E103</f>
        <v>1143759241707.2229</v>
      </c>
      <c r="D2" s="102">
        <f>calculations!F103</f>
        <v>1071726556865.4402</v>
      </c>
      <c r="E2" s="102">
        <f>calculations!G103</f>
        <v>1028767706610.4775</v>
      </c>
      <c r="F2" s="102">
        <f>calculations!H103</f>
        <v>1009303986362.7939</v>
      </c>
      <c r="G2" s="102">
        <f>calculations!I103</f>
        <v>994401656633.35327</v>
      </c>
      <c r="H2" s="102">
        <f>calculations!J103</f>
        <v>979798776914.39392</v>
      </c>
      <c r="I2" s="102">
        <f>calculations!K103</f>
        <v>973163470791.80444</v>
      </c>
      <c r="J2" s="102">
        <f>calculations!L103</f>
        <v>971711516898.50354</v>
      </c>
      <c r="K2" s="102">
        <f>calculations!M103</f>
        <v>970850005732.53711</v>
      </c>
      <c r="L2" s="102">
        <f>calculations!N103</f>
        <v>972344820781.36084</v>
      </c>
      <c r="M2" s="102">
        <f>calculations!O103</f>
        <v>974601072368.74487</v>
      </c>
      <c r="N2" s="102">
        <f>calculations!P103</f>
        <v>980295493520.94727</v>
      </c>
      <c r="O2" s="102">
        <f>calculations!Q103</f>
        <v>986639541293.36731</v>
      </c>
      <c r="P2" s="102">
        <f>calculations!R103</f>
        <v>992559047158.3186</v>
      </c>
      <c r="Q2" s="102">
        <f>calculations!S103</f>
        <v>996165443848.45422</v>
      </c>
      <c r="R2" s="102">
        <f>calculations!T103</f>
        <v>1001095599685.8671</v>
      </c>
      <c r="S2" s="102">
        <f>calculations!U103</f>
        <v>1008975718156.6033</v>
      </c>
      <c r="T2" s="102">
        <f>calculations!V103</f>
        <v>1014046250309.3446</v>
      </c>
      <c r="U2" s="102">
        <f>calculations!W103</f>
        <v>1020813713663.563</v>
      </c>
      <c r="V2" s="102">
        <f>calculations!X103</f>
        <v>1028461238621.0867</v>
      </c>
      <c r="W2" s="102">
        <f>calculations!Y103</f>
        <v>1035553042873.1246</v>
      </c>
      <c r="X2" s="102">
        <f>calculations!Z103</f>
        <v>1051961501337.1698</v>
      </c>
      <c r="Y2" s="102">
        <f>calculations!AA103</f>
        <v>1069080139257.2738</v>
      </c>
      <c r="Z2" s="102">
        <f>calculations!AB103</f>
        <v>1084798137201.4553</v>
      </c>
      <c r="AA2" s="102">
        <f>calculations!AC103</f>
        <v>1102566423091.2405</v>
      </c>
      <c r="AB2" s="102">
        <f>calculations!AD103</f>
        <v>1120598660840.9666</v>
      </c>
      <c r="AC2" s="102">
        <f>calculations!AE103</f>
        <v>1137408034180.1255</v>
      </c>
      <c r="AD2" s="102">
        <f>calculations!AF103</f>
        <v>1156590721016.6138</v>
      </c>
      <c r="AE2" s="102">
        <f>calculations!AG103</f>
        <v>1160325814033.9968</v>
      </c>
      <c r="AF2" s="102">
        <f>calculations!AH103</f>
        <v>1163874258519.9998</v>
      </c>
      <c r="AG2" s="102">
        <f>calculations!AI103</f>
        <v>1167539265399.0569</v>
      </c>
    </row>
    <row r="3" spans="1:35" ht="14.5" x14ac:dyDescent="0.35">
      <c r="A3" s="21" t="s">
        <v>3</v>
      </c>
      <c r="B3" s="102">
        <f>calculations!D104</f>
        <v>0</v>
      </c>
      <c r="C3" s="102">
        <f>calculations!E104</f>
        <v>0</v>
      </c>
      <c r="D3" s="102">
        <f>calculations!F104</f>
        <v>0</v>
      </c>
      <c r="E3" s="102">
        <f>calculations!G104</f>
        <v>0</v>
      </c>
      <c r="F3" s="102">
        <f>calculations!H104</f>
        <v>0</v>
      </c>
      <c r="G3" s="102">
        <f>calculations!I104</f>
        <v>0</v>
      </c>
      <c r="H3" s="102">
        <f>calculations!J104</f>
        <v>0</v>
      </c>
      <c r="I3" s="102">
        <f>calculations!K104</f>
        <v>0</v>
      </c>
      <c r="J3" s="102">
        <f>calculations!L104</f>
        <v>0</v>
      </c>
      <c r="K3" s="102">
        <f>calculations!M104</f>
        <v>0</v>
      </c>
      <c r="L3" s="102">
        <f>calculations!N104</f>
        <v>0</v>
      </c>
      <c r="M3" s="102">
        <f>calculations!O104</f>
        <v>0</v>
      </c>
      <c r="N3" s="102">
        <f>calculations!P104</f>
        <v>0</v>
      </c>
      <c r="O3" s="102">
        <f>calculations!Q104</f>
        <v>0</v>
      </c>
      <c r="P3" s="102">
        <f>calculations!R104</f>
        <v>0</v>
      </c>
      <c r="Q3" s="102">
        <f>calculations!S104</f>
        <v>0</v>
      </c>
      <c r="R3" s="102">
        <f>calculations!T104</f>
        <v>0</v>
      </c>
      <c r="S3" s="102">
        <f>calculations!U104</f>
        <v>0</v>
      </c>
      <c r="T3" s="102">
        <f>calculations!V104</f>
        <v>0</v>
      </c>
      <c r="U3" s="102">
        <f>calculations!W104</f>
        <v>0</v>
      </c>
      <c r="V3" s="102">
        <f>calculations!X104</f>
        <v>0</v>
      </c>
      <c r="W3" s="102">
        <f>calculations!Y104</f>
        <v>0</v>
      </c>
      <c r="X3" s="102">
        <f>calculations!Z104</f>
        <v>0</v>
      </c>
      <c r="Y3" s="102">
        <f>calculations!AA104</f>
        <v>0</v>
      </c>
      <c r="Z3" s="102">
        <f>calculations!AB104</f>
        <v>0</v>
      </c>
      <c r="AA3" s="102">
        <f>calculations!AC104</f>
        <v>0</v>
      </c>
      <c r="AB3" s="102">
        <f>calculations!AD104</f>
        <v>0</v>
      </c>
      <c r="AC3" s="102">
        <f>calculations!AE104</f>
        <v>0</v>
      </c>
      <c r="AD3" s="102">
        <f>calculations!AF104</f>
        <v>0</v>
      </c>
      <c r="AE3" s="102">
        <f>calculations!AG104</f>
        <v>0</v>
      </c>
      <c r="AF3" s="102">
        <f>calculations!AH104</f>
        <v>0</v>
      </c>
      <c r="AG3" s="102">
        <f>calculations!AI104</f>
        <v>0</v>
      </c>
    </row>
    <row r="4" spans="1:35" ht="14.5" x14ac:dyDescent="0.35">
      <c r="A4" s="21" t="s">
        <v>4</v>
      </c>
      <c r="B4" s="102">
        <f>calculations!D105</f>
        <v>10883189965.533012</v>
      </c>
      <c r="C4" s="102">
        <f>calculations!E105</f>
        <v>10570510344.095211</v>
      </c>
      <c r="D4" s="102">
        <f>calculations!F105</f>
        <v>10643066934.758476</v>
      </c>
      <c r="E4" s="102">
        <f>calculations!G105</f>
        <v>10409218885.241583</v>
      </c>
      <c r="F4" s="102">
        <f>calculations!H105</f>
        <v>10207352200.230391</v>
      </c>
      <c r="G4" s="102">
        <f>calculations!I105</f>
        <v>10024267875.474524</v>
      </c>
      <c r="H4" s="102">
        <f>calculations!J105</f>
        <v>9842743273.4640121</v>
      </c>
      <c r="I4" s="102">
        <f>calculations!K105</f>
        <v>9689850279.1703014</v>
      </c>
      <c r="J4" s="102">
        <f>calculations!L105</f>
        <v>9540269583.0424137</v>
      </c>
      <c r="K4" s="102">
        <f>calculations!M105</f>
        <v>9402668860.3219433</v>
      </c>
      <c r="L4" s="102">
        <f>calculations!N105</f>
        <v>9290827793.726368</v>
      </c>
      <c r="M4" s="102">
        <f>calculations!O105</f>
        <v>9178088346.1930847</v>
      </c>
      <c r="N4" s="102">
        <f>calculations!P105</f>
        <v>9097756897.295351</v>
      </c>
      <c r="O4" s="102">
        <f>calculations!Q105</f>
        <v>9015695397.2650566</v>
      </c>
      <c r="P4" s="102">
        <f>calculations!R105</f>
        <v>8940606905.7537861</v>
      </c>
      <c r="Q4" s="102">
        <f>calculations!S105</f>
        <v>8850376149.4328613</v>
      </c>
      <c r="R4" s="102">
        <f>calculations!T105</f>
        <v>8779980058.0734406</v>
      </c>
      <c r="S4" s="102">
        <f>calculations!U105</f>
        <v>8743854288.854538</v>
      </c>
      <c r="T4" s="102">
        <f>calculations!V105</f>
        <v>8673336090.2083244</v>
      </c>
      <c r="U4" s="102">
        <f>calculations!W105</f>
        <v>8623622009.2498341</v>
      </c>
      <c r="V4" s="102">
        <f>calculations!X105</f>
        <v>8581241495.1785221</v>
      </c>
      <c r="W4" s="102">
        <f>calculations!Y105</f>
        <v>8530498510.3771563</v>
      </c>
      <c r="X4" s="102">
        <f>calculations!Z105</f>
        <v>8587021422.3261538</v>
      </c>
      <c r="Y4" s="102">
        <f>calculations!AA105</f>
        <v>8689442670.365633</v>
      </c>
      <c r="Z4" s="102">
        <f>calculations!AB105</f>
        <v>8786317460.6452293</v>
      </c>
      <c r="AA4" s="102">
        <f>calculations!AC105</f>
        <v>8912184615.3223782</v>
      </c>
      <c r="AB4" s="102">
        <f>calculations!AD105</f>
        <v>9048611972.2354221</v>
      </c>
      <c r="AC4" s="102">
        <f>calculations!AE105</f>
        <v>9177762993.6766472</v>
      </c>
      <c r="AD4" s="102">
        <f>calculations!AF105</f>
        <v>9326106531.0234394</v>
      </c>
      <c r="AE4" s="102">
        <f>calculations!AG105</f>
        <v>9459250466.221529</v>
      </c>
      <c r="AF4" s="102">
        <f>calculations!AH105</f>
        <v>9607292119.0084476</v>
      </c>
      <c r="AG4" s="102">
        <f>calculations!AI105</f>
        <v>9756158654.0933361</v>
      </c>
    </row>
    <row r="5" spans="1:35" ht="14.5" x14ac:dyDescent="0.35">
      <c r="A5" s="21" t="s">
        <v>5</v>
      </c>
      <c r="B5" s="102">
        <f>calculations!D106</f>
        <v>0</v>
      </c>
      <c r="C5" s="102">
        <f>calculations!E106</f>
        <v>0</v>
      </c>
      <c r="D5" s="102">
        <f>calculations!F106</f>
        <v>0</v>
      </c>
      <c r="E5" s="102">
        <f>calculations!G106</f>
        <v>0</v>
      </c>
      <c r="F5" s="102">
        <f>calculations!H106</f>
        <v>0</v>
      </c>
      <c r="G5" s="102">
        <f>calculations!I106</f>
        <v>0</v>
      </c>
      <c r="H5" s="102">
        <f>calculations!J106</f>
        <v>0</v>
      </c>
      <c r="I5" s="102">
        <f>calculations!K106</f>
        <v>0</v>
      </c>
      <c r="J5" s="102">
        <f>calculations!L106</f>
        <v>0</v>
      </c>
      <c r="K5" s="102">
        <f>calculations!M106</f>
        <v>0</v>
      </c>
      <c r="L5" s="102">
        <f>calculations!N106</f>
        <v>0</v>
      </c>
      <c r="M5" s="102">
        <f>calculations!O106</f>
        <v>0</v>
      </c>
      <c r="N5" s="102">
        <f>calculations!P106</f>
        <v>0</v>
      </c>
      <c r="O5" s="102">
        <f>calculations!Q106</f>
        <v>0</v>
      </c>
      <c r="P5" s="102">
        <f>calculations!R106</f>
        <v>0</v>
      </c>
      <c r="Q5" s="102">
        <f>calculations!S106</f>
        <v>0</v>
      </c>
      <c r="R5" s="102">
        <f>calculations!T106</f>
        <v>0</v>
      </c>
      <c r="S5" s="102">
        <f>calculations!U106</f>
        <v>0</v>
      </c>
      <c r="T5" s="102">
        <f>calculations!V106</f>
        <v>0</v>
      </c>
      <c r="U5" s="102">
        <f>calculations!W106</f>
        <v>0</v>
      </c>
      <c r="V5" s="102">
        <f>calculations!X106</f>
        <v>0</v>
      </c>
      <c r="W5" s="102">
        <f>calculations!Y106</f>
        <v>0</v>
      </c>
      <c r="X5" s="102">
        <f>calculations!Z106</f>
        <v>0</v>
      </c>
      <c r="Y5" s="102">
        <f>calculations!AA106</f>
        <v>0</v>
      </c>
      <c r="Z5" s="102">
        <f>calculations!AB106</f>
        <v>0</v>
      </c>
      <c r="AA5" s="102">
        <f>calculations!AC106</f>
        <v>0</v>
      </c>
      <c r="AB5" s="102">
        <f>calculations!AD106</f>
        <v>0</v>
      </c>
      <c r="AC5" s="102">
        <f>calculations!AE106</f>
        <v>0</v>
      </c>
      <c r="AD5" s="102">
        <f>calculations!AF106</f>
        <v>0</v>
      </c>
      <c r="AE5" s="102">
        <f>calculations!AG106</f>
        <v>0</v>
      </c>
      <c r="AF5" s="102">
        <f>calculations!AH106</f>
        <v>0</v>
      </c>
      <c r="AG5" s="102">
        <f>calculations!AI106</f>
        <v>0</v>
      </c>
    </row>
    <row r="6" spans="1:35" ht="14.5" x14ac:dyDescent="0.35">
      <c r="A6" s="21" t="s">
        <v>7</v>
      </c>
      <c r="B6" s="102">
        <f>calculations!D107</f>
        <v>0</v>
      </c>
      <c r="C6" s="102">
        <f>calculations!E107</f>
        <v>0</v>
      </c>
      <c r="D6" s="102">
        <f>calculations!F107</f>
        <v>0</v>
      </c>
      <c r="E6" s="102">
        <f>calculations!G107</f>
        <v>0</v>
      </c>
      <c r="F6" s="102">
        <f>calculations!H107</f>
        <v>0</v>
      </c>
      <c r="G6" s="102">
        <f>calculations!I107</f>
        <v>0</v>
      </c>
      <c r="H6" s="102">
        <f>calculations!J107</f>
        <v>0</v>
      </c>
      <c r="I6" s="102">
        <f>calculations!K107</f>
        <v>0</v>
      </c>
      <c r="J6" s="102">
        <f>calculations!L107</f>
        <v>0</v>
      </c>
      <c r="K6" s="102">
        <f>calculations!M107</f>
        <v>0</v>
      </c>
      <c r="L6" s="102">
        <f>calculations!N107</f>
        <v>0</v>
      </c>
      <c r="M6" s="102">
        <f>calculations!O107</f>
        <v>0</v>
      </c>
      <c r="N6" s="102">
        <f>calculations!P107</f>
        <v>0</v>
      </c>
      <c r="O6" s="102">
        <f>calculations!Q107</f>
        <v>0</v>
      </c>
      <c r="P6" s="102">
        <f>calculations!R107</f>
        <v>0</v>
      </c>
      <c r="Q6" s="102">
        <f>calculations!S107</f>
        <v>0</v>
      </c>
      <c r="R6" s="102">
        <f>calculations!T107</f>
        <v>0</v>
      </c>
      <c r="S6" s="102">
        <f>calculations!U107</f>
        <v>0</v>
      </c>
      <c r="T6" s="102">
        <f>calculations!V107</f>
        <v>0</v>
      </c>
      <c r="U6" s="102">
        <f>calculations!W107</f>
        <v>0</v>
      </c>
      <c r="V6" s="102">
        <f>calculations!X107</f>
        <v>0</v>
      </c>
      <c r="W6" s="102">
        <f>calculations!Y107</f>
        <v>0</v>
      </c>
      <c r="X6" s="102">
        <f>calculations!Z107</f>
        <v>0</v>
      </c>
      <c r="Y6" s="102">
        <f>calculations!AA107</f>
        <v>0</v>
      </c>
      <c r="Z6" s="102">
        <f>calculations!AB107</f>
        <v>0</v>
      </c>
      <c r="AA6" s="102">
        <f>calculations!AC107</f>
        <v>0</v>
      </c>
      <c r="AB6" s="102">
        <f>calculations!AD107</f>
        <v>0</v>
      </c>
      <c r="AC6" s="102">
        <f>calculations!AE107</f>
        <v>0</v>
      </c>
      <c r="AD6" s="102">
        <f>calculations!AF107</f>
        <v>0</v>
      </c>
      <c r="AE6" s="102">
        <f>calculations!AG107</f>
        <v>0</v>
      </c>
      <c r="AF6" s="102">
        <f>calculations!AH107</f>
        <v>0</v>
      </c>
      <c r="AG6" s="102">
        <f>calculations!AI107</f>
        <v>0</v>
      </c>
    </row>
    <row r="7" spans="1:35" ht="14.5" x14ac:dyDescent="0.35">
      <c r="A7" s="21" t="s">
        <v>8</v>
      </c>
      <c r="B7" s="102">
        <f>calculations!D108</f>
        <v>0</v>
      </c>
      <c r="C7" s="102">
        <f>calculations!E108</f>
        <v>0</v>
      </c>
      <c r="D7" s="102">
        <f>calculations!F108</f>
        <v>0</v>
      </c>
      <c r="E7" s="102">
        <f>calculations!G108</f>
        <v>0</v>
      </c>
      <c r="F7" s="102">
        <f>calculations!H108</f>
        <v>0</v>
      </c>
      <c r="G7" s="102">
        <f>calculations!I108</f>
        <v>0</v>
      </c>
      <c r="H7" s="102">
        <f>calculations!J108</f>
        <v>0</v>
      </c>
      <c r="I7" s="102">
        <f>calculations!K108</f>
        <v>0</v>
      </c>
      <c r="J7" s="102">
        <f>calculations!L108</f>
        <v>0</v>
      </c>
      <c r="K7" s="102">
        <f>calculations!M108</f>
        <v>0</v>
      </c>
      <c r="L7" s="102">
        <f>calculations!N108</f>
        <v>0</v>
      </c>
      <c r="M7" s="102">
        <f>calculations!O108</f>
        <v>0</v>
      </c>
      <c r="N7" s="102">
        <f>calculations!P108</f>
        <v>0</v>
      </c>
      <c r="O7" s="102">
        <f>calculations!Q108</f>
        <v>0</v>
      </c>
      <c r="P7" s="102">
        <f>calculations!R108</f>
        <v>0</v>
      </c>
      <c r="Q7" s="102">
        <f>calculations!S108</f>
        <v>0</v>
      </c>
      <c r="R7" s="102">
        <f>calculations!T108</f>
        <v>0</v>
      </c>
      <c r="S7" s="102">
        <f>calculations!U108</f>
        <v>0</v>
      </c>
      <c r="T7" s="102">
        <f>calculations!V108</f>
        <v>0</v>
      </c>
      <c r="U7" s="102">
        <f>calculations!W108</f>
        <v>0</v>
      </c>
      <c r="V7" s="102">
        <f>calculations!X108</f>
        <v>0</v>
      </c>
      <c r="W7" s="102">
        <f>calculations!Y108</f>
        <v>0</v>
      </c>
      <c r="X7" s="102">
        <f>calculations!Z108</f>
        <v>0</v>
      </c>
      <c r="Y7" s="102">
        <f>calculations!AA108</f>
        <v>0</v>
      </c>
      <c r="Z7" s="102">
        <f>calculations!AB108</f>
        <v>0</v>
      </c>
      <c r="AA7" s="102">
        <f>calculations!AC108</f>
        <v>0</v>
      </c>
      <c r="AB7" s="102">
        <f>calculations!AD108</f>
        <v>0</v>
      </c>
      <c r="AC7" s="102">
        <f>calculations!AE108</f>
        <v>0</v>
      </c>
      <c r="AD7" s="102">
        <f>calculations!AF108</f>
        <v>0</v>
      </c>
      <c r="AE7" s="102">
        <f>calculations!AG108</f>
        <v>0</v>
      </c>
      <c r="AF7" s="102">
        <f>calculations!AH108</f>
        <v>0</v>
      </c>
      <c r="AG7" s="102">
        <f>calculations!AI108</f>
        <v>0</v>
      </c>
    </row>
    <row r="8" spans="1:35" ht="14.5" x14ac:dyDescent="0.35">
      <c r="A8" s="21" t="s">
        <v>93</v>
      </c>
      <c r="B8" s="102">
        <f>calculations!D109</f>
        <v>0</v>
      </c>
      <c r="C8" s="102">
        <f>calculations!E109</f>
        <v>0</v>
      </c>
      <c r="D8" s="102">
        <f>calculations!F109</f>
        <v>0</v>
      </c>
      <c r="E8" s="102">
        <f>calculations!G109</f>
        <v>0</v>
      </c>
      <c r="F8" s="102">
        <f>calculations!H109</f>
        <v>0</v>
      </c>
      <c r="G8" s="102">
        <f>calculations!I109</f>
        <v>0</v>
      </c>
      <c r="H8" s="102">
        <f>calculations!J109</f>
        <v>0</v>
      </c>
      <c r="I8" s="102">
        <f>calculations!K109</f>
        <v>0</v>
      </c>
      <c r="J8" s="102">
        <f>calculations!L109</f>
        <v>0</v>
      </c>
      <c r="K8" s="102">
        <f>calculations!M109</f>
        <v>0</v>
      </c>
      <c r="L8" s="102">
        <f>calculations!N109</f>
        <v>0</v>
      </c>
      <c r="M8" s="102">
        <f>calculations!O109</f>
        <v>0</v>
      </c>
      <c r="N8" s="102">
        <f>calculations!P109</f>
        <v>0</v>
      </c>
      <c r="O8" s="102">
        <f>calculations!Q109</f>
        <v>0</v>
      </c>
      <c r="P8" s="102">
        <f>calculations!R109</f>
        <v>0</v>
      </c>
      <c r="Q8" s="102">
        <f>calculations!S109</f>
        <v>0</v>
      </c>
      <c r="R8" s="102">
        <f>calculations!T109</f>
        <v>0</v>
      </c>
      <c r="S8" s="102">
        <f>calculations!U109</f>
        <v>0</v>
      </c>
      <c r="T8" s="102">
        <f>calculations!V109</f>
        <v>0</v>
      </c>
      <c r="U8" s="102">
        <f>calculations!W109</f>
        <v>0</v>
      </c>
      <c r="V8" s="102">
        <f>calculations!X109</f>
        <v>0</v>
      </c>
      <c r="W8" s="102">
        <f>calculations!Y109</f>
        <v>0</v>
      </c>
      <c r="X8" s="102">
        <f>calculations!Z109</f>
        <v>0</v>
      </c>
      <c r="Y8" s="102">
        <f>calculations!AA109</f>
        <v>0</v>
      </c>
      <c r="Z8" s="102">
        <f>calculations!AB109</f>
        <v>0</v>
      </c>
      <c r="AA8" s="102">
        <f>calculations!AC109</f>
        <v>0</v>
      </c>
      <c r="AB8" s="102">
        <f>calculations!AD109</f>
        <v>0</v>
      </c>
      <c r="AC8" s="102">
        <f>calculations!AE109</f>
        <v>0</v>
      </c>
      <c r="AD8" s="102">
        <f>calculations!AF109</f>
        <v>0</v>
      </c>
      <c r="AE8" s="102">
        <f>calculations!AG109</f>
        <v>0</v>
      </c>
      <c r="AF8" s="102">
        <f>calculations!AH109</f>
        <v>0</v>
      </c>
      <c r="AG8" s="102">
        <f>calculations!AI109</f>
        <v>0</v>
      </c>
    </row>
    <row r="9" spans="1:35" ht="14.5" x14ac:dyDescent="0.35">
      <c r="A9" s="21" t="s">
        <v>94</v>
      </c>
      <c r="B9" s="102">
        <f>calculations!D110</f>
        <v>0</v>
      </c>
      <c r="C9" s="102">
        <f>calculations!E110</f>
        <v>0</v>
      </c>
      <c r="D9" s="102">
        <f>calculations!F110</f>
        <v>0</v>
      </c>
      <c r="E9" s="102">
        <f>calculations!G110</f>
        <v>0</v>
      </c>
      <c r="F9" s="102">
        <f>calculations!H110</f>
        <v>0</v>
      </c>
      <c r="G9" s="102">
        <f>calculations!I110</f>
        <v>0</v>
      </c>
      <c r="H9" s="102">
        <f>calculations!J110</f>
        <v>0</v>
      </c>
      <c r="I9" s="102">
        <f>calculations!K110</f>
        <v>0</v>
      </c>
      <c r="J9" s="102">
        <f>calculations!L110</f>
        <v>0</v>
      </c>
      <c r="K9" s="102">
        <f>calculations!M110</f>
        <v>0</v>
      </c>
      <c r="L9" s="102">
        <f>calculations!N110</f>
        <v>0</v>
      </c>
      <c r="M9" s="102">
        <f>calculations!O110</f>
        <v>0</v>
      </c>
      <c r="N9" s="102">
        <f>calculations!P110</f>
        <v>0</v>
      </c>
      <c r="O9" s="102">
        <f>calculations!Q110</f>
        <v>0</v>
      </c>
      <c r="P9" s="102">
        <f>calculations!R110</f>
        <v>0</v>
      </c>
      <c r="Q9" s="102">
        <f>calculations!S110</f>
        <v>0</v>
      </c>
      <c r="R9" s="102">
        <f>calculations!T110</f>
        <v>0</v>
      </c>
      <c r="S9" s="102">
        <f>calculations!U110</f>
        <v>0</v>
      </c>
      <c r="T9" s="102">
        <f>calculations!V110</f>
        <v>0</v>
      </c>
      <c r="U9" s="102">
        <f>calculations!W110</f>
        <v>0</v>
      </c>
      <c r="V9" s="102">
        <f>calculations!X110</f>
        <v>0</v>
      </c>
      <c r="W9" s="102">
        <f>calculations!Y110</f>
        <v>0</v>
      </c>
      <c r="X9" s="102">
        <f>calculations!Z110</f>
        <v>0</v>
      </c>
      <c r="Y9" s="102">
        <f>calculations!AA110</f>
        <v>0</v>
      </c>
      <c r="Z9" s="102">
        <f>calculations!AB110</f>
        <v>0</v>
      </c>
      <c r="AA9" s="102">
        <f>calculations!AC110</f>
        <v>0</v>
      </c>
      <c r="AB9" s="102">
        <f>calculations!AD110</f>
        <v>0</v>
      </c>
      <c r="AC9" s="102">
        <f>calculations!AE110</f>
        <v>0</v>
      </c>
      <c r="AD9" s="102">
        <f>calculations!AF110</f>
        <v>0</v>
      </c>
      <c r="AE9" s="102">
        <f>calculations!AG110</f>
        <v>0</v>
      </c>
      <c r="AF9" s="102">
        <f>calculations!AH110</f>
        <v>0</v>
      </c>
      <c r="AG9" s="102">
        <f>calculations!AI110</f>
        <v>0</v>
      </c>
    </row>
    <row r="10" spans="1:35" ht="14.5" x14ac:dyDescent="0.35">
      <c r="A10" s="21" t="s">
        <v>95</v>
      </c>
      <c r="B10" s="102">
        <f>calculations!D111</f>
        <v>0</v>
      </c>
      <c r="C10" s="102">
        <f>calculations!E111</f>
        <v>0</v>
      </c>
      <c r="D10" s="102">
        <f>calculations!F111</f>
        <v>0</v>
      </c>
      <c r="E10" s="102">
        <f>calculations!G111</f>
        <v>0</v>
      </c>
      <c r="F10" s="102">
        <f>calculations!H111</f>
        <v>0</v>
      </c>
      <c r="G10" s="102">
        <f>calculations!I111</f>
        <v>0</v>
      </c>
      <c r="H10" s="102">
        <f>calculations!J111</f>
        <v>0</v>
      </c>
      <c r="I10" s="102">
        <f>calculations!K111</f>
        <v>0</v>
      </c>
      <c r="J10" s="102">
        <f>calculations!L111</f>
        <v>0</v>
      </c>
      <c r="K10" s="102">
        <f>calculations!M111</f>
        <v>0</v>
      </c>
      <c r="L10" s="102">
        <f>calculations!N111</f>
        <v>0</v>
      </c>
      <c r="M10" s="102">
        <f>calculations!O111</f>
        <v>0</v>
      </c>
      <c r="N10" s="102">
        <f>calculations!P111</f>
        <v>0</v>
      </c>
      <c r="O10" s="102">
        <f>calculations!Q111</f>
        <v>0</v>
      </c>
      <c r="P10" s="102">
        <f>calculations!R111</f>
        <v>0</v>
      </c>
      <c r="Q10" s="102">
        <f>calculations!S111</f>
        <v>0</v>
      </c>
      <c r="R10" s="102">
        <f>calculations!T111</f>
        <v>0</v>
      </c>
      <c r="S10" s="102">
        <f>calculations!U111</f>
        <v>0</v>
      </c>
      <c r="T10" s="102">
        <f>calculations!V111</f>
        <v>0</v>
      </c>
      <c r="U10" s="102">
        <f>calculations!W111</f>
        <v>0</v>
      </c>
      <c r="V10" s="102">
        <f>calculations!X111</f>
        <v>0</v>
      </c>
      <c r="W10" s="102">
        <f>calculations!Y111</f>
        <v>0</v>
      </c>
      <c r="X10" s="102">
        <f>calculations!Z111</f>
        <v>0</v>
      </c>
      <c r="Y10" s="102">
        <f>calculations!AA111</f>
        <v>0</v>
      </c>
      <c r="Z10" s="102">
        <f>calculations!AB111</f>
        <v>0</v>
      </c>
      <c r="AA10" s="102">
        <f>calculations!AC111</f>
        <v>0</v>
      </c>
      <c r="AB10" s="102">
        <f>calculations!AD111</f>
        <v>0</v>
      </c>
      <c r="AC10" s="102">
        <f>calculations!AE111</f>
        <v>0</v>
      </c>
      <c r="AD10" s="102">
        <f>calculations!AF111</f>
        <v>0</v>
      </c>
      <c r="AE10" s="102">
        <f>calculations!AG111</f>
        <v>0</v>
      </c>
      <c r="AF10" s="102">
        <f>calculations!AH111</f>
        <v>0</v>
      </c>
      <c r="AG10" s="102">
        <f>calculations!AI111</f>
        <v>0</v>
      </c>
    </row>
    <row r="11" spans="1:35" ht="14.5" x14ac:dyDescent="0.35">
      <c r="A11" s="21" t="s">
        <v>96</v>
      </c>
      <c r="B11" s="102">
        <f>calculations!D112</f>
        <v>0</v>
      </c>
      <c r="C11" s="102">
        <f>calculations!E112</f>
        <v>0</v>
      </c>
      <c r="D11" s="102">
        <f>calculations!F112</f>
        <v>0</v>
      </c>
      <c r="E11" s="102">
        <f>calculations!G112</f>
        <v>0</v>
      </c>
      <c r="F11" s="102">
        <f>calculations!H112</f>
        <v>0</v>
      </c>
      <c r="G11" s="102">
        <f>calculations!I112</f>
        <v>0</v>
      </c>
      <c r="H11" s="102">
        <f>calculations!J112</f>
        <v>0</v>
      </c>
      <c r="I11" s="102">
        <f>calculations!K112</f>
        <v>0</v>
      </c>
      <c r="J11" s="102">
        <f>calculations!L112</f>
        <v>0</v>
      </c>
      <c r="K11" s="102">
        <f>calculations!M112</f>
        <v>0</v>
      </c>
      <c r="L11" s="102">
        <f>calculations!N112</f>
        <v>0</v>
      </c>
      <c r="M11" s="102">
        <f>calculations!O112</f>
        <v>0</v>
      </c>
      <c r="N11" s="102">
        <f>calculations!P112</f>
        <v>0</v>
      </c>
      <c r="O11" s="102">
        <f>calculations!Q112</f>
        <v>0</v>
      </c>
      <c r="P11" s="102">
        <f>calculations!R112</f>
        <v>0</v>
      </c>
      <c r="Q11" s="102">
        <f>calculations!S112</f>
        <v>0</v>
      </c>
      <c r="R11" s="102">
        <f>calculations!T112</f>
        <v>0</v>
      </c>
      <c r="S11" s="102">
        <f>calculations!U112</f>
        <v>0</v>
      </c>
      <c r="T11" s="102">
        <f>calculations!V112</f>
        <v>0</v>
      </c>
      <c r="U11" s="102">
        <f>calculations!W112</f>
        <v>0</v>
      </c>
      <c r="V11" s="102">
        <f>calculations!X112</f>
        <v>0</v>
      </c>
      <c r="W11" s="102">
        <f>calculations!Y112</f>
        <v>0</v>
      </c>
      <c r="X11" s="102">
        <f>calculations!Z112</f>
        <v>0</v>
      </c>
      <c r="Y11" s="102">
        <f>calculations!AA112</f>
        <v>0</v>
      </c>
      <c r="Z11" s="102">
        <f>calculations!AB112</f>
        <v>0</v>
      </c>
      <c r="AA11" s="102">
        <f>calculations!AC112</f>
        <v>0</v>
      </c>
      <c r="AB11" s="102">
        <f>calculations!AD112</f>
        <v>0</v>
      </c>
      <c r="AC11" s="102">
        <f>calculations!AE112</f>
        <v>0</v>
      </c>
      <c r="AD11" s="102">
        <f>calculations!AF112</f>
        <v>0</v>
      </c>
      <c r="AE11" s="102">
        <f>calculations!AG112</f>
        <v>0</v>
      </c>
      <c r="AF11" s="102">
        <f>calculations!AH112</f>
        <v>0</v>
      </c>
      <c r="AG11" s="102">
        <f>calculations!AI112</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BF1C5-684A-499B-9482-44FD757E573F}">
  <sheetPr codeName="Sheet22">
    <tabColor rgb="FF1F497D"/>
  </sheetPr>
  <dimension ref="A1:AI1000"/>
  <sheetViews>
    <sheetView workbookViewId="0"/>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3">
        <f>calculations!D116</f>
        <v>1109522882112.4407</v>
      </c>
      <c r="C2" s="103">
        <f>calculations!E116</f>
        <v>1190661916651.9878</v>
      </c>
      <c r="D2" s="103">
        <f>calculations!F116</f>
        <v>1138369238087.3369</v>
      </c>
      <c r="E2" s="103">
        <f>calculations!G116</f>
        <v>1122819605257.0032</v>
      </c>
      <c r="F2" s="103">
        <f>calculations!H116</f>
        <v>1129537400445.4465</v>
      </c>
      <c r="G2" s="103">
        <f>calculations!I116</f>
        <v>1139071282566.2393</v>
      </c>
      <c r="H2" s="103">
        <f>calculations!J116</f>
        <v>1153693726428.584</v>
      </c>
      <c r="I2" s="103">
        <f>calculations!K116</f>
        <v>1177384881563.6152</v>
      </c>
      <c r="J2" s="103">
        <f>calculations!L116</f>
        <v>1204367148928.3921</v>
      </c>
      <c r="K2" s="103">
        <f>calculations!M116</f>
        <v>1226271698492.1782</v>
      </c>
      <c r="L2" s="103">
        <f>calculations!N116</f>
        <v>1246145862392.8931</v>
      </c>
      <c r="M2" s="103">
        <f>calculations!O116</f>
        <v>1266331528320.1514</v>
      </c>
      <c r="N2" s="103">
        <f>calculations!P116</f>
        <v>1288220160368.1282</v>
      </c>
      <c r="O2" s="103">
        <f>calculations!Q116</f>
        <v>1311138628251.9336</v>
      </c>
      <c r="P2" s="103">
        <f>calculations!R116</f>
        <v>1333522881723.6091</v>
      </c>
      <c r="Q2" s="103">
        <f>calculations!S116</f>
        <v>1353553988299.5881</v>
      </c>
      <c r="R2" s="103">
        <f>calculations!T116</f>
        <v>1371767255763.8799</v>
      </c>
      <c r="S2" s="103">
        <f>calculations!U116</f>
        <v>1388809564409.459</v>
      </c>
      <c r="T2" s="103">
        <f>calculations!V116</f>
        <v>1402065712624.4031</v>
      </c>
      <c r="U2" s="103">
        <f>calculations!W116</f>
        <v>1413550601677.4292</v>
      </c>
      <c r="V2" s="103">
        <f>calculations!X116</f>
        <v>1425017854673.342</v>
      </c>
      <c r="W2" s="103">
        <f>calculations!Y116</f>
        <v>1437227017854.5239</v>
      </c>
      <c r="X2" s="103">
        <f>calculations!Z116</f>
        <v>1452892571903.6343</v>
      </c>
      <c r="Y2" s="103">
        <f>calculations!AA116</f>
        <v>1469683552088.1648</v>
      </c>
      <c r="Z2" s="103">
        <f>calculations!AB116</f>
        <v>1487491735232.4053</v>
      </c>
      <c r="AA2" s="103">
        <f>calculations!AC116</f>
        <v>1506279616966.2415</v>
      </c>
      <c r="AB2" s="103">
        <f>calculations!AD116</f>
        <v>1526177189450.8066</v>
      </c>
      <c r="AC2" s="103">
        <f>calculations!AE116</f>
        <v>1547576920461.6858</v>
      </c>
      <c r="AD2" s="103">
        <f>calculations!AF116</f>
        <v>1570283058066.51</v>
      </c>
      <c r="AE2" s="103">
        <f>calculations!AG116</f>
        <v>1575034651001.7061</v>
      </c>
      <c r="AF2" s="103">
        <f>calculations!AH116</f>
        <v>1577341632125.386</v>
      </c>
      <c r="AG2" s="103">
        <f>calculations!AI116</f>
        <v>1580232065910.0642</v>
      </c>
    </row>
    <row r="3" spans="1:35" ht="14.5" x14ac:dyDescent="0.35">
      <c r="A3" s="21" t="s">
        <v>3</v>
      </c>
      <c r="B3" s="103">
        <f>calculations!D117</f>
        <v>0</v>
      </c>
      <c r="C3" s="103">
        <f>calculations!E117</f>
        <v>0</v>
      </c>
      <c r="D3" s="103">
        <f>calculations!F117</f>
        <v>0</v>
      </c>
      <c r="E3" s="103">
        <f>calculations!G117</f>
        <v>0</v>
      </c>
      <c r="F3" s="103">
        <f>calculations!H117</f>
        <v>0</v>
      </c>
      <c r="G3" s="103">
        <f>calculations!I117</f>
        <v>0</v>
      </c>
      <c r="H3" s="103">
        <f>calculations!J117</f>
        <v>0</v>
      </c>
      <c r="I3" s="103">
        <f>calculations!K117</f>
        <v>0</v>
      </c>
      <c r="J3" s="103">
        <f>calculations!L117</f>
        <v>0</v>
      </c>
      <c r="K3" s="103">
        <f>calculations!M117</f>
        <v>0</v>
      </c>
      <c r="L3" s="103">
        <f>calculations!N117</f>
        <v>0</v>
      </c>
      <c r="M3" s="103">
        <f>calculations!O117</f>
        <v>0</v>
      </c>
      <c r="N3" s="103">
        <f>calculations!P117</f>
        <v>0</v>
      </c>
      <c r="O3" s="103">
        <f>calculations!Q117</f>
        <v>0</v>
      </c>
      <c r="P3" s="103">
        <f>calculations!R117</f>
        <v>0</v>
      </c>
      <c r="Q3" s="103">
        <f>calculations!S117</f>
        <v>0</v>
      </c>
      <c r="R3" s="103">
        <f>calculations!T117</f>
        <v>0</v>
      </c>
      <c r="S3" s="103">
        <f>calculations!U117</f>
        <v>0</v>
      </c>
      <c r="T3" s="103">
        <f>calculations!V117</f>
        <v>0</v>
      </c>
      <c r="U3" s="103">
        <f>calculations!W117</f>
        <v>0</v>
      </c>
      <c r="V3" s="103">
        <f>calculations!X117</f>
        <v>0</v>
      </c>
      <c r="W3" s="103">
        <f>calculations!Y117</f>
        <v>0</v>
      </c>
      <c r="X3" s="103">
        <f>calculations!Z117</f>
        <v>0</v>
      </c>
      <c r="Y3" s="103">
        <f>calculations!AA117</f>
        <v>0</v>
      </c>
      <c r="Z3" s="103">
        <f>calculations!AB117</f>
        <v>0</v>
      </c>
      <c r="AA3" s="103">
        <f>calculations!AC117</f>
        <v>0</v>
      </c>
      <c r="AB3" s="103">
        <f>calculations!AD117</f>
        <v>0</v>
      </c>
      <c r="AC3" s="103">
        <f>calculations!AE117</f>
        <v>0</v>
      </c>
      <c r="AD3" s="103">
        <f>calculations!AF117</f>
        <v>0</v>
      </c>
      <c r="AE3" s="103">
        <f>calculations!AG117</f>
        <v>0</v>
      </c>
      <c r="AF3" s="103">
        <f>calculations!AH117</f>
        <v>0</v>
      </c>
      <c r="AG3" s="103">
        <f>calculations!AI117</f>
        <v>0</v>
      </c>
    </row>
    <row r="4" spans="1:35" ht="14.5" x14ac:dyDescent="0.35">
      <c r="A4" s="21" t="s">
        <v>4</v>
      </c>
      <c r="B4" s="103">
        <f>calculations!D118</f>
        <v>0</v>
      </c>
      <c r="C4" s="103">
        <f>calculations!E118</f>
        <v>0</v>
      </c>
      <c r="D4" s="103">
        <f>calculations!F118</f>
        <v>0</v>
      </c>
      <c r="E4" s="103">
        <f>calculations!G118</f>
        <v>0</v>
      </c>
      <c r="F4" s="103">
        <f>calculations!H118</f>
        <v>0</v>
      </c>
      <c r="G4" s="103">
        <f>calculations!I118</f>
        <v>0</v>
      </c>
      <c r="H4" s="103">
        <f>calculations!J118</f>
        <v>0</v>
      </c>
      <c r="I4" s="103">
        <f>calculations!K118</f>
        <v>0</v>
      </c>
      <c r="J4" s="103">
        <f>calculations!L118</f>
        <v>0</v>
      </c>
      <c r="K4" s="103">
        <f>calculations!M118</f>
        <v>0</v>
      </c>
      <c r="L4" s="103">
        <f>calculations!N118</f>
        <v>0</v>
      </c>
      <c r="M4" s="103">
        <f>calculations!O118</f>
        <v>0</v>
      </c>
      <c r="N4" s="103">
        <f>calculations!P118</f>
        <v>0</v>
      </c>
      <c r="O4" s="103">
        <f>calculations!Q118</f>
        <v>0</v>
      </c>
      <c r="P4" s="103">
        <f>calculations!R118</f>
        <v>0</v>
      </c>
      <c r="Q4" s="103">
        <f>calculations!S118</f>
        <v>0</v>
      </c>
      <c r="R4" s="103">
        <f>calculations!T118</f>
        <v>0</v>
      </c>
      <c r="S4" s="103">
        <f>calculations!U118</f>
        <v>0</v>
      </c>
      <c r="T4" s="103">
        <f>calculations!V118</f>
        <v>0</v>
      </c>
      <c r="U4" s="103">
        <f>calculations!W118</f>
        <v>0</v>
      </c>
      <c r="V4" s="103">
        <f>calculations!X118</f>
        <v>0</v>
      </c>
      <c r="W4" s="103">
        <f>calculations!Y118</f>
        <v>0</v>
      </c>
      <c r="X4" s="103">
        <f>calculations!Z118</f>
        <v>0</v>
      </c>
      <c r="Y4" s="103">
        <f>calculations!AA118</f>
        <v>0</v>
      </c>
      <c r="Z4" s="103">
        <f>calculations!AB118</f>
        <v>0</v>
      </c>
      <c r="AA4" s="103">
        <f>calculations!AC118</f>
        <v>0</v>
      </c>
      <c r="AB4" s="103">
        <f>calculations!AD118</f>
        <v>0</v>
      </c>
      <c r="AC4" s="103">
        <f>calculations!AE118</f>
        <v>0</v>
      </c>
      <c r="AD4" s="103">
        <f>calculations!AF118</f>
        <v>0</v>
      </c>
      <c r="AE4" s="103">
        <f>calculations!AG118</f>
        <v>0</v>
      </c>
      <c r="AF4" s="103">
        <f>calculations!AH118</f>
        <v>0</v>
      </c>
      <c r="AG4" s="103">
        <f>calculations!AI118</f>
        <v>0</v>
      </c>
    </row>
    <row r="5" spans="1:35" ht="14.5" x14ac:dyDescent="0.35">
      <c r="A5" s="21" t="s">
        <v>5</v>
      </c>
      <c r="B5" s="103">
        <f>calculations!D119</f>
        <v>0</v>
      </c>
      <c r="C5" s="103">
        <f>calculations!E119</f>
        <v>0</v>
      </c>
      <c r="D5" s="103">
        <f>calculations!F119</f>
        <v>0</v>
      </c>
      <c r="E5" s="103">
        <f>calculations!G119</f>
        <v>0</v>
      </c>
      <c r="F5" s="103">
        <f>calculations!H119</f>
        <v>0</v>
      </c>
      <c r="G5" s="103">
        <f>calculations!I119</f>
        <v>0</v>
      </c>
      <c r="H5" s="103">
        <f>calculations!J119</f>
        <v>0</v>
      </c>
      <c r="I5" s="103">
        <f>calculations!K119</f>
        <v>0</v>
      </c>
      <c r="J5" s="103">
        <f>calculations!L119</f>
        <v>0</v>
      </c>
      <c r="K5" s="103">
        <f>calculations!M119</f>
        <v>0</v>
      </c>
      <c r="L5" s="103">
        <f>calculations!N119</f>
        <v>0</v>
      </c>
      <c r="M5" s="103">
        <f>calculations!O119</f>
        <v>0</v>
      </c>
      <c r="N5" s="103">
        <f>calculations!P119</f>
        <v>0</v>
      </c>
      <c r="O5" s="103">
        <f>calculations!Q119</f>
        <v>0</v>
      </c>
      <c r="P5" s="103">
        <f>calculations!R119</f>
        <v>0</v>
      </c>
      <c r="Q5" s="103">
        <f>calculations!S119</f>
        <v>0</v>
      </c>
      <c r="R5" s="103">
        <f>calculations!T119</f>
        <v>0</v>
      </c>
      <c r="S5" s="103">
        <f>calculations!U119</f>
        <v>0</v>
      </c>
      <c r="T5" s="103">
        <f>calculations!V119</f>
        <v>0</v>
      </c>
      <c r="U5" s="103">
        <f>calculations!W119</f>
        <v>0</v>
      </c>
      <c r="V5" s="103">
        <f>calculations!X119</f>
        <v>0</v>
      </c>
      <c r="W5" s="103">
        <f>calculations!Y119</f>
        <v>0</v>
      </c>
      <c r="X5" s="103">
        <f>calculations!Z119</f>
        <v>0</v>
      </c>
      <c r="Y5" s="103">
        <f>calculations!AA119</f>
        <v>0</v>
      </c>
      <c r="Z5" s="103">
        <f>calculations!AB119</f>
        <v>0</v>
      </c>
      <c r="AA5" s="103">
        <f>calculations!AC119</f>
        <v>0</v>
      </c>
      <c r="AB5" s="103">
        <f>calculations!AD119</f>
        <v>0</v>
      </c>
      <c r="AC5" s="103">
        <f>calculations!AE119</f>
        <v>0</v>
      </c>
      <c r="AD5" s="103">
        <f>calculations!AF119</f>
        <v>0</v>
      </c>
      <c r="AE5" s="103">
        <f>calculations!AG119</f>
        <v>0</v>
      </c>
      <c r="AF5" s="103">
        <f>calculations!AH119</f>
        <v>0</v>
      </c>
      <c r="AG5" s="103">
        <f>calculations!AI119</f>
        <v>0</v>
      </c>
    </row>
    <row r="6" spans="1:35" ht="14.5" x14ac:dyDescent="0.35">
      <c r="A6" s="21" t="s">
        <v>7</v>
      </c>
      <c r="B6" s="103">
        <f>calculations!D120</f>
        <v>0</v>
      </c>
      <c r="C6" s="103">
        <f>calculations!E120</f>
        <v>0</v>
      </c>
      <c r="D6" s="103">
        <f>calculations!F120</f>
        <v>0</v>
      </c>
      <c r="E6" s="103">
        <f>calculations!G120</f>
        <v>0</v>
      </c>
      <c r="F6" s="103">
        <f>calculations!H120</f>
        <v>0</v>
      </c>
      <c r="G6" s="103">
        <f>calculations!I120</f>
        <v>0</v>
      </c>
      <c r="H6" s="103">
        <f>calculations!J120</f>
        <v>0</v>
      </c>
      <c r="I6" s="103">
        <f>calculations!K120</f>
        <v>0</v>
      </c>
      <c r="J6" s="103">
        <f>calculations!L120</f>
        <v>0</v>
      </c>
      <c r="K6" s="103">
        <f>calculations!M120</f>
        <v>0</v>
      </c>
      <c r="L6" s="103">
        <f>calculations!N120</f>
        <v>0</v>
      </c>
      <c r="M6" s="103">
        <f>calculations!O120</f>
        <v>0</v>
      </c>
      <c r="N6" s="103">
        <f>calculations!P120</f>
        <v>0</v>
      </c>
      <c r="O6" s="103">
        <f>calculations!Q120</f>
        <v>0</v>
      </c>
      <c r="P6" s="103">
        <f>calculations!R120</f>
        <v>0</v>
      </c>
      <c r="Q6" s="103">
        <f>calculations!S120</f>
        <v>0</v>
      </c>
      <c r="R6" s="103">
        <f>calculations!T120</f>
        <v>0</v>
      </c>
      <c r="S6" s="103">
        <f>calculations!U120</f>
        <v>0</v>
      </c>
      <c r="T6" s="103">
        <f>calculations!V120</f>
        <v>0</v>
      </c>
      <c r="U6" s="103">
        <f>calculations!W120</f>
        <v>0</v>
      </c>
      <c r="V6" s="103">
        <f>calculations!X120</f>
        <v>0</v>
      </c>
      <c r="W6" s="103">
        <f>calculations!Y120</f>
        <v>0</v>
      </c>
      <c r="X6" s="103">
        <f>calculations!Z120</f>
        <v>0</v>
      </c>
      <c r="Y6" s="103">
        <f>calculations!AA120</f>
        <v>0</v>
      </c>
      <c r="Z6" s="103">
        <f>calculations!AB120</f>
        <v>0</v>
      </c>
      <c r="AA6" s="103">
        <f>calculations!AC120</f>
        <v>0</v>
      </c>
      <c r="AB6" s="103">
        <f>calculations!AD120</f>
        <v>0</v>
      </c>
      <c r="AC6" s="103">
        <f>calculations!AE120</f>
        <v>0</v>
      </c>
      <c r="AD6" s="103">
        <f>calculations!AF120</f>
        <v>0</v>
      </c>
      <c r="AE6" s="103">
        <f>calculations!AG120</f>
        <v>0</v>
      </c>
      <c r="AF6" s="103">
        <f>calculations!AH120</f>
        <v>0</v>
      </c>
      <c r="AG6" s="103">
        <f>calculations!AI120</f>
        <v>0</v>
      </c>
    </row>
    <row r="7" spans="1:35" ht="14.5" x14ac:dyDescent="0.35">
      <c r="A7" s="21" t="s">
        <v>8</v>
      </c>
      <c r="B7" s="103">
        <f>calculations!D121</f>
        <v>0</v>
      </c>
      <c r="C7" s="103">
        <f>calculations!E121</f>
        <v>0</v>
      </c>
      <c r="D7" s="103">
        <f>calculations!F121</f>
        <v>0</v>
      </c>
      <c r="E7" s="103">
        <f>calculations!G121</f>
        <v>0</v>
      </c>
      <c r="F7" s="103">
        <f>calculations!H121</f>
        <v>0</v>
      </c>
      <c r="G7" s="103">
        <f>calculations!I121</f>
        <v>0</v>
      </c>
      <c r="H7" s="103">
        <f>calculations!J121</f>
        <v>0</v>
      </c>
      <c r="I7" s="103">
        <f>calculations!K121</f>
        <v>0</v>
      </c>
      <c r="J7" s="103">
        <f>calculations!L121</f>
        <v>0</v>
      </c>
      <c r="K7" s="103">
        <f>calculations!M121</f>
        <v>0</v>
      </c>
      <c r="L7" s="103">
        <f>calculations!N121</f>
        <v>0</v>
      </c>
      <c r="M7" s="103">
        <f>calculations!O121</f>
        <v>0</v>
      </c>
      <c r="N7" s="103">
        <f>calculations!P121</f>
        <v>0</v>
      </c>
      <c r="O7" s="103">
        <f>calculations!Q121</f>
        <v>0</v>
      </c>
      <c r="P7" s="103">
        <f>calculations!R121</f>
        <v>0</v>
      </c>
      <c r="Q7" s="103">
        <f>calculations!S121</f>
        <v>0</v>
      </c>
      <c r="R7" s="103">
        <f>calculations!T121</f>
        <v>0</v>
      </c>
      <c r="S7" s="103">
        <f>calculations!U121</f>
        <v>0</v>
      </c>
      <c r="T7" s="103">
        <f>calculations!V121</f>
        <v>0</v>
      </c>
      <c r="U7" s="103">
        <f>calculations!W121</f>
        <v>0</v>
      </c>
      <c r="V7" s="103">
        <f>calculations!X121</f>
        <v>0</v>
      </c>
      <c r="W7" s="103">
        <f>calculations!Y121</f>
        <v>0</v>
      </c>
      <c r="X7" s="103">
        <f>calculations!Z121</f>
        <v>0</v>
      </c>
      <c r="Y7" s="103">
        <f>calculations!AA121</f>
        <v>0</v>
      </c>
      <c r="Z7" s="103">
        <f>calculations!AB121</f>
        <v>0</v>
      </c>
      <c r="AA7" s="103">
        <f>calculations!AC121</f>
        <v>0</v>
      </c>
      <c r="AB7" s="103">
        <f>calculations!AD121</f>
        <v>0</v>
      </c>
      <c r="AC7" s="103">
        <f>calculations!AE121</f>
        <v>0</v>
      </c>
      <c r="AD7" s="103">
        <f>calculations!AF121</f>
        <v>0</v>
      </c>
      <c r="AE7" s="103">
        <f>calculations!AG121</f>
        <v>0</v>
      </c>
      <c r="AF7" s="103">
        <f>calculations!AH121</f>
        <v>0</v>
      </c>
      <c r="AG7" s="103">
        <f>calculations!AI121</f>
        <v>0</v>
      </c>
    </row>
    <row r="8" spans="1:35" ht="14.5" x14ac:dyDescent="0.35">
      <c r="A8" s="21" t="s">
        <v>93</v>
      </c>
      <c r="B8" s="103">
        <f>calculations!D122</f>
        <v>0</v>
      </c>
      <c r="C8" s="103">
        <f>calculations!E122</f>
        <v>0</v>
      </c>
      <c r="D8" s="103">
        <f>calculations!F122</f>
        <v>0</v>
      </c>
      <c r="E8" s="103">
        <f>calculations!G122</f>
        <v>0</v>
      </c>
      <c r="F8" s="103">
        <f>calculations!H122</f>
        <v>0</v>
      </c>
      <c r="G8" s="103">
        <f>calculations!I122</f>
        <v>0</v>
      </c>
      <c r="H8" s="103">
        <f>calculations!J122</f>
        <v>0</v>
      </c>
      <c r="I8" s="103">
        <f>calculations!K122</f>
        <v>0</v>
      </c>
      <c r="J8" s="103">
        <f>calculations!L122</f>
        <v>0</v>
      </c>
      <c r="K8" s="103">
        <f>calculations!M122</f>
        <v>0</v>
      </c>
      <c r="L8" s="103">
        <f>calculations!N122</f>
        <v>0</v>
      </c>
      <c r="M8" s="103">
        <f>calculations!O122</f>
        <v>0</v>
      </c>
      <c r="N8" s="103">
        <f>calculations!P122</f>
        <v>0</v>
      </c>
      <c r="O8" s="103">
        <f>calculations!Q122</f>
        <v>0</v>
      </c>
      <c r="P8" s="103">
        <f>calculations!R122</f>
        <v>0</v>
      </c>
      <c r="Q8" s="103">
        <f>calculations!S122</f>
        <v>0</v>
      </c>
      <c r="R8" s="103">
        <f>calculations!T122</f>
        <v>0</v>
      </c>
      <c r="S8" s="103">
        <f>calculations!U122</f>
        <v>0</v>
      </c>
      <c r="T8" s="103">
        <f>calculations!V122</f>
        <v>0</v>
      </c>
      <c r="U8" s="103">
        <f>calculations!W122</f>
        <v>0</v>
      </c>
      <c r="V8" s="103">
        <f>calculations!X122</f>
        <v>0</v>
      </c>
      <c r="W8" s="103">
        <f>calculations!Y122</f>
        <v>0</v>
      </c>
      <c r="X8" s="103">
        <f>calculations!Z122</f>
        <v>0</v>
      </c>
      <c r="Y8" s="103">
        <f>calculations!AA122</f>
        <v>0</v>
      </c>
      <c r="Z8" s="103">
        <f>calculations!AB122</f>
        <v>0</v>
      </c>
      <c r="AA8" s="103">
        <f>calculations!AC122</f>
        <v>0</v>
      </c>
      <c r="AB8" s="103">
        <f>calculations!AD122</f>
        <v>0</v>
      </c>
      <c r="AC8" s="103">
        <f>calculations!AE122</f>
        <v>0</v>
      </c>
      <c r="AD8" s="103">
        <f>calculations!AF122</f>
        <v>0</v>
      </c>
      <c r="AE8" s="103">
        <f>calculations!AG122</f>
        <v>0</v>
      </c>
      <c r="AF8" s="103">
        <f>calculations!AH122</f>
        <v>0</v>
      </c>
      <c r="AG8" s="103">
        <f>calculations!AI122</f>
        <v>0</v>
      </c>
    </row>
    <row r="9" spans="1:35" ht="14.5" x14ac:dyDescent="0.35">
      <c r="A9" s="21" t="s">
        <v>94</v>
      </c>
      <c r="B9" s="103">
        <f>calculations!D123</f>
        <v>0</v>
      </c>
      <c r="C9" s="103">
        <f>calculations!E123</f>
        <v>0</v>
      </c>
      <c r="D9" s="103">
        <f>calculations!F123</f>
        <v>0</v>
      </c>
      <c r="E9" s="103">
        <f>calculations!G123</f>
        <v>0</v>
      </c>
      <c r="F9" s="103">
        <f>calculations!H123</f>
        <v>0</v>
      </c>
      <c r="G9" s="103">
        <f>calculations!I123</f>
        <v>0</v>
      </c>
      <c r="H9" s="103">
        <f>calculations!J123</f>
        <v>0</v>
      </c>
      <c r="I9" s="103">
        <f>calculations!K123</f>
        <v>0</v>
      </c>
      <c r="J9" s="103">
        <f>calculations!L123</f>
        <v>0</v>
      </c>
      <c r="K9" s="103">
        <f>calculations!M123</f>
        <v>0</v>
      </c>
      <c r="L9" s="103">
        <f>calculations!N123</f>
        <v>0</v>
      </c>
      <c r="M9" s="103">
        <f>calculations!O123</f>
        <v>0</v>
      </c>
      <c r="N9" s="103">
        <f>calculations!P123</f>
        <v>0</v>
      </c>
      <c r="O9" s="103">
        <f>calculations!Q123</f>
        <v>0</v>
      </c>
      <c r="P9" s="103">
        <f>calculations!R123</f>
        <v>0</v>
      </c>
      <c r="Q9" s="103">
        <f>calculations!S123</f>
        <v>0</v>
      </c>
      <c r="R9" s="103">
        <f>calculations!T123</f>
        <v>0</v>
      </c>
      <c r="S9" s="103">
        <f>calculations!U123</f>
        <v>0</v>
      </c>
      <c r="T9" s="103">
        <f>calculations!V123</f>
        <v>0</v>
      </c>
      <c r="U9" s="103">
        <f>calculations!W123</f>
        <v>0</v>
      </c>
      <c r="V9" s="103">
        <f>calculations!X123</f>
        <v>0</v>
      </c>
      <c r="W9" s="103">
        <f>calculations!Y123</f>
        <v>0</v>
      </c>
      <c r="X9" s="103">
        <f>calculations!Z123</f>
        <v>0</v>
      </c>
      <c r="Y9" s="103">
        <f>calculations!AA123</f>
        <v>0</v>
      </c>
      <c r="Z9" s="103">
        <f>calculations!AB123</f>
        <v>0</v>
      </c>
      <c r="AA9" s="103">
        <f>calculations!AC123</f>
        <v>0</v>
      </c>
      <c r="AB9" s="103">
        <f>calculations!AD123</f>
        <v>0</v>
      </c>
      <c r="AC9" s="103">
        <f>calculations!AE123</f>
        <v>0</v>
      </c>
      <c r="AD9" s="103">
        <f>calculations!AF123</f>
        <v>0</v>
      </c>
      <c r="AE9" s="103">
        <f>calculations!AG123</f>
        <v>0</v>
      </c>
      <c r="AF9" s="103">
        <f>calculations!AH123</f>
        <v>0</v>
      </c>
      <c r="AG9" s="103">
        <f>calculations!AI123</f>
        <v>0</v>
      </c>
    </row>
    <row r="10" spans="1:35" ht="14.5" x14ac:dyDescent="0.35">
      <c r="A10" s="21" t="s">
        <v>95</v>
      </c>
      <c r="B10" s="103">
        <f>calculations!D124</f>
        <v>0</v>
      </c>
      <c r="C10" s="103">
        <f>calculations!E124</f>
        <v>0</v>
      </c>
      <c r="D10" s="103">
        <f>calculations!F124</f>
        <v>0</v>
      </c>
      <c r="E10" s="103">
        <f>calculations!G124</f>
        <v>0</v>
      </c>
      <c r="F10" s="103">
        <f>calculations!H124</f>
        <v>0</v>
      </c>
      <c r="G10" s="103">
        <f>calculations!I124</f>
        <v>0</v>
      </c>
      <c r="H10" s="103">
        <f>calculations!J124</f>
        <v>0</v>
      </c>
      <c r="I10" s="103">
        <f>calculations!K124</f>
        <v>0</v>
      </c>
      <c r="J10" s="103">
        <f>calculations!L124</f>
        <v>0</v>
      </c>
      <c r="K10" s="103">
        <f>calculations!M124</f>
        <v>0</v>
      </c>
      <c r="L10" s="103">
        <f>calculations!N124</f>
        <v>0</v>
      </c>
      <c r="M10" s="103">
        <f>calculations!O124</f>
        <v>0</v>
      </c>
      <c r="N10" s="103">
        <f>calculations!P124</f>
        <v>0</v>
      </c>
      <c r="O10" s="103">
        <f>calculations!Q124</f>
        <v>0</v>
      </c>
      <c r="P10" s="103">
        <f>calculations!R124</f>
        <v>0</v>
      </c>
      <c r="Q10" s="103">
        <f>calculations!S124</f>
        <v>0</v>
      </c>
      <c r="R10" s="103">
        <f>calculations!T124</f>
        <v>0</v>
      </c>
      <c r="S10" s="103">
        <f>calculations!U124</f>
        <v>0</v>
      </c>
      <c r="T10" s="103">
        <f>calculations!V124</f>
        <v>0</v>
      </c>
      <c r="U10" s="103">
        <f>calculations!W124</f>
        <v>0</v>
      </c>
      <c r="V10" s="103">
        <f>calculations!X124</f>
        <v>0</v>
      </c>
      <c r="W10" s="103">
        <f>calculations!Y124</f>
        <v>0</v>
      </c>
      <c r="X10" s="103">
        <f>calculations!Z124</f>
        <v>0</v>
      </c>
      <c r="Y10" s="103">
        <f>calculations!AA124</f>
        <v>0</v>
      </c>
      <c r="Z10" s="103">
        <f>calculations!AB124</f>
        <v>0</v>
      </c>
      <c r="AA10" s="103">
        <f>calculations!AC124</f>
        <v>0</v>
      </c>
      <c r="AB10" s="103">
        <f>calculations!AD124</f>
        <v>0</v>
      </c>
      <c r="AC10" s="103">
        <f>calculations!AE124</f>
        <v>0</v>
      </c>
      <c r="AD10" s="103">
        <f>calculations!AF124</f>
        <v>0</v>
      </c>
      <c r="AE10" s="103">
        <f>calculations!AG124</f>
        <v>0</v>
      </c>
      <c r="AF10" s="103">
        <f>calculations!AH124</f>
        <v>0</v>
      </c>
      <c r="AG10" s="103">
        <f>calculations!AI124</f>
        <v>0</v>
      </c>
    </row>
    <row r="11" spans="1:35" ht="14.5" x14ac:dyDescent="0.35">
      <c r="A11" s="21" t="s">
        <v>96</v>
      </c>
      <c r="B11" s="103">
        <f>calculations!D125</f>
        <v>0</v>
      </c>
      <c r="C11" s="103">
        <f>calculations!E125</f>
        <v>0</v>
      </c>
      <c r="D11" s="103">
        <f>calculations!F125</f>
        <v>0</v>
      </c>
      <c r="E11" s="103">
        <f>calculations!G125</f>
        <v>0</v>
      </c>
      <c r="F11" s="103">
        <f>calculations!H125</f>
        <v>0</v>
      </c>
      <c r="G11" s="103">
        <f>calculations!I125</f>
        <v>0</v>
      </c>
      <c r="H11" s="103">
        <f>calculations!J125</f>
        <v>0</v>
      </c>
      <c r="I11" s="103">
        <f>calculations!K125</f>
        <v>0</v>
      </c>
      <c r="J11" s="103">
        <f>calculations!L125</f>
        <v>0</v>
      </c>
      <c r="K11" s="103">
        <f>calculations!M125</f>
        <v>0</v>
      </c>
      <c r="L11" s="103">
        <f>calculations!N125</f>
        <v>0</v>
      </c>
      <c r="M11" s="103">
        <f>calculations!O125</f>
        <v>0</v>
      </c>
      <c r="N11" s="103">
        <f>calculations!P125</f>
        <v>0</v>
      </c>
      <c r="O11" s="103">
        <f>calculations!Q125</f>
        <v>0</v>
      </c>
      <c r="P11" s="103">
        <f>calculations!R125</f>
        <v>0</v>
      </c>
      <c r="Q11" s="103">
        <f>calculations!S125</f>
        <v>0</v>
      </c>
      <c r="R11" s="103">
        <f>calculations!T125</f>
        <v>0</v>
      </c>
      <c r="S11" s="103">
        <f>calculations!U125</f>
        <v>0</v>
      </c>
      <c r="T11" s="103">
        <f>calculations!V125</f>
        <v>0</v>
      </c>
      <c r="U11" s="103">
        <f>calculations!W125</f>
        <v>0</v>
      </c>
      <c r="V11" s="103">
        <f>calculations!X125</f>
        <v>0</v>
      </c>
      <c r="W11" s="103">
        <f>calculations!Y125</f>
        <v>0</v>
      </c>
      <c r="X11" s="103">
        <f>calculations!Z125</f>
        <v>0</v>
      </c>
      <c r="Y11" s="103">
        <f>calculations!AA125</f>
        <v>0</v>
      </c>
      <c r="Z11" s="103">
        <f>calculations!AB125</f>
        <v>0</v>
      </c>
      <c r="AA11" s="103">
        <f>calculations!AC125</f>
        <v>0</v>
      </c>
      <c r="AB11" s="103">
        <f>calculations!AD125</f>
        <v>0</v>
      </c>
      <c r="AC11" s="103">
        <f>calculations!AE125</f>
        <v>0</v>
      </c>
      <c r="AD11" s="103">
        <f>calculations!AF125</f>
        <v>0</v>
      </c>
      <c r="AE11" s="103">
        <f>calculations!AG125</f>
        <v>0</v>
      </c>
      <c r="AF11" s="103">
        <f>calculations!AH125</f>
        <v>0</v>
      </c>
      <c r="AG11" s="103">
        <f>calculations!AI125</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6539-5FD8-4D9D-902A-2C2D6DF013B1}">
  <sheetPr codeName="Sheet23">
    <tabColor rgb="FF1F497D"/>
  </sheetPr>
  <dimension ref="A1:AI1000"/>
  <sheetViews>
    <sheetView workbookViewId="0"/>
  </sheetViews>
  <sheetFormatPr defaultColWidth="13.81640625" defaultRowHeight="15" customHeight="1" x14ac:dyDescent="0.3"/>
  <cols>
    <col min="1" max="1" width="28.54296875" style="22" customWidth="1"/>
    <col min="2" max="31" width="9.1796875" style="22" customWidth="1"/>
    <col min="32" max="32" width="9.81640625" style="22" customWidth="1"/>
    <col min="33"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calculations!D129</f>
        <v>4290108798458.2207</v>
      </c>
      <c r="C2" s="102">
        <f>calculations!E129</f>
        <v>4793576376948.5264</v>
      </c>
      <c r="D2" s="102">
        <f>calculations!F129</f>
        <v>4620463193152.5293</v>
      </c>
      <c r="E2" s="102">
        <f>calculations!G129</f>
        <v>4552248901680.9004</v>
      </c>
      <c r="F2" s="102">
        <f>calculations!H129</f>
        <v>4573264347294.0703</v>
      </c>
      <c r="G2" s="102">
        <f>calculations!I129</f>
        <v>4602311190733.1777</v>
      </c>
      <c r="H2" s="102">
        <f>calculations!J129</f>
        <v>4629202317745.6426</v>
      </c>
      <c r="I2" s="102">
        <f>calculations!K129</f>
        <v>4672245236878.7188</v>
      </c>
      <c r="J2" s="102">
        <f>calculations!L129</f>
        <v>4727813225547.5957</v>
      </c>
      <c r="K2" s="102">
        <f>calculations!M129</f>
        <v>4773578181105.7881</v>
      </c>
      <c r="L2" s="102">
        <f>calculations!N129</f>
        <v>4818593063072.3691</v>
      </c>
      <c r="M2" s="102">
        <f>calculations!O129</f>
        <v>4868781115483.8145</v>
      </c>
      <c r="N2" s="102">
        <f>calculations!P129</f>
        <v>4923036831494.8477</v>
      </c>
      <c r="O2" s="102">
        <f>calculations!Q129</f>
        <v>4977414907903.7979</v>
      </c>
      <c r="P2" s="102">
        <f>calculations!R129</f>
        <v>5028028726111.5313</v>
      </c>
      <c r="Q2" s="102">
        <f>calculations!S129</f>
        <v>5077700349846.7363</v>
      </c>
      <c r="R2" s="102">
        <f>calculations!T129</f>
        <v>5127078323235.2627</v>
      </c>
      <c r="S2" s="102">
        <f>calculations!U129</f>
        <v>5192879248876.5898</v>
      </c>
      <c r="T2" s="102">
        <f>calculations!V129</f>
        <v>5253170184669.3125</v>
      </c>
      <c r="U2" s="102">
        <f>calculations!W129</f>
        <v>5312410436320.9727</v>
      </c>
      <c r="V2" s="102">
        <f>calculations!X129</f>
        <v>5375323982055.0732</v>
      </c>
      <c r="W2" s="102">
        <f>calculations!Y129</f>
        <v>5443697640570.9033</v>
      </c>
      <c r="X2" s="102">
        <f>calculations!Z129</f>
        <v>5521473214941.3955</v>
      </c>
      <c r="Y2" s="102">
        <f>calculations!AA129</f>
        <v>5601811643965.0742</v>
      </c>
      <c r="Z2" s="102">
        <f>calculations!AB129</f>
        <v>5683102686749.6396</v>
      </c>
      <c r="AA2" s="102">
        <f>calculations!AC129</f>
        <v>5764289104379.4551</v>
      </c>
      <c r="AB2" s="102">
        <f>calculations!AD129</f>
        <v>5845877314689.8828</v>
      </c>
      <c r="AC2" s="102">
        <f>calculations!AE129</f>
        <v>5929726259117.7568</v>
      </c>
      <c r="AD2" s="102">
        <f>calculations!AF129</f>
        <v>6015657487365.4033</v>
      </c>
      <c r="AE2" s="102">
        <f>calculations!AG129</f>
        <v>6030662447279.5059</v>
      </c>
      <c r="AF2" s="102">
        <f>calculations!AH129</f>
        <v>6034576360286.9316</v>
      </c>
      <c r="AG2" s="102">
        <f>calculations!AI129</f>
        <v>6039182854360.2793</v>
      </c>
    </row>
    <row r="3" spans="1:35" ht="14.5" x14ac:dyDescent="0.35">
      <c r="A3" s="21" t="s">
        <v>3</v>
      </c>
      <c r="B3" s="102">
        <f>calculations!D130</f>
        <v>0</v>
      </c>
      <c r="C3" s="102">
        <f>calculations!E130</f>
        <v>0</v>
      </c>
      <c r="D3" s="102">
        <f>calculations!F130</f>
        <v>0</v>
      </c>
      <c r="E3" s="102">
        <f>calculations!G130</f>
        <v>0</v>
      </c>
      <c r="F3" s="102">
        <f>calculations!H130</f>
        <v>0</v>
      </c>
      <c r="G3" s="102">
        <f>calculations!I130</f>
        <v>0</v>
      </c>
      <c r="H3" s="102">
        <f>calculations!J130</f>
        <v>0</v>
      </c>
      <c r="I3" s="102">
        <f>calculations!K130</f>
        <v>0</v>
      </c>
      <c r="J3" s="102">
        <f>calculations!L130</f>
        <v>0</v>
      </c>
      <c r="K3" s="102">
        <f>calculations!M130</f>
        <v>0</v>
      </c>
      <c r="L3" s="102">
        <f>calculations!N130</f>
        <v>0</v>
      </c>
      <c r="M3" s="102">
        <f>calculations!O130</f>
        <v>0</v>
      </c>
      <c r="N3" s="102">
        <f>calculations!P130</f>
        <v>0</v>
      </c>
      <c r="O3" s="102">
        <f>calculations!Q130</f>
        <v>0</v>
      </c>
      <c r="P3" s="102">
        <f>calculations!R130</f>
        <v>0</v>
      </c>
      <c r="Q3" s="102">
        <f>calculations!S130</f>
        <v>0</v>
      </c>
      <c r="R3" s="102">
        <f>calculations!T130</f>
        <v>0</v>
      </c>
      <c r="S3" s="102">
        <f>calculations!U130</f>
        <v>0</v>
      </c>
      <c r="T3" s="102">
        <f>calculations!V130</f>
        <v>0</v>
      </c>
      <c r="U3" s="102">
        <f>calculations!W130</f>
        <v>0</v>
      </c>
      <c r="V3" s="102">
        <f>calculations!X130</f>
        <v>0</v>
      </c>
      <c r="W3" s="102">
        <f>calculations!Y130</f>
        <v>0</v>
      </c>
      <c r="X3" s="102">
        <f>calculations!Z130</f>
        <v>0</v>
      </c>
      <c r="Y3" s="102">
        <f>calculations!AA130</f>
        <v>0</v>
      </c>
      <c r="Z3" s="102">
        <f>calculations!AB130</f>
        <v>0</v>
      </c>
      <c r="AA3" s="102">
        <f>calculations!AC130</f>
        <v>0</v>
      </c>
      <c r="AB3" s="102">
        <f>calculations!AD130</f>
        <v>0</v>
      </c>
      <c r="AC3" s="102">
        <f>calculations!AE130</f>
        <v>0</v>
      </c>
      <c r="AD3" s="102">
        <f>calculations!AF130</f>
        <v>0</v>
      </c>
      <c r="AE3" s="102">
        <f>calculations!AG130</f>
        <v>0</v>
      </c>
      <c r="AF3" s="102">
        <f>calculations!AH130</f>
        <v>0</v>
      </c>
      <c r="AG3" s="102">
        <f>calculations!AI130</f>
        <v>0</v>
      </c>
    </row>
    <row r="4" spans="1:35" ht="14.5" x14ac:dyDescent="0.35">
      <c r="A4" s="21" t="s">
        <v>4</v>
      </c>
      <c r="B4" s="102">
        <f>calculations!D131</f>
        <v>12603436657967.664</v>
      </c>
      <c r="C4" s="102">
        <f>calculations!E131</f>
        <v>12543676710686.965</v>
      </c>
      <c r="D4" s="102">
        <f>calculations!F131</f>
        <v>12942164005287.586</v>
      </c>
      <c r="E4" s="102">
        <f>calculations!G131</f>
        <v>12954266901657.334</v>
      </c>
      <c r="F4" s="102">
        <f>calculations!H131</f>
        <v>12982148685780.426</v>
      </c>
      <c r="G4" s="102">
        <f>calculations!I131</f>
        <v>13018434259591.596</v>
      </c>
      <c r="H4" s="102">
        <f>calculations!J131</f>
        <v>13074325347733.74</v>
      </c>
      <c r="I4" s="102">
        <f>calculations!K131</f>
        <v>13140034166677.012</v>
      </c>
      <c r="J4" s="102">
        <f>calculations!L131</f>
        <v>13208546459733.693</v>
      </c>
      <c r="K4" s="102">
        <f>calculations!M131</f>
        <v>13282517685679.039</v>
      </c>
      <c r="L4" s="102">
        <f>calculations!N131</f>
        <v>13366275118677.801</v>
      </c>
      <c r="M4" s="102">
        <f>calculations!O131</f>
        <v>13445148196593.139</v>
      </c>
      <c r="N4" s="102">
        <f>calculations!P131</f>
        <v>13530558247334.727</v>
      </c>
      <c r="O4" s="102">
        <f>calculations!Q131</f>
        <v>13605252333147.438</v>
      </c>
      <c r="P4" s="102">
        <f>calculations!R131</f>
        <v>13672235364365.904</v>
      </c>
      <c r="Q4" s="102">
        <f>calculations!S131</f>
        <v>13718582142717.641</v>
      </c>
      <c r="R4" s="102">
        <f>calculations!T131</f>
        <v>13754479889231.381</v>
      </c>
      <c r="S4" s="102">
        <f>calculations!U131</f>
        <v>13835167518978.164</v>
      </c>
      <c r="T4" s="102">
        <f>calculations!V131</f>
        <v>13876743909493.738</v>
      </c>
      <c r="U4" s="102">
        <f>calculations!W131</f>
        <v>13912987509171.492</v>
      </c>
      <c r="V4" s="102">
        <f>calculations!X131</f>
        <v>13945860514209.367</v>
      </c>
      <c r="W4" s="102">
        <f>calculations!Y131</f>
        <v>13970896606944.861</v>
      </c>
      <c r="X4" s="102">
        <f>calculations!Z131</f>
        <v>14037584242511.604</v>
      </c>
      <c r="Y4" s="102">
        <f>calculations!AA131</f>
        <v>14099591716635.459</v>
      </c>
      <c r="Z4" s="102">
        <f>calculations!AB131</f>
        <v>14154038828174.988</v>
      </c>
      <c r="AA4" s="102">
        <f>calculations!AC131</f>
        <v>14209864827789.898</v>
      </c>
      <c r="AB4" s="102">
        <f>calculations!AD131</f>
        <v>14264204860832.846</v>
      </c>
      <c r="AC4" s="102">
        <f>calculations!AE131</f>
        <v>14318167444811.383</v>
      </c>
      <c r="AD4" s="102">
        <f>calculations!AF131</f>
        <v>14373007411591.438</v>
      </c>
      <c r="AE4" s="102">
        <f>calculations!AG131</f>
        <v>14429422064186.93</v>
      </c>
      <c r="AF4" s="102">
        <f>calculations!AH131</f>
        <v>14487937875265.584</v>
      </c>
      <c r="AG4" s="102">
        <f>calculations!AI131</f>
        <v>14548849981383.506</v>
      </c>
    </row>
    <row r="5" spans="1:35" ht="14.5" x14ac:dyDescent="0.35">
      <c r="A5" s="21" t="s">
        <v>5</v>
      </c>
      <c r="B5" s="102">
        <f>calculations!D132</f>
        <v>546263529.91819966</v>
      </c>
      <c r="C5" s="102">
        <f>calculations!E132</f>
        <v>501357118.62546617</v>
      </c>
      <c r="D5" s="102">
        <f>calculations!F132</f>
        <v>459945826.56690717</v>
      </c>
      <c r="E5" s="102">
        <f>calculations!G132</f>
        <v>422477176.18940288</v>
      </c>
      <c r="F5" s="102">
        <f>calculations!H132</f>
        <v>389600862.06766081</v>
      </c>
      <c r="G5" s="102">
        <f>calculations!I132</f>
        <v>361036144.98023558</v>
      </c>
      <c r="H5" s="102">
        <f>calculations!J132</f>
        <v>337923465.52487022</v>
      </c>
      <c r="I5" s="102">
        <f>calculations!K132</f>
        <v>321034372.00241292</v>
      </c>
      <c r="J5" s="102">
        <f>calculations!L132</f>
        <v>310332138.62423819</v>
      </c>
      <c r="K5" s="102">
        <f>calculations!M132</f>
        <v>306550237.17454255</v>
      </c>
      <c r="L5" s="102">
        <f>calculations!N132</f>
        <v>310297946.01774126</v>
      </c>
      <c r="M5" s="102">
        <f>calculations!O132</f>
        <v>321101409.43892294</v>
      </c>
      <c r="N5" s="102">
        <f>calculations!P132</f>
        <v>339859871.16090113</v>
      </c>
      <c r="O5" s="102">
        <f>calculations!Q132</f>
        <v>366754612.34871995</v>
      </c>
      <c r="P5" s="102">
        <f>calculations!R132</f>
        <v>403289573.60651922</v>
      </c>
      <c r="Q5" s="102">
        <f>calculations!S132</f>
        <v>450296989.0290522</v>
      </c>
      <c r="R5" s="102">
        <f>calculations!T132</f>
        <v>511047684.51215464</v>
      </c>
      <c r="S5" s="102">
        <f>calculations!U132</f>
        <v>588954835.02496922</v>
      </c>
      <c r="T5" s="102">
        <f>calculations!V132</f>
        <v>686999064.65313852</v>
      </c>
      <c r="U5" s="102">
        <f>calculations!W132</f>
        <v>812685348.71021247</v>
      </c>
      <c r="V5" s="102">
        <f>calculations!X132</f>
        <v>974304201.33521914</v>
      </c>
      <c r="W5" s="102">
        <f>calculations!Y132</f>
        <v>1183196755.5603042</v>
      </c>
      <c r="X5" s="102">
        <f>calculations!Z132</f>
        <v>1467115749.702579</v>
      </c>
      <c r="Y5" s="102">
        <f>calculations!AA132</f>
        <v>1839745138.598937</v>
      </c>
      <c r="Z5" s="102">
        <f>calculations!AB132</f>
        <v>2328970130.4403653</v>
      </c>
      <c r="AA5" s="102">
        <f>calculations!AC132</f>
        <v>2972564688.323854</v>
      </c>
      <c r="AB5" s="102">
        <f>calculations!AD132</f>
        <v>3807622167.278193</v>
      </c>
      <c r="AC5" s="102">
        <f>calculations!AE132</f>
        <v>4867637563.2031736</v>
      </c>
      <c r="AD5" s="102">
        <f>calculations!AF132</f>
        <v>6169476001.1138954</v>
      </c>
      <c r="AE5" s="102">
        <f>calculations!AG132</f>
        <v>7697695276.301878</v>
      </c>
      <c r="AF5" s="102">
        <f>calculations!AH132</f>
        <v>9395045584.3086376</v>
      </c>
      <c r="AG5" s="102">
        <f>calculations!AI132</f>
        <v>11164398599.311447</v>
      </c>
    </row>
    <row r="6" spans="1:35" ht="14.5" x14ac:dyDescent="0.35">
      <c r="A6" s="21" t="s">
        <v>7</v>
      </c>
      <c r="B6" s="102">
        <f>calculations!D133</f>
        <v>0</v>
      </c>
      <c r="C6" s="102">
        <f>calculations!E133</f>
        <v>0</v>
      </c>
      <c r="D6" s="102">
        <f>calculations!F133</f>
        <v>0</v>
      </c>
      <c r="E6" s="102">
        <f>calculations!G133</f>
        <v>0</v>
      </c>
      <c r="F6" s="102">
        <f>calculations!H133</f>
        <v>0</v>
      </c>
      <c r="G6" s="102">
        <f>calculations!I133</f>
        <v>0</v>
      </c>
      <c r="H6" s="102">
        <f>calculations!J133</f>
        <v>0</v>
      </c>
      <c r="I6" s="102">
        <f>calculations!K133</f>
        <v>0</v>
      </c>
      <c r="J6" s="102">
        <f>calculations!L133</f>
        <v>0</v>
      </c>
      <c r="K6" s="102">
        <f>calculations!M133</f>
        <v>0</v>
      </c>
      <c r="L6" s="102">
        <f>calculations!N133</f>
        <v>0</v>
      </c>
      <c r="M6" s="102">
        <f>calculations!O133</f>
        <v>0</v>
      </c>
      <c r="N6" s="102">
        <f>calculations!P133</f>
        <v>0</v>
      </c>
      <c r="O6" s="102">
        <f>calculations!Q133</f>
        <v>0</v>
      </c>
      <c r="P6" s="102">
        <f>calculations!R133</f>
        <v>0</v>
      </c>
      <c r="Q6" s="102">
        <f>calculations!S133</f>
        <v>0</v>
      </c>
      <c r="R6" s="102">
        <f>calculations!T133</f>
        <v>0</v>
      </c>
      <c r="S6" s="102">
        <f>calculations!U133</f>
        <v>0</v>
      </c>
      <c r="T6" s="102">
        <f>calculations!V133</f>
        <v>0</v>
      </c>
      <c r="U6" s="102">
        <f>calculations!W133</f>
        <v>0</v>
      </c>
      <c r="V6" s="102">
        <f>calculations!X133</f>
        <v>0</v>
      </c>
      <c r="W6" s="102">
        <f>calculations!Y133</f>
        <v>0</v>
      </c>
      <c r="X6" s="102">
        <f>calculations!Z133</f>
        <v>0</v>
      </c>
      <c r="Y6" s="102">
        <f>calculations!AA133</f>
        <v>0</v>
      </c>
      <c r="Z6" s="102">
        <f>calculations!AB133</f>
        <v>0</v>
      </c>
      <c r="AA6" s="102">
        <f>calculations!AC133</f>
        <v>0</v>
      </c>
      <c r="AB6" s="102">
        <f>calculations!AD133</f>
        <v>0</v>
      </c>
      <c r="AC6" s="102">
        <f>calculations!AE133</f>
        <v>0</v>
      </c>
      <c r="AD6" s="102">
        <f>calculations!AF133</f>
        <v>0</v>
      </c>
      <c r="AE6" s="102">
        <f>calculations!AG133</f>
        <v>0</v>
      </c>
      <c r="AF6" s="102">
        <f>calculations!AH133</f>
        <v>0</v>
      </c>
      <c r="AG6" s="102">
        <f>calculations!AI133</f>
        <v>0</v>
      </c>
    </row>
    <row r="7" spans="1:35" ht="14.5" x14ac:dyDescent="0.35">
      <c r="A7" s="21" t="s">
        <v>8</v>
      </c>
      <c r="B7" s="102">
        <f>calculations!D134</f>
        <v>0</v>
      </c>
      <c r="C7" s="102">
        <f>calculations!E134</f>
        <v>0</v>
      </c>
      <c r="D7" s="102">
        <f>calculations!F134</f>
        <v>0</v>
      </c>
      <c r="E7" s="102">
        <f>calculations!G134</f>
        <v>0</v>
      </c>
      <c r="F7" s="102">
        <f>calculations!H134</f>
        <v>0</v>
      </c>
      <c r="G7" s="102">
        <f>calculations!I134</f>
        <v>0</v>
      </c>
      <c r="H7" s="102">
        <f>calculations!J134</f>
        <v>0</v>
      </c>
      <c r="I7" s="102">
        <f>calculations!K134</f>
        <v>0</v>
      </c>
      <c r="J7" s="102">
        <f>calculations!L134</f>
        <v>0</v>
      </c>
      <c r="K7" s="102">
        <f>calculations!M134</f>
        <v>0</v>
      </c>
      <c r="L7" s="102">
        <f>calculations!N134</f>
        <v>0</v>
      </c>
      <c r="M7" s="102">
        <f>calculations!O134</f>
        <v>0</v>
      </c>
      <c r="N7" s="102">
        <f>calculations!P134</f>
        <v>0</v>
      </c>
      <c r="O7" s="102">
        <f>calculations!Q134</f>
        <v>0</v>
      </c>
      <c r="P7" s="102">
        <f>calculations!R134</f>
        <v>0</v>
      </c>
      <c r="Q7" s="102">
        <f>calculations!S134</f>
        <v>0</v>
      </c>
      <c r="R7" s="102">
        <f>calculations!T134</f>
        <v>0</v>
      </c>
      <c r="S7" s="102">
        <f>calculations!U134</f>
        <v>0</v>
      </c>
      <c r="T7" s="102">
        <f>calculations!V134</f>
        <v>0</v>
      </c>
      <c r="U7" s="102">
        <f>calculations!W134</f>
        <v>0</v>
      </c>
      <c r="V7" s="102">
        <f>calculations!X134</f>
        <v>0</v>
      </c>
      <c r="W7" s="102">
        <f>calculations!Y134</f>
        <v>0</v>
      </c>
      <c r="X7" s="102">
        <f>calculations!Z134</f>
        <v>0</v>
      </c>
      <c r="Y7" s="102">
        <f>calculations!AA134</f>
        <v>0</v>
      </c>
      <c r="Z7" s="102">
        <f>calculations!AB134</f>
        <v>0</v>
      </c>
      <c r="AA7" s="102">
        <f>calculations!AC134</f>
        <v>0</v>
      </c>
      <c r="AB7" s="102">
        <f>calculations!AD134</f>
        <v>0</v>
      </c>
      <c r="AC7" s="102">
        <f>calculations!AE134</f>
        <v>0</v>
      </c>
      <c r="AD7" s="102">
        <f>calculations!AF134</f>
        <v>0</v>
      </c>
      <c r="AE7" s="102">
        <f>calculations!AG134</f>
        <v>0</v>
      </c>
      <c r="AF7" s="102">
        <f>calculations!AH134</f>
        <v>0</v>
      </c>
      <c r="AG7" s="102">
        <f>calculations!AI134</f>
        <v>0</v>
      </c>
    </row>
    <row r="8" spans="1:35" ht="14.5" x14ac:dyDescent="0.35">
      <c r="A8" s="21" t="s">
        <v>93</v>
      </c>
      <c r="B8" s="102">
        <f>calculations!D135</f>
        <v>0</v>
      </c>
      <c r="C8" s="102">
        <f>calculations!E135</f>
        <v>0</v>
      </c>
      <c r="D8" s="102">
        <f>calculations!F135</f>
        <v>0</v>
      </c>
      <c r="E8" s="102">
        <f>calculations!G135</f>
        <v>0</v>
      </c>
      <c r="F8" s="102">
        <f>calculations!H135</f>
        <v>0</v>
      </c>
      <c r="G8" s="102">
        <f>calculations!I135</f>
        <v>0</v>
      </c>
      <c r="H8" s="102">
        <f>calculations!J135</f>
        <v>0</v>
      </c>
      <c r="I8" s="102">
        <f>calculations!K135</f>
        <v>0</v>
      </c>
      <c r="J8" s="102">
        <f>calculations!L135</f>
        <v>0</v>
      </c>
      <c r="K8" s="102">
        <f>calculations!M135</f>
        <v>0</v>
      </c>
      <c r="L8" s="102">
        <f>calculations!N135</f>
        <v>0</v>
      </c>
      <c r="M8" s="102">
        <f>calculations!O135</f>
        <v>0</v>
      </c>
      <c r="N8" s="102">
        <f>calculations!P135</f>
        <v>0</v>
      </c>
      <c r="O8" s="102">
        <f>calculations!Q135</f>
        <v>0</v>
      </c>
      <c r="P8" s="102">
        <f>calculations!R135</f>
        <v>0</v>
      </c>
      <c r="Q8" s="102">
        <f>calculations!S135</f>
        <v>0</v>
      </c>
      <c r="R8" s="102">
        <f>calculations!T135</f>
        <v>0</v>
      </c>
      <c r="S8" s="102">
        <f>calculations!U135</f>
        <v>0</v>
      </c>
      <c r="T8" s="102">
        <f>calculations!V135</f>
        <v>0</v>
      </c>
      <c r="U8" s="102">
        <f>calculations!W135</f>
        <v>0</v>
      </c>
      <c r="V8" s="102">
        <f>calculations!X135</f>
        <v>0</v>
      </c>
      <c r="W8" s="102">
        <f>calculations!Y135</f>
        <v>0</v>
      </c>
      <c r="X8" s="102">
        <f>calculations!Z135</f>
        <v>0</v>
      </c>
      <c r="Y8" s="102">
        <f>calculations!AA135</f>
        <v>0</v>
      </c>
      <c r="Z8" s="102">
        <f>calculations!AB135</f>
        <v>0</v>
      </c>
      <c r="AA8" s="102">
        <f>calculations!AC135</f>
        <v>0</v>
      </c>
      <c r="AB8" s="102">
        <f>calculations!AD135</f>
        <v>0</v>
      </c>
      <c r="AC8" s="102">
        <f>calculations!AE135</f>
        <v>0</v>
      </c>
      <c r="AD8" s="102">
        <f>calculations!AF135</f>
        <v>0</v>
      </c>
      <c r="AE8" s="102">
        <f>calculations!AG135</f>
        <v>0</v>
      </c>
      <c r="AF8" s="102">
        <f>calculations!AH135</f>
        <v>0</v>
      </c>
      <c r="AG8" s="102">
        <f>calculations!AI135</f>
        <v>0</v>
      </c>
    </row>
    <row r="9" spans="1:35" ht="14.5" x14ac:dyDescent="0.35">
      <c r="A9" s="21" t="s">
        <v>94</v>
      </c>
      <c r="B9" s="102">
        <f>calculations!D136</f>
        <v>0</v>
      </c>
      <c r="C9" s="102">
        <f>calculations!E136</f>
        <v>0</v>
      </c>
      <c r="D9" s="102">
        <f>calculations!F136</f>
        <v>0</v>
      </c>
      <c r="E9" s="102">
        <f>calculations!G136</f>
        <v>0</v>
      </c>
      <c r="F9" s="102">
        <f>calculations!H136</f>
        <v>0</v>
      </c>
      <c r="G9" s="102">
        <f>calculations!I136</f>
        <v>0</v>
      </c>
      <c r="H9" s="102">
        <f>calculations!J136</f>
        <v>0</v>
      </c>
      <c r="I9" s="102">
        <f>calculations!K136</f>
        <v>0</v>
      </c>
      <c r="J9" s="102">
        <f>calculations!L136</f>
        <v>0</v>
      </c>
      <c r="K9" s="102">
        <f>calculations!M136</f>
        <v>0</v>
      </c>
      <c r="L9" s="102">
        <f>calculations!N136</f>
        <v>0</v>
      </c>
      <c r="M9" s="102">
        <f>calculations!O136</f>
        <v>0</v>
      </c>
      <c r="N9" s="102">
        <f>calculations!P136</f>
        <v>0</v>
      </c>
      <c r="O9" s="102">
        <f>calculations!Q136</f>
        <v>0</v>
      </c>
      <c r="P9" s="102">
        <f>calculations!R136</f>
        <v>0</v>
      </c>
      <c r="Q9" s="102">
        <f>calculations!S136</f>
        <v>0</v>
      </c>
      <c r="R9" s="102">
        <f>calculations!T136</f>
        <v>0</v>
      </c>
      <c r="S9" s="102">
        <f>calculations!U136</f>
        <v>0</v>
      </c>
      <c r="T9" s="102">
        <f>calculations!V136</f>
        <v>0</v>
      </c>
      <c r="U9" s="102">
        <f>calculations!W136</f>
        <v>0</v>
      </c>
      <c r="V9" s="102">
        <f>calculations!X136</f>
        <v>0</v>
      </c>
      <c r="W9" s="102">
        <f>calculations!Y136</f>
        <v>0</v>
      </c>
      <c r="X9" s="102">
        <f>calculations!Z136</f>
        <v>0</v>
      </c>
      <c r="Y9" s="102">
        <f>calculations!AA136</f>
        <v>0</v>
      </c>
      <c r="Z9" s="102">
        <f>calculations!AB136</f>
        <v>0</v>
      </c>
      <c r="AA9" s="102">
        <f>calculations!AC136</f>
        <v>0</v>
      </c>
      <c r="AB9" s="102">
        <f>calculations!AD136</f>
        <v>0</v>
      </c>
      <c r="AC9" s="102">
        <f>calculations!AE136</f>
        <v>0</v>
      </c>
      <c r="AD9" s="102">
        <f>calculations!AF136</f>
        <v>0</v>
      </c>
      <c r="AE9" s="102">
        <f>calculations!AG136</f>
        <v>0</v>
      </c>
      <c r="AF9" s="102">
        <f>calculations!AH136</f>
        <v>0</v>
      </c>
      <c r="AG9" s="102">
        <f>calculations!AI136</f>
        <v>0</v>
      </c>
    </row>
    <row r="10" spans="1:35" ht="14.5" x14ac:dyDescent="0.35">
      <c r="A10" s="21" t="s">
        <v>95</v>
      </c>
      <c r="B10" s="102">
        <f>calculations!D137</f>
        <v>432971057986.05157</v>
      </c>
      <c r="C10" s="102">
        <f>calculations!E137</f>
        <v>411141882413.96619</v>
      </c>
      <c r="D10" s="102">
        <f>calculations!F137</f>
        <v>392234324632.64624</v>
      </c>
      <c r="E10" s="102">
        <f>calculations!G137</f>
        <v>376269573678.22211</v>
      </c>
      <c r="F10" s="102">
        <f>calculations!H137</f>
        <v>363221155900.46869</v>
      </c>
      <c r="G10" s="102">
        <f>calculations!I137</f>
        <v>352406068612.86481</v>
      </c>
      <c r="H10" s="102">
        <f>calculations!J137</f>
        <v>343759030216.94525</v>
      </c>
      <c r="I10" s="102">
        <f>calculations!K137</f>
        <v>336851317890.12323</v>
      </c>
      <c r="J10" s="102">
        <f>calculations!L137</f>
        <v>331055215132.50977</v>
      </c>
      <c r="K10" s="102">
        <f>calculations!M137</f>
        <v>326326615643.84326</v>
      </c>
      <c r="L10" s="102">
        <f>calculations!N137</f>
        <v>322633087156.76776</v>
      </c>
      <c r="M10" s="102">
        <f>calculations!O137</f>
        <v>319231096129.927</v>
      </c>
      <c r="N10" s="102">
        <f>calculations!P137</f>
        <v>316379112825.33661</v>
      </c>
      <c r="O10" s="102">
        <f>calculations!Q137</f>
        <v>313879522370.50262</v>
      </c>
      <c r="P10" s="102">
        <f>calculations!R137</f>
        <v>311874126418.75854</v>
      </c>
      <c r="Q10" s="102">
        <f>calculations!S137</f>
        <v>309845644764.78143</v>
      </c>
      <c r="R10" s="102">
        <f>calculations!T137</f>
        <v>308211374048.10431</v>
      </c>
      <c r="S10" s="102">
        <f>calculations!U137</f>
        <v>306971930080.90564</v>
      </c>
      <c r="T10" s="102">
        <f>calculations!V137</f>
        <v>305614952952.44788</v>
      </c>
      <c r="U10" s="102">
        <f>calculations!W137</f>
        <v>304507826382.112</v>
      </c>
      <c r="V10" s="102">
        <f>calculations!X137</f>
        <v>303535878070.79535</v>
      </c>
      <c r="W10" s="102">
        <f>calculations!Y137</f>
        <v>302552768399.94043</v>
      </c>
      <c r="X10" s="102">
        <f>calculations!Z137</f>
        <v>303474255835.77362</v>
      </c>
      <c r="Y10" s="102">
        <f>calculations!AA137</f>
        <v>304324771369.86536</v>
      </c>
      <c r="Z10" s="102">
        <f>calculations!AB137</f>
        <v>304953692915.44147</v>
      </c>
      <c r="AA10" s="102">
        <f>calculations!AC137</f>
        <v>305658025516.86841</v>
      </c>
      <c r="AB10" s="102">
        <f>calculations!AD137</f>
        <v>306312678210.1897</v>
      </c>
      <c r="AC10" s="102">
        <f>calculations!AE137</f>
        <v>306955228921.22314</v>
      </c>
      <c r="AD10" s="102">
        <f>calculations!AF137</f>
        <v>307630779085.84802</v>
      </c>
      <c r="AE10" s="102">
        <f>calculations!AG137</f>
        <v>308364433426.00226</v>
      </c>
      <c r="AF10" s="102">
        <f>calculations!AH137</f>
        <v>309180453022.81</v>
      </c>
      <c r="AG10" s="102">
        <f>calculations!AI137</f>
        <v>310087174266.76935</v>
      </c>
    </row>
    <row r="11" spans="1:35" ht="14.5" x14ac:dyDescent="0.35">
      <c r="A11" s="21" t="s">
        <v>96</v>
      </c>
      <c r="B11" s="102">
        <f>calculations!D138</f>
        <v>0</v>
      </c>
      <c r="C11" s="102">
        <f>calculations!E138</f>
        <v>0</v>
      </c>
      <c r="D11" s="102">
        <f>calculations!F138</f>
        <v>0</v>
      </c>
      <c r="E11" s="102">
        <f>calculations!G138</f>
        <v>0</v>
      </c>
      <c r="F11" s="102">
        <f>calculations!H138</f>
        <v>0</v>
      </c>
      <c r="G11" s="102">
        <f>calculations!I138</f>
        <v>0</v>
      </c>
      <c r="H11" s="102">
        <f>calculations!J138</f>
        <v>0</v>
      </c>
      <c r="I11" s="102">
        <f>calculations!K138</f>
        <v>0</v>
      </c>
      <c r="J11" s="102">
        <f>calculations!L138</f>
        <v>0</v>
      </c>
      <c r="K11" s="102">
        <f>calculations!M138</f>
        <v>0</v>
      </c>
      <c r="L11" s="102">
        <f>calculations!N138</f>
        <v>0</v>
      </c>
      <c r="M11" s="102">
        <f>calculations!O138</f>
        <v>0</v>
      </c>
      <c r="N11" s="102">
        <f>calculations!P138</f>
        <v>0</v>
      </c>
      <c r="O11" s="102">
        <f>calculations!Q138</f>
        <v>0</v>
      </c>
      <c r="P11" s="102">
        <f>calculations!R138</f>
        <v>0</v>
      </c>
      <c r="Q11" s="102">
        <f>calculations!S138</f>
        <v>0</v>
      </c>
      <c r="R11" s="102">
        <f>calculations!T138</f>
        <v>0</v>
      </c>
      <c r="S11" s="102">
        <f>calculations!U138</f>
        <v>0</v>
      </c>
      <c r="T11" s="102">
        <f>calculations!V138</f>
        <v>0</v>
      </c>
      <c r="U11" s="102">
        <f>calculations!W138</f>
        <v>0</v>
      </c>
      <c r="V11" s="102">
        <f>calculations!X138</f>
        <v>0</v>
      </c>
      <c r="W11" s="102">
        <f>calculations!Y138</f>
        <v>0</v>
      </c>
      <c r="X11" s="102">
        <f>calculations!Z138</f>
        <v>0</v>
      </c>
      <c r="Y11" s="102">
        <f>calculations!AA138</f>
        <v>0</v>
      </c>
      <c r="Z11" s="102">
        <f>calculations!AB138</f>
        <v>0</v>
      </c>
      <c r="AA11" s="102">
        <f>calculations!AC138</f>
        <v>0</v>
      </c>
      <c r="AB11" s="102">
        <f>calculations!AD138</f>
        <v>0</v>
      </c>
      <c r="AC11" s="102">
        <f>calculations!AE138</f>
        <v>0</v>
      </c>
      <c r="AD11" s="102">
        <f>calculations!AF138</f>
        <v>0</v>
      </c>
      <c r="AE11" s="102">
        <f>calculations!AG138</f>
        <v>0</v>
      </c>
      <c r="AF11" s="102">
        <f>calculations!AH138</f>
        <v>0</v>
      </c>
      <c r="AG11" s="102">
        <f>calculations!AI138</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3576B-4BCF-427D-841D-1B6F092E4498}">
  <sheetPr codeName="Sheet24">
    <tabColor rgb="FF1F497D"/>
  </sheetPr>
  <dimension ref="A1:AI1000"/>
  <sheetViews>
    <sheetView workbookViewId="0"/>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calculations!D142</f>
        <v>6092906388824.7695</v>
      </c>
      <c r="C2" s="102">
        <f>calculations!E142</f>
        <v>6660140007351.5723</v>
      </c>
      <c r="D2" s="102">
        <f>calculations!F142</f>
        <v>6283703991575.2256</v>
      </c>
      <c r="E2" s="102">
        <f>calculations!G142</f>
        <v>6053462390334.1162</v>
      </c>
      <c r="F2" s="102">
        <f>calculations!H142</f>
        <v>5885259186291.9443</v>
      </c>
      <c r="G2" s="102">
        <f>calculations!I142</f>
        <v>5766416189293.2813</v>
      </c>
      <c r="H2" s="102">
        <f>calculations!J142</f>
        <v>5651349821919.9688</v>
      </c>
      <c r="I2" s="102">
        <f>calculations!K142</f>
        <v>5522256520978.167</v>
      </c>
      <c r="J2" s="102">
        <f>calculations!L142</f>
        <v>5410318602215.3408</v>
      </c>
      <c r="K2" s="102">
        <f>calculations!M142</f>
        <v>5298400408523.7393</v>
      </c>
      <c r="L2" s="102">
        <f>calculations!N142</f>
        <v>5186424543150.876</v>
      </c>
      <c r="M2" s="102">
        <f>calculations!O142</f>
        <v>5061911550836.751</v>
      </c>
      <c r="N2" s="102">
        <f>calculations!P142</f>
        <v>4921116471138.8574</v>
      </c>
      <c r="O2" s="102">
        <f>calculations!Q142</f>
        <v>4771066874123.4561</v>
      </c>
      <c r="P2" s="102">
        <f>calculations!R142</f>
        <v>4623422757683.5303</v>
      </c>
      <c r="Q2" s="102">
        <f>calculations!S142</f>
        <v>4479970850179.5986</v>
      </c>
      <c r="R2" s="102">
        <f>calculations!T142</f>
        <v>4337911954196.7236</v>
      </c>
      <c r="S2" s="102">
        <f>calculations!U142</f>
        <v>4207154408917.4238</v>
      </c>
      <c r="T2" s="102">
        <f>calculations!V142</f>
        <v>4068270786865.8755</v>
      </c>
      <c r="U2" s="102">
        <f>calculations!W142</f>
        <v>3929517434097.3979</v>
      </c>
      <c r="V2" s="102">
        <f>calculations!X142</f>
        <v>3786317102012.2769</v>
      </c>
      <c r="W2" s="102">
        <f>calculations!Y142</f>
        <v>3635537033204.7861</v>
      </c>
      <c r="X2" s="102">
        <f>calculations!Z142</f>
        <v>3469613676315.0693</v>
      </c>
      <c r="Y2" s="102">
        <f>calculations!AA142</f>
        <v>3299160808117.5605</v>
      </c>
      <c r="Z2" s="102">
        <f>calculations!AB142</f>
        <v>3127751957329.1909</v>
      </c>
      <c r="AA2" s="102">
        <f>calculations!AC142</f>
        <v>2955715437384.1523</v>
      </c>
      <c r="AB2" s="102">
        <f>calculations!AD142</f>
        <v>2782990520306.8564</v>
      </c>
      <c r="AC2" s="102">
        <f>calculations!AE142</f>
        <v>2607966133898.1641</v>
      </c>
      <c r="AD2" s="102">
        <f>calculations!AF142</f>
        <v>2427461541588.251</v>
      </c>
      <c r="AE2" s="102">
        <f>calculations!AG142</f>
        <v>2383476379564.4253</v>
      </c>
      <c r="AF2" s="102">
        <f>calculations!AH142</f>
        <v>2358969674711.1001</v>
      </c>
      <c r="AG2" s="102">
        <f>calculations!AI142</f>
        <v>2333574357506.167</v>
      </c>
    </row>
    <row r="3" spans="1:35" ht="14.5" x14ac:dyDescent="0.35">
      <c r="A3" s="21" t="s">
        <v>3</v>
      </c>
      <c r="B3" s="102">
        <f>calculations!D143</f>
        <v>0</v>
      </c>
      <c r="C3" s="102">
        <f>calculations!E143</f>
        <v>0</v>
      </c>
      <c r="D3" s="102">
        <f>calculations!F143</f>
        <v>0</v>
      </c>
      <c r="E3" s="102">
        <f>calculations!G143</f>
        <v>0</v>
      </c>
      <c r="F3" s="102">
        <f>calculations!H143</f>
        <v>0</v>
      </c>
      <c r="G3" s="102">
        <f>calculations!I143</f>
        <v>0</v>
      </c>
      <c r="H3" s="102">
        <f>calculations!J143</f>
        <v>0</v>
      </c>
      <c r="I3" s="102">
        <f>calculations!K143</f>
        <v>0</v>
      </c>
      <c r="J3" s="102">
        <f>calculations!L143</f>
        <v>0</v>
      </c>
      <c r="K3" s="102">
        <f>calculations!M143</f>
        <v>0</v>
      </c>
      <c r="L3" s="102">
        <f>calculations!N143</f>
        <v>0</v>
      </c>
      <c r="M3" s="102">
        <f>calculations!O143</f>
        <v>0</v>
      </c>
      <c r="N3" s="102">
        <f>calculations!P143</f>
        <v>0</v>
      </c>
      <c r="O3" s="102">
        <f>calculations!Q143</f>
        <v>0</v>
      </c>
      <c r="P3" s="102">
        <f>calculations!R143</f>
        <v>0</v>
      </c>
      <c r="Q3" s="102">
        <f>calculations!S143</f>
        <v>0</v>
      </c>
      <c r="R3" s="102">
        <f>calculations!T143</f>
        <v>0</v>
      </c>
      <c r="S3" s="102">
        <f>calculations!U143</f>
        <v>0</v>
      </c>
      <c r="T3" s="102">
        <f>calculations!V143</f>
        <v>0</v>
      </c>
      <c r="U3" s="102">
        <f>calculations!W143</f>
        <v>0</v>
      </c>
      <c r="V3" s="102">
        <f>calculations!X143</f>
        <v>0</v>
      </c>
      <c r="W3" s="102">
        <f>calculations!Y143</f>
        <v>0</v>
      </c>
      <c r="X3" s="102">
        <f>calculations!Z143</f>
        <v>0</v>
      </c>
      <c r="Y3" s="102">
        <f>calculations!AA143</f>
        <v>0</v>
      </c>
      <c r="Z3" s="102">
        <f>calculations!AB143</f>
        <v>0</v>
      </c>
      <c r="AA3" s="102">
        <f>calculations!AC143</f>
        <v>0</v>
      </c>
      <c r="AB3" s="102">
        <f>calculations!AD143</f>
        <v>0</v>
      </c>
      <c r="AC3" s="102">
        <f>calculations!AE143</f>
        <v>0</v>
      </c>
      <c r="AD3" s="102">
        <f>calculations!AF143</f>
        <v>0</v>
      </c>
      <c r="AE3" s="102">
        <f>calculations!AG143</f>
        <v>0</v>
      </c>
      <c r="AF3" s="102">
        <f>calculations!AH143</f>
        <v>0</v>
      </c>
      <c r="AG3" s="102">
        <f>calculations!AI143</f>
        <v>0</v>
      </c>
    </row>
    <row r="4" spans="1:35" ht="14.5" x14ac:dyDescent="0.35">
      <c r="A4" s="21" t="s">
        <v>4</v>
      </c>
      <c r="B4" s="102">
        <f>calculations!D144</f>
        <v>0</v>
      </c>
      <c r="C4" s="102">
        <f>calculations!E144</f>
        <v>0</v>
      </c>
      <c r="D4" s="102">
        <f>calculations!F144</f>
        <v>0</v>
      </c>
      <c r="E4" s="102">
        <f>calculations!G144</f>
        <v>0</v>
      </c>
      <c r="F4" s="102">
        <f>calculations!H144</f>
        <v>0</v>
      </c>
      <c r="G4" s="102">
        <f>calculations!I144</f>
        <v>0</v>
      </c>
      <c r="H4" s="102">
        <f>calculations!J144</f>
        <v>0</v>
      </c>
      <c r="I4" s="102">
        <f>calculations!K144</f>
        <v>0</v>
      </c>
      <c r="J4" s="102">
        <f>calculations!L144</f>
        <v>0</v>
      </c>
      <c r="K4" s="102">
        <f>calculations!M144</f>
        <v>0</v>
      </c>
      <c r="L4" s="102">
        <f>calculations!N144</f>
        <v>0</v>
      </c>
      <c r="M4" s="102">
        <f>calculations!O144</f>
        <v>0</v>
      </c>
      <c r="N4" s="102">
        <f>calculations!P144</f>
        <v>0</v>
      </c>
      <c r="O4" s="102">
        <f>calculations!Q144</f>
        <v>0</v>
      </c>
      <c r="P4" s="102">
        <f>calculations!R144</f>
        <v>0</v>
      </c>
      <c r="Q4" s="102">
        <f>calculations!S144</f>
        <v>0</v>
      </c>
      <c r="R4" s="102">
        <f>calculations!T144</f>
        <v>0</v>
      </c>
      <c r="S4" s="102">
        <f>calculations!U144</f>
        <v>0</v>
      </c>
      <c r="T4" s="102">
        <f>calculations!V144</f>
        <v>0</v>
      </c>
      <c r="U4" s="102">
        <f>calculations!W144</f>
        <v>0</v>
      </c>
      <c r="V4" s="102">
        <f>calculations!X144</f>
        <v>0</v>
      </c>
      <c r="W4" s="102">
        <f>calculations!Y144</f>
        <v>0</v>
      </c>
      <c r="X4" s="102">
        <f>calculations!Z144</f>
        <v>0</v>
      </c>
      <c r="Y4" s="102">
        <f>calculations!AA144</f>
        <v>0</v>
      </c>
      <c r="Z4" s="102">
        <f>calculations!AB144</f>
        <v>0</v>
      </c>
      <c r="AA4" s="102">
        <f>calculations!AC144</f>
        <v>0</v>
      </c>
      <c r="AB4" s="102">
        <f>calculations!AD144</f>
        <v>0</v>
      </c>
      <c r="AC4" s="102">
        <f>calculations!AE144</f>
        <v>0</v>
      </c>
      <c r="AD4" s="102">
        <f>calculations!AF144</f>
        <v>0</v>
      </c>
      <c r="AE4" s="102">
        <f>calculations!AG144</f>
        <v>0</v>
      </c>
      <c r="AF4" s="102">
        <f>calculations!AH144</f>
        <v>0</v>
      </c>
      <c r="AG4" s="102">
        <f>calculations!AI144</f>
        <v>0</v>
      </c>
    </row>
    <row r="5" spans="1:35" ht="14.5" x14ac:dyDescent="0.35">
      <c r="A5" s="21" t="s">
        <v>5</v>
      </c>
      <c r="B5" s="102">
        <f>calculations!D145</f>
        <v>0</v>
      </c>
      <c r="C5" s="102">
        <f>calculations!E145</f>
        <v>0</v>
      </c>
      <c r="D5" s="102">
        <f>calculations!F145</f>
        <v>0</v>
      </c>
      <c r="E5" s="102">
        <f>calculations!G145</f>
        <v>0</v>
      </c>
      <c r="F5" s="102">
        <f>calculations!H145</f>
        <v>0</v>
      </c>
      <c r="G5" s="102">
        <f>calculations!I145</f>
        <v>0</v>
      </c>
      <c r="H5" s="102">
        <f>calculations!J145</f>
        <v>0</v>
      </c>
      <c r="I5" s="102">
        <f>calculations!K145</f>
        <v>0</v>
      </c>
      <c r="J5" s="102">
        <f>calculations!L145</f>
        <v>0</v>
      </c>
      <c r="K5" s="102">
        <f>calculations!M145</f>
        <v>0</v>
      </c>
      <c r="L5" s="102">
        <f>calculations!N145</f>
        <v>0</v>
      </c>
      <c r="M5" s="102">
        <f>calculations!O145</f>
        <v>0</v>
      </c>
      <c r="N5" s="102">
        <f>calculations!P145</f>
        <v>0</v>
      </c>
      <c r="O5" s="102">
        <f>calculations!Q145</f>
        <v>0</v>
      </c>
      <c r="P5" s="102">
        <f>calculations!R145</f>
        <v>0</v>
      </c>
      <c r="Q5" s="102">
        <f>calculations!S145</f>
        <v>0</v>
      </c>
      <c r="R5" s="102">
        <f>calculations!T145</f>
        <v>0</v>
      </c>
      <c r="S5" s="102">
        <f>calculations!U145</f>
        <v>0</v>
      </c>
      <c r="T5" s="102">
        <f>calculations!V145</f>
        <v>0</v>
      </c>
      <c r="U5" s="102">
        <f>calculations!W145</f>
        <v>0</v>
      </c>
      <c r="V5" s="102">
        <f>calculations!X145</f>
        <v>0</v>
      </c>
      <c r="W5" s="102">
        <f>calculations!Y145</f>
        <v>0</v>
      </c>
      <c r="X5" s="102">
        <f>calculations!Z145</f>
        <v>0</v>
      </c>
      <c r="Y5" s="102">
        <f>calculations!AA145</f>
        <v>0</v>
      </c>
      <c r="Z5" s="102">
        <f>calculations!AB145</f>
        <v>0</v>
      </c>
      <c r="AA5" s="102">
        <f>calculations!AC145</f>
        <v>0</v>
      </c>
      <c r="AB5" s="102">
        <f>calculations!AD145</f>
        <v>0</v>
      </c>
      <c r="AC5" s="102">
        <f>calculations!AE145</f>
        <v>0</v>
      </c>
      <c r="AD5" s="102">
        <f>calculations!AF145</f>
        <v>0</v>
      </c>
      <c r="AE5" s="102">
        <f>calculations!AG145</f>
        <v>0</v>
      </c>
      <c r="AF5" s="102">
        <f>calculations!AH145</f>
        <v>0</v>
      </c>
      <c r="AG5" s="102">
        <f>calculations!AI145</f>
        <v>0</v>
      </c>
    </row>
    <row r="6" spans="1:35" ht="14.5" x14ac:dyDescent="0.35">
      <c r="A6" s="21" t="s">
        <v>7</v>
      </c>
      <c r="B6" s="102">
        <f>calculations!D146</f>
        <v>0</v>
      </c>
      <c r="C6" s="102">
        <f>calculations!E146</f>
        <v>0</v>
      </c>
      <c r="D6" s="102">
        <f>calculations!F146</f>
        <v>0</v>
      </c>
      <c r="E6" s="102">
        <f>calculations!G146</f>
        <v>0</v>
      </c>
      <c r="F6" s="102">
        <f>calculations!H146</f>
        <v>0</v>
      </c>
      <c r="G6" s="102">
        <f>calculations!I146</f>
        <v>0</v>
      </c>
      <c r="H6" s="102">
        <f>calculations!J146</f>
        <v>0</v>
      </c>
      <c r="I6" s="102">
        <f>calculations!K146</f>
        <v>0</v>
      </c>
      <c r="J6" s="102">
        <f>calculations!L146</f>
        <v>0</v>
      </c>
      <c r="K6" s="102">
        <f>calculations!M146</f>
        <v>0</v>
      </c>
      <c r="L6" s="102">
        <f>calculations!N146</f>
        <v>0</v>
      </c>
      <c r="M6" s="102">
        <f>calculations!O146</f>
        <v>0</v>
      </c>
      <c r="N6" s="102">
        <f>calculations!P146</f>
        <v>0</v>
      </c>
      <c r="O6" s="102">
        <f>calculations!Q146</f>
        <v>0</v>
      </c>
      <c r="P6" s="102">
        <f>calculations!R146</f>
        <v>0</v>
      </c>
      <c r="Q6" s="102">
        <f>calculations!S146</f>
        <v>0</v>
      </c>
      <c r="R6" s="102">
        <f>calculations!T146</f>
        <v>0</v>
      </c>
      <c r="S6" s="102">
        <f>calculations!U146</f>
        <v>0</v>
      </c>
      <c r="T6" s="102">
        <f>calculations!V146</f>
        <v>0</v>
      </c>
      <c r="U6" s="102">
        <f>calculations!W146</f>
        <v>0</v>
      </c>
      <c r="V6" s="102">
        <f>calculations!X146</f>
        <v>0</v>
      </c>
      <c r="W6" s="102">
        <f>calculations!Y146</f>
        <v>0</v>
      </c>
      <c r="X6" s="102">
        <f>calculations!Z146</f>
        <v>0</v>
      </c>
      <c r="Y6" s="102">
        <f>calculations!AA146</f>
        <v>0</v>
      </c>
      <c r="Z6" s="102">
        <f>calculations!AB146</f>
        <v>0</v>
      </c>
      <c r="AA6" s="102">
        <f>calculations!AC146</f>
        <v>0</v>
      </c>
      <c r="AB6" s="102">
        <f>calculations!AD146</f>
        <v>0</v>
      </c>
      <c r="AC6" s="102">
        <f>calculations!AE146</f>
        <v>0</v>
      </c>
      <c r="AD6" s="102">
        <f>calculations!AF146</f>
        <v>0</v>
      </c>
      <c r="AE6" s="102">
        <f>calculations!AG146</f>
        <v>0</v>
      </c>
      <c r="AF6" s="102">
        <f>calculations!AH146</f>
        <v>0</v>
      </c>
      <c r="AG6" s="102">
        <f>calculations!AI146</f>
        <v>0</v>
      </c>
    </row>
    <row r="7" spans="1:35" ht="14.5" x14ac:dyDescent="0.35">
      <c r="A7" s="21" t="s">
        <v>8</v>
      </c>
      <c r="B7" s="102">
        <f>calculations!D147</f>
        <v>0</v>
      </c>
      <c r="C7" s="102">
        <f>calculations!E147</f>
        <v>0</v>
      </c>
      <c r="D7" s="102">
        <f>calculations!F147</f>
        <v>0</v>
      </c>
      <c r="E7" s="102">
        <f>calculations!G147</f>
        <v>0</v>
      </c>
      <c r="F7" s="102">
        <f>calculations!H147</f>
        <v>0</v>
      </c>
      <c r="G7" s="102">
        <f>calculations!I147</f>
        <v>0</v>
      </c>
      <c r="H7" s="102">
        <f>calculations!J147</f>
        <v>0</v>
      </c>
      <c r="I7" s="102">
        <f>calculations!K147</f>
        <v>0</v>
      </c>
      <c r="J7" s="102">
        <f>calculations!L147</f>
        <v>0</v>
      </c>
      <c r="K7" s="102">
        <f>calculations!M147</f>
        <v>0</v>
      </c>
      <c r="L7" s="102">
        <f>calculations!N147</f>
        <v>0</v>
      </c>
      <c r="M7" s="102">
        <f>calculations!O147</f>
        <v>0</v>
      </c>
      <c r="N7" s="102">
        <f>calculations!P147</f>
        <v>0</v>
      </c>
      <c r="O7" s="102">
        <f>calculations!Q147</f>
        <v>0</v>
      </c>
      <c r="P7" s="102">
        <f>calculations!R147</f>
        <v>0</v>
      </c>
      <c r="Q7" s="102">
        <f>calculations!S147</f>
        <v>0</v>
      </c>
      <c r="R7" s="102">
        <f>calculations!T147</f>
        <v>0</v>
      </c>
      <c r="S7" s="102">
        <f>calculations!U147</f>
        <v>0</v>
      </c>
      <c r="T7" s="102">
        <f>calculations!V147</f>
        <v>0</v>
      </c>
      <c r="U7" s="102">
        <f>calculations!W147</f>
        <v>0</v>
      </c>
      <c r="V7" s="102">
        <f>calculations!X147</f>
        <v>0</v>
      </c>
      <c r="W7" s="102">
        <f>calculations!Y147</f>
        <v>0</v>
      </c>
      <c r="X7" s="102">
        <f>calculations!Z147</f>
        <v>0</v>
      </c>
      <c r="Y7" s="102">
        <f>calculations!AA147</f>
        <v>0</v>
      </c>
      <c r="Z7" s="102">
        <f>calculations!AB147</f>
        <v>0</v>
      </c>
      <c r="AA7" s="102">
        <f>calculations!AC147</f>
        <v>0</v>
      </c>
      <c r="AB7" s="102">
        <f>calculations!AD147</f>
        <v>0</v>
      </c>
      <c r="AC7" s="102">
        <f>calculations!AE147</f>
        <v>0</v>
      </c>
      <c r="AD7" s="102">
        <f>calculations!AF147</f>
        <v>0</v>
      </c>
      <c r="AE7" s="102">
        <f>calculations!AG147</f>
        <v>0</v>
      </c>
      <c r="AF7" s="102">
        <f>calculations!AH147</f>
        <v>0</v>
      </c>
      <c r="AG7" s="102">
        <f>calculations!AI147</f>
        <v>0</v>
      </c>
    </row>
    <row r="8" spans="1:35" ht="14.5" x14ac:dyDescent="0.35">
      <c r="A8" s="21" t="s">
        <v>93</v>
      </c>
      <c r="B8" s="102">
        <f>calculations!D148</f>
        <v>0</v>
      </c>
      <c r="C8" s="102">
        <f>calculations!E148</f>
        <v>0</v>
      </c>
      <c r="D8" s="102">
        <f>calculations!F148</f>
        <v>0</v>
      </c>
      <c r="E8" s="102">
        <f>calculations!G148</f>
        <v>0</v>
      </c>
      <c r="F8" s="102">
        <f>calculations!H148</f>
        <v>0</v>
      </c>
      <c r="G8" s="102">
        <f>calculations!I148</f>
        <v>0</v>
      </c>
      <c r="H8" s="102">
        <f>calculations!J148</f>
        <v>0</v>
      </c>
      <c r="I8" s="102">
        <f>calculations!K148</f>
        <v>0</v>
      </c>
      <c r="J8" s="102">
        <f>calculations!L148</f>
        <v>0</v>
      </c>
      <c r="K8" s="102">
        <f>calculations!M148</f>
        <v>0</v>
      </c>
      <c r="L8" s="102">
        <f>calculations!N148</f>
        <v>0</v>
      </c>
      <c r="M8" s="102">
        <f>calculations!O148</f>
        <v>0</v>
      </c>
      <c r="N8" s="102">
        <f>calculations!P148</f>
        <v>0</v>
      </c>
      <c r="O8" s="102">
        <f>calculations!Q148</f>
        <v>0</v>
      </c>
      <c r="P8" s="102">
        <f>calculations!R148</f>
        <v>0</v>
      </c>
      <c r="Q8" s="102">
        <f>calculations!S148</f>
        <v>0</v>
      </c>
      <c r="R8" s="102">
        <f>calculations!T148</f>
        <v>0</v>
      </c>
      <c r="S8" s="102">
        <f>calculations!U148</f>
        <v>0</v>
      </c>
      <c r="T8" s="102">
        <f>calculations!V148</f>
        <v>0</v>
      </c>
      <c r="U8" s="102">
        <f>calculations!W148</f>
        <v>0</v>
      </c>
      <c r="V8" s="102">
        <f>calculations!X148</f>
        <v>0</v>
      </c>
      <c r="W8" s="102">
        <f>calculations!Y148</f>
        <v>0</v>
      </c>
      <c r="X8" s="102">
        <f>calculations!Z148</f>
        <v>0</v>
      </c>
      <c r="Y8" s="102">
        <f>calculations!AA148</f>
        <v>0</v>
      </c>
      <c r="Z8" s="102">
        <f>calculations!AB148</f>
        <v>0</v>
      </c>
      <c r="AA8" s="102">
        <f>calculations!AC148</f>
        <v>0</v>
      </c>
      <c r="AB8" s="102">
        <f>calculations!AD148</f>
        <v>0</v>
      </c>
      <c r="AC8" s="102">
        <f>calculations!AE148</f>
        <v>0</v>
      </c>
      <c r="AD8" s="102">
        <f>calculations!AF148</f>
        <v>0</v>
      </c>
      <c r="AE8" s="102">
        <f>calculations!AG148</f>
        <v>0</v>
      </c>
      <c r="AF8" s="102">
        <f>calculations!AH148</f>
        <v>0</v>
      </c>
      <c r="AG8" s="102">
        <f>calculations!AI148</f>
        <v>0</v>
      </c>
    </row>
    <row r="9" spans="1:35" ht="14.5" x14ac:dyDescent="0.35">
      <c r="A9" s="21" t="s">
        <v>94</v>
      </c>
      <c r="B9" s="102">
        <f>calculations!D149</f>
        <v>0</v>
      </c>
      <c r="C9" s="102">
        <f>calculations!E149</f>
        <v>0</v>
      </c>
      <c r="D9" s="102">
        <f>calculations!F149</f>
        <v>0</v>
      </c>
      <c r="E9" s="102">
        <f>calculations!G149</f>
        <v>0</v>
      </c>
      <c r="F9" s="102">
        <f>calculations!H149</f>
        <v>0</v>
      </c>
      <c r="G9" s="102">
        <f>calculations!I149</f>
        <v>0</v>
      </c>
      <c r="H9" s="102">
        <f>calculations!J149</f>
        <v>0</v>
      </c>
      <c r="I9" s="102">
        <f>calculations!K149</f>
        <v>0</v>
      </c>
      <c r="J9" s="102">
        <f>calculations!L149</f>
        <v>0</v>
      </c>
      <c r="K9" s="102">
        <f>calculations!M149</f>
        <v>0</v>
      </c>
      <c r="L9" s="102">
        <f>calculations!N149</f>
        <v>0</v>
      </c>
      <c r="M9" s="102">
        <f>calculations!O149</f>
        <v>0</v>
      </c>
      <c r="N9" s="102">
        <f>calculations!P149</f>
        <v>0</v>
      </c>
      <c r="O9" s="102">
        <f>calculations!Q149</f>
        <v>0</v>
      </c>
      <c r="P9" s="102">
        <f>calculations!R149</f>
        <v>0</v>
      </c>
      <c r="Q9" s="102">
        <f>calculations!S149</f>
        <v>0</v>
      </c>
      <c r="R9" s="102">
        <f>calculations!T149</f>
        <v>0</v>
      </c>
      <c r="S9" s="102">
        <f>calculations!U149</f>
        <v>0</v>
      </c>
      <c r="T9" s="102">
        <f>calculations!V149</f>
        <v>0</v>
      </c>
      <c r="U9" s="102">
        <f>calculations!W149</f>
        <v>0</v>
      </c>
      <c r="V9" s="102">
        <f>calculations!X149</f>
        <v>0</v>
      </c>
      <c r="W9" s="102">
        <f>calculations!Y149</f>
        <v>0</v>
      </c>
      <c r="X9" s="102">
        <f>calculations!Z149</f>
        <v>0</v>
      </c>
      <c r="Y9" s="102">
        <f>calculations!AA149</f>
        <v>0</v>
      </c>
      <c r="Z9" s="102">
        <f>calculations!AB149</f>
        <v>0</v>
      </c>
      <c r="AA9" s="102">
        <f>calculations!AC149</f>
        <v>0</v>
      </c>
      <c r="AB9" s="102">
        <f>calculations!AD149</f>
        <v>0</v>
      </c>
      <c r="AC9" s="102">
        <f>calculations!AE149</f>
        <v>0</v>
      </c>
      <c r="AD9" s="102">
        <f>calculations!AF149</f>
        <v>0</v>
      </c>
      <c r="AE9" s="102">
        <f>calculations!AG149</f>
        <v>0</v>
      </c>
      <c r="AF9" s="102">
        <f>calculations!AH149</f>
        <v>0</v>
      </c>
      <c r="AG9" s="102">
        <f>calculations!AI149</f>
        <v>0</v>
      </c>
    </row>
    <row r="10" spans="1:35" ht="14.5" x14ac:dyDescent="0.35">
      <c r="A10" s="21" t="s">
        <v>95</v>
      </c>
      <c r="B10" s="102">
        <f>calculations!D150</f>
        <v>0</v>
      </c>
      <c r="C10" s="102">
        <f>calculations!E150</f>
        <v>0</v>
      </c>
      <c r="D10" s="102">
        <f>calculations!F150</f>
        <v>0</v>
      </c>
      <c r="E10" s="102">
        <f>calculations!G150</f>
        <v>0</v>
      </c>
      <c r="F10" s="102">
        <f>calculations!H150</f>
        <v>0</v>
      </c>
      <c r="G10" s="102">
        <f>calculations!I150</f>
        <v>0</v>
      </c>
      <c r="H10" s="102">
        <f>calculations!J150</f>
        <v>0</v>
      </c>
      <c r="I10" s="102">
        <f>calculations!K150</f>
        <v>0</v>
      </c>
      <c r="J10" s="102">
        <f>calculations!L150</f>
        <v>0</v>
      </c>
      <c r="K10" s="102">
        <f>calculations!M150</f>
        <v>0</v>
      </c>
      <c r="L10" s="102">
        <f>calculations!N150</f>
        <v>0</v>
      </c>
      <c r="M10" s="102">
        <f>calculations!O150</f>
        <v>0</v>
      </c>
      <c r="N10" s="102">
        <f>calculations!P150</f>
        <v>0</v>
      </c>
      <c r="O10" s="102">
        <f>calculations!Q150</f>
        <v>0</v>
      </c>
      <c r="P10" s="102">
        <f>calculations!R150</f>
        <v>0</v>
      </c>
      <c r="Q10" s="102">
        <f>calculations!S150</f>
        <v>0</v>
      </c>
      <c r="R10" s="102">
        <f>calculations!T150</f>
        <v>0</v>
      </c>
      <c r="S10" s="102">
        <f>calculations!U150</f>
        <v>0</v>
      </c>
      <c r="T10" s="102">
        <f>calculations!V150</f>
        <v>0</v>
      </c>
      <c r="U10" s="102">
        <f>calculations!W150</f>
        <v>0</v>
      </c>
      <c r="V10" s="102">
        <f>calculations!X150</f>
        <v>0</v>
      </c>
      <c r="W10" s="102">
        <f>calculations!Y150</f>
        <v>0</v>
      </c>
      <c r="X10" s="102">
        <f>calculations!Z150</f>
        <v>0</v>
      </c>
      <c r="Y10" s="102">
        <f>calculations!AA150</f>
        <v>0</v>
      </c>
      <c r="Z10" s="102">
        <f>calculations!AB150</f>
        <v>0</v>
      </c>
      <c r="AA10" s="102">
        <f>calculations!AC150</f>
        <v>0</v>
      </c>
      <c r="AB10" s="102">
        <f>calculations!AD150</f>
        <v>0</v>
      </c>
      <c r="AC10" s="102">
        <f>calculations!AE150</f>
        <v>0</v>
      </c>
      <c r="AD10" s="102">
        <f>calculations!AF150</f>
        <v>0</v>
      </c>
      <c r="AE10" s="102">
        <f>calculations!AG150</f>
        <v>0</v>
      </c>
      <c r="AF10" s="102">
        <f>calculations!AH150</f>
        <v>0</v>
      </c>
      <c r="AG10" s="102">
        <f>calculations!AI150</f>
        <v>0</v>
      </c>
    </row>
    <row r="11" spans="1:35" ht="14.5" x14ac:dyDescent="0.35">
      <c r="A11" s="21" t="s">
        <v>96</v>
      </c>
      <c r="B11" s="102">
        <f>calculations!D151</f>
        <v>0</v>
      </c>
      <c r="C11" s="102">
        <f>calculations!E151</f>
        <v>0</v>
      </c>
      <c r="D11" s="102">
        <f>calculations!F151</f>
        <v>0</v>
      </c>
      <c r="E11" s="102">
        <f>calculations!G151</f>
        <v>0</v>
      </c>
      <c r="F11" s="102">
        <f>calculations!H151</f>
        <v>0</v>
      </c>
      <c r="G11" s="102">
        <f>calculations!I151</f>
        <v>0</v>
      </c>
      <c r="H11" s="102">
        <f>calculations!J151</f>
        <v>0</v>
      </c>
      <c r="I11" s="102">
        <f>calculations!K151</f>
        <v>0</v>
      </c>
      <c r="J11" s="102">
        <f>calculations!L151</f>
        <v>0</v>
      </c>
      <c r="K11" s="102">
        <f>calculations!M151</f>
        <v>0</v>
      </c>
      <c r="L11" s="102">
        <f>calculations!N151</f>
        <v>0</v>
      </c>
      <c r="M11" s="102">
        <f>calculations!O151</f>
        <v>0</v>
      </c>
      <c r="N11" s="102">
        <f>calculations!P151</f>
        <v>0</v>
      </c>
      <c r="O11" s="102">
        <f>calculations!Q151</f>
        <v>0</v>
      </c>
      <c r="P11" s="102">
        <f>calculations!R151</f>
        <v>0</v>
      </c>
      <c r="Q11" s="102">
        <f>calculations!S151</f>
        <v>0</v>
      </c>
      <c r="R11" s="102">
        <f>calculations!T151</f>
        <v>0</v>
      </c>
      <c r="S11" s="102">
        <f>calculations!U151</f>
        <v>0</v>
      </c>
      <c r="T11" s="102">
        <f>calculations!V151</f>
        <v>0</v>
      </c>
      <c r="U11" s="102">
        <f>calculations!W151</f>
        <v>0</v>
      </c>
      <c r="V11" s="102">
        <f>calculations!X151</f>
        <v>0</v>
      </c>
      <c r="W11" s="102">
        <f>calculations!Y151</f>
        <v>0</v>
      </c>
      <c r="X11" s="102">
        <f>calculations!Z151</f>
        <v>0</v>
      </c>
      <c r="Y11" s="102">
        <f>calculations!AA151</f>
        <v>0</v>
      </c>
      <c r="Z11" s="102">
        <f>calculations!AB151</f>
        <v>0</v>
      </c>
      <c r="AA11" s="102">
        <f>calculations!AC151</f>
        <v>0</v>
      </c>
      <c r="AB11" s="102">
        <f>calculations!AD151</f>
        <v>0</v>
      </c>
      <c r="AC11" s="102">
        <f>calculations!AE151</f>
        <v>0</v>
      </c>
      <c r="AD11" s="102">
        <f>calculations!AF151</f>
        <v>0</v>
      </c>
      <c r="AE11" s="102">
        <f>calculations!AG151</f>
        <v>0</v>
      </c>
      <c r="AF11" s="102">
        <f>calculations!AH151</f>
        <v>0</v>
      </c>
      <c r="AG11" s="102">
        <f>calculations!AI151</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FE27C-0F61-4C17-8AD2-77886F9B5829}">
  <sheetPr>
    <tabColor rgb="FF1F497D"/>
  </sheetPr>
  <dimension ref="A1:AI1000"/>
  <sheetViews>
    <sheetView workbookViewId="0"/>
  </sheetViews>
  <sheetFormatPr defaultColWidth="13.453125" defaultRowHeight="15" customHeight="1" x14ac:dyDescent="0.3"/>
  <cols>
    <col min="1" max="1" width="27.81640625" style="22" customWidth="1"/>
    <col min="2" max="33" width="9.1796875" style="22" customWidth="1"/>
    <col min="34" max="35" width="8" style="22" customWidth="1"/>
    <col min="36" max="16384" width="13.4531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23">
        <v>0</v>
      </c>
      <c r="C2" s="23">
        <v>0</v>
      </c>
      <c r="D2" s="23">
        <v>0</v>
      </c>
      <c r="E2" s="23">
        <v>0</v>
      </c>
      <c r="F2" s="23">
        <v>0</v>
      </c>
      <c r="G2" s="23">
        <v>0</v>
      </c>
      <c r="H2" s="23">
        <v>0</v>
      </c>
      <c r="I2" s="23">
        <v>0</v>
      </c>
      <c r="J2" s="23">
        <v>0</v>
      </c>
      <c r="K2" s="23">
        <v>0</v>
      </c>
      <c r="L2" s="23">
        <v>0</v>
      </c>
      <c r="M2" s="23">
        <v>0</v>
      </c>
      <c r="N2" s="23">
        <v>0</v>
      </c>
      <c r="O2" s="23">
        <v>0</v>
      </c>
      <c r="P2" s="23">
        <v>0</v>
      </c>
      <c r="Q2" s="23">
        <v>0</v>
      </c>
      <c r="R2" s="23">
        <v>0</v>
      </c>
      <c r="S2" s="23">
        <v>0</v>
      </c>
      <c r="T2" s="23">
        <v>0</v>
      </c>
      <c r="U2" s="23">
        <v>0</v>
      </c>
      <c r="V2" s="23">
        <v>0</v>
      </c>
      <c r="W2" s="23">
        <v>0</v>
      </c>
      <c r="X2" s="23">
        <v>0</v>
      </c>
      <c r="Y2" s="23">
        <v>0</v>
      </c>
      <c r="Z2" s="23">
        <v>0</v>
      </c>
      <c r="AA2" s="23">
        <v>0</v>
      </c>
      <c r="AB2" s="23">
        <v>0</v>
      </c>
      <c r="AC2" s="23">
        <v>0</v>
      </c>
      <c r="AD2" s="23">
        <v>0</v>
      </c>
      <c r="AE2" s="23">
        <v>0</v>
      </c>
      <c r="AF2" s="23">
        <v>0</v>
      </c>
      <c r="AG2" s="23">
        <v>0</v>
      </c>
    </row>
    <row r="3" spans="1:35" ht="14.5" x14ac:dyDescent="0.35">
      <c r="A3" s="21" t="s">
        <v>3</v>
      </c>
      <c r="B3" s="23">
        <v>0</v>
      </c>
      <c r="C3" s="23">
        <v>0</v>
      </c>
      <c r="D3" s="23">
        <v>0</v>
      </c>
      <c r="E3" s="23">
        <v>0</v>
      </c>
      <c r="F3" s="23">
        <v>0</v>
      </c>
      <c r="G3" s="23">
        <v>0</v>
      </c>
      <c r="H3" s="23">
        <v>0</v>
      </c>
      <c r="I3" s="23">
        <v>0</v>
      </c>
      <c r="J3" s="23">
        <v>0</v>
      </c>
      <c r="K3" s="23">
        <v>0</v>
      </c>
      <c r="L3" s="23">
        <v>0</v>
      </c>
      <c r="M3" s="23">
        <v>0</v>
      </c>
      <c r="N3" s="23">
        <v>0</v>
      </c>
      <c r="O3" s="23">
        <v>0</v>
      </c>
      <c r="P3" s="23">
        <v>0</v>
      </c>
      <c r="Q3" s="23">
        <v>0</v>
      </c>
      <c r="R3" s="23">
        <v>0</v>
      </c>
      <c r="S3" s="23">
        <v>0</v>
      </c>
      <c r="T3" s="23">
        <v>0</v>
      </c>
      <c r="U3" s="23">
        <v>0</v>
      </c>
      <c r="V3" s="23">
        <v>0</v>
      </c>
      <c r="W3" s="23">
        <v>0</v>
      </c>
      <c r="X3" s="23">
        <v>0</v>
      </c>
      <c r="Y3" s="23">
        <v>0</v>
      </c>
      <c r="Z3" s="23">
        <v>0</v>
      </c>
      <c r="AA3" s="23">
        <v>0</v>
      </c>
      <c r="AB3" s="23">
        <v>0</v>
      </c>
      <c r="AC3" s="23">
        <v>0</v>
      </c>
      <c r="AD3" s="23">
        <v>0</v>
      </c>
      <c r="AE3" s="23">
        <v>0</v>
      </c>
      <c r="AF3" s="23">
        <v>0</v>
      </c>
      <c r="AG3" s="23">
        <v>0</v>
      </c>
    </row>
    <row r="4" spans="1:35" ht="14.5" x14ac:dyDescent="0.35">
      <c r="A4" s="21" t="s">
        <v>4</v>
      </c>
      <c r="B4" s="23">
        <v>0</v>
      </c>
      <c r="C4" s="23">
        <v>0</v>
      </c>
      <c r="D4" s="23">
        <v>0</v>
      </c>
      <c r="E4" s="23">
        <v>0</v>
      </c>
      <c r="F4" s="23">
        <v>0</v>
      </c>
      <c r="G4" s="23">
        <v>0</v>
      </c>
      <c r="H4" s="23">
        <v>0</v>
      </c>
      <c r="I4" s="23">
        <v>0</v>
      </c>
      <c r="J4" s="23">
        <v>0</v>
      </c>
      <c r="K4" s="23">
        <v>0</v>
      </c>
      <c r="L4" s="23">
        <v>0</v>
      </c>
      <c r="M4" s="23">
        <v>0</v>
      </c>
      <c r="N4" s="23">
        <v>0</v>
      </c>
      <c r="O4" s="23">
        <v>0</v>
      </c>
      <c r="P4" s="23">
        <v>0</v>
      </c>
      <c r="Q4" s="23">
        <v>0</v>
      </c>
      <c r="R4" s="23">
        <v>0</v>
      </c>
      <c r="S4" s="23">
        <v>0</v>
      </c>
      <c r="T4" s="23">
        <v>0</v>
      </c>
      <c r="U4" s="23">
        <v>0</v>
      </c>
      <c r="V4" s="23">
        <v>0</v>
      </c>
      <c r="W4" s="23">
        <v>0</v>
      </c>
      <c r="X4" s="23">
        <v>0</v>
      </c>
      <c r="Y4" s="23">
        <v>0</v>
      </c>
      <c r="Z4" s="23">
        <v>0</v>
      </c>
      <c r="AA4" s="23">
        <v>0</v>
      </c>
      <c r="AB4" s="23">
        <v>0</v>
      </c>
      <c r="AC4" s="23">
        <v>0</v>
      </c>
      <c r="AD4" s="23">
        <v>0</v>
      </c>
      <c r="AE4" s="23">
        <v>0</v>
      </c>
      <c r="AF4" s="23">
        <v>0</v>
      </c>
      <c r="AG4" s="23">
        <v>0</v>
      </c>
    </row>
    <row r="5" spans="1:35" ht="14.5" x14ac:dyDescent="0.35">
      <c r="A5" s="21" t="s">
        <v>5</v>
      </c>
      <c r="B5" s="23">
        <v>0</v>
      </c>
      <c r="C5" s="23">
        <v>0</v>
      </c>
      <c r="D5" s="23">
        <v>0</v>
      </c>
      <c r="E5" s="23">
        <v>0</v>
      </c>
      <c r="F5" s="23">
        <v>0</v>
      </c>
      <c r="G5" s="23">
        <v>0</v>
      </c>
      <c r="H5" s="23">
        <v>0</v>
      </c>
      <c r="I5" s="23">
        <v>0</v>
      </c>
      <c r="J5" s="23">
        <v>0</v>
      </c>
      <c r="K5" s="23">
        <v>0</v>
      </c>
      <c r="L5" s="23">
        <v>0</v>
      </c>
      <c r="M5" s="23">
        <v>0</v>
      </c>
      <c r="N5" s="23">
        <v>0</v>
      </c>
      <c r="O5" s="23">
        <v>0</v>
      </c>
      <c r="P5" s="23">
        <v>0</v>
      </c>
      <c r="Q5" s="23">
        <v>0</v>
      </c>
      <c r="R5" s="23">
        <v>0</v>
      </c>
      <c r="S5" s="23">
        <v>0</v>
      </c>
      <c r="T5" s="23">
        <v>0</v>
      </c>
      <c r="U5" s="23">
        <v>0</v>
      </c>
      <c r="V5" s="23">
        <v>0</v>
      </c>
      <c r="W5" s="23">
        <v>0</v>
      </c>
      <c r="X5" s="23">
        <v>0</v>
      </c>
      <c r="Y5" s="23">
        <v>0</v>
      </c>
      <c r="Z5" s="23">
        <v>0</v>
      </c>
      <c r="AA5" s="23">
        <v>0</v>
      </c>
      <c r="AB5" s="23">
        <v>0</v>
      </c>
      <c r="AC5" s="23">
        <v>0</v>
      </c>
      <c r="AD5" s="23">
        <v>0</v>
      </c>
      <c r="AE5" s="23">
        <v>0</v>
      </c>
      <c r="AF5" s="23">
        <v>0</v>
      </c>
      <c r="AG5" s="23">
        <v>0</v>
      </c>
    </row>
    <row r="6" spans="1:35" ht="14.5" x14ac:dyDescent="0.35">
      <c r="A6" s="21" t="s">
        <v>7</v>
      </c>
      <c r="B6" s="23">
        <v>0</v>
      </c>
      <c r="C6" s="23">
        <v>0</v>
      </c>
      <c r="D6" s="23">
        <v>0</v>
      </c>
      <c r="E6" s="23">
        <v>0</v>
      </c>
      <c r="F6" s="23">
        <v>0</v>
      </c>
      <c r="G6" s="23">
        <v>0</v>
      </c>
      <c r="H6" s="23">
        <v>0</v>
      </c>
      <c r="I6" s="23">
        <v>0</v>
      </c>
      <c r="J6" s="23">
        <v>0</v>
      </c>
      <c r="K6" s="23">
        <v>0</v>
      </c>
      <c r="L6" s="23">
        <v>0</v>
      </c>
      <c r="M6" s="23">
        <v>0</v>
      </c>
      <c r="N6" s="23">
        <v>0</v>
      </c>
      <c r="O6" s="23">
        <v>0</v>
      </c>
      <c r="P6" s="23">
        <v>0</v>
      </c>
      <c r="Q6" s="23">
        <v>0</v>
      </c>
      <c r="R6" s="23">
        <v>0</v>
      </c>
      <c r="S6" s="23">
        <v>0</v>
      </c>
      <c r="T6" s="23">
        <v>0</v>
      </c>
      <c r="U6" s="23">
        <v>0</v>
      </c>
      <c r="V6" s="23">
        <v>0</v>
      </c>
      <c r="W6" s="23">
        <v>0</v>
      </c>
      <c r="X6" s="23">
        <v>0</v>
      </c>
      <c r="Y6" s="23">
        <v>0</v>
      </c>
      <c r="Z6" s="23">
        <v>0</v>
      </c>
      <c r="AA6" s="23">
        <v>0</v>
      </c>
      <c r="AB6" s="23">
        <v>0</v>
      </c>
      <c r="AC6" s="23">
        <v>0</v>
      </c>
      <c r="AD6" s="23">
        <v>0</v>
      </c>
      <c r="AE6" s="23">
        <v>0</v>
      </c>
      <c r="AF6" s="23">
        <v>0</v>
      </c>
      <c r="AG6" s="23">
        <v>0</v>
      </c>
    </row>
    <row r="7" spans="1:35" ht="14.5" x14ac:dyDescent="0.35">
      <c r="A7" s="21" t="s">
        <v>8</v>
      </c>
      <c r="B7" s="23">
        <v>0</v>
      </c>
      <c r="C7" s="23">
        <v>0</v>
      </c>
      <c r="D7" s="23">
        <v>0</v>
      </c>
      <c r="E7" s="23">
        <v>0</v>
      </c>
      <c r="F7" s="23">
        <v>0</v>
      </c>
      <c r="G7" s="23">
        <v>0</v>
      </c>
      <c r="H7" s="23">
        <v>0</v>
      </c>
      <c r="I7" s="23">
        <v>0</v>
      </c>
      <c r="J7" s="23">
        <v>0</v>
      </c>
      <c r="K7" s="23">
        <v>0</v>
      </c>
      <c r="L7" s="23">
        <v>0</v>
      </c>
      <c r="M7" s="23">
        <v>0</v>
      </c>
      <c r="N7" s="23">
        <v>0</v>
      </c>
      <c r="O7" s="23">
        <v>0</v>
      </c>
      <c r="P7" s="23">
        <v>0</v>
      </c>
      <c r="Q7" s="23">
        <v>0</v>
      </c>
      <c r="R7" s="23">
        <v>0</v>
      </c>
      <c r="S7" s="23">
        <v>0</v>
      </c>
      <c r="T7" s="23">
        <v>0</v>
      </c>
      <c r="U7" s="23">
        <v>0</v>
      </c>
      <c r="V7" s="23">
        <v>0</v>
      </c>
      <c r="W7" s="23">
        <v>0</v>
      </c>
      <c r="X7" s="23">
        <v>0</v>
      </c>
      <c r="Y7" s="23">
        <v>0</v>
      </c>
      <c r="Z7" s="23">
        <v>0</v>
      </c>
      <c r="AA7" s="23">
        <v>0</v>
      </c>
      <c r="AB7" s="23">
        <v>0</v>
      </c>
      <c r="AC7" s="23">
        <v>0</v>
      </c>
      <c r="AD7" s="23">
        <v>0</v>
      </c>
      <c r="AE7" s="23">
        <v>0</v>
      </c>
      <c r="AF7" s="23">
        <v>0</v>
      </c>
      <c r="AG7" s="23">
        <v>0</v>
      </c>
    </row>
    <row r="8" spans="1:35" ht="14.5" x14ac:dyDescent="0.35">
      <c r="A8" s="21" t="s">
        <v>93</v>
      </c>
      <c r="B8" s="23">
        <v>0</v>
      </c>
      <c r="C8" s="23">
        <v>0</v>
      </c>
      <c r="D8" s="23">
        <v>0</v>
      </c>
      <c r="E8" s="23">
        <v>0</v>
      </c>
      <c r="F8" s="23">
        <v>0</v>
      </c>
      <c r="G8" s="23">
        <v>0</v>
      </c>
      <c r="H8" s="23">
        <v>0</v>
      </c>
      <c r="I8" s="23">
        <v>0</v>
      </c>
      <c r="J8" s="23">
        <v>0</v>
      </c>
      <c r="K8" s="23">
        <v>0</v>
      </c>
      <c r="L8" s="23">
        <v>0</v>
      </c>
      <c r="M8" s="23">
        <v>0</v>
      </c>
      <c r="N8" s="23">
        <v>0</v>
      </c>
      <c r="O8" s="23">
        <v>0</v>
      </c>
      <c r="P8" s="23">
        <v>0</v>
      </c>
      <c r="Q8" s="23">
        <v>0</v>
      </c>
      <c r="R8" s="23">
        <v>0</v>
      </c>
      <c r="S8" s="23">
        <v>0</v>
      </c>
      <c r="T8" s="23">
        <v>0</v>
      </c>
      <c r="U8" s="23">
        <v>0</v>
      </c>
      <c r="V8" s="23">
        <v>0</v>
      </c>
      <c r="W8" s="23">
        <v>0</v>
      </c>
      <c r="X8" s="23">
        <v>0</v>
      </c>
      <c r="Y8" s="23">
        <v>0</v>
      </c>
      <c r="Z8" s="23">
        <v>0</v>
      </c>
      <c r="AA8" s="23">
        <v>0</v>
      </c>
      <c r="AB8" s="23">
        <v>0</v>
      </c>
      <c r="AC8" s="23">
        <v>0</v>
      </c>
      <c r="AD8" s="23">
        <v>0</v>
      </c>
      <c r="AE8" s="23">
        <v>0</v>
      </c>
      <c r="AF8" s="23">
        <v>0</v>
      </c>
      <c r="AG8" s="23">
        <v>0</v>
      </c>
    </row>
    <row r="9" spans="1:35" ht="14.5" x14ac:dyDescent="0.35">
      <c r="A9" s="21" t="s">
        <v>94</v>
      </c>
      <c r="B9" s="23">
        <v>0</v>
      </c>
      <c r="C9" s="23">
        <v>0</v>
      </c>
      <c r="D9" s="23">
        <v>0</v>
      </c>
      <c r="E9" s="23">
        <v>0</v>
      </c>
      <c r="F9" s="23">
        <v>0</v>
      </c>
      <c r="G9" s="23">
        <v>0</v>
      </c>
      <c r="H9" s="23">
        <v>0</v>
      </c>
      <c r="I9" s="23">
        <v>0</v>
      </c>
      <c r="J9" s="23">
        <v>0</v>
      </c>
      <c r="K9" s="23">
        <v>0</v>
      </c>
      <c r="L9" s="23">
        <v>0</v>
      </c>
      <c r="M9" s="23">
        <v>0</v>
      </c>
      <c r="N9" s="23">
        <v>0</v>
      </c>
      <c r="O9" s="23">
        <v>0</v>
      </c>
      <c r="P9" s="23">
        <v>0</v>
      </c>
      <c r="Q9" s="23">
        <v>0</v>
      </c>
      <c r="R9" s="23">
        <v>0</v>
      </c>
      <c r="S9" s="23">
        <v>0</v>
      </c>
      <c r="T9" s="23">
        <v>0</v>
      </c>
      <c r="U9" s="23">
        <v>0</v>
      </c>
      <c r="V9" s="23">
        <v>0</v>
      </c>
      <c r="W9" s="23">
        <v>0</v>
      </c>
      <c r="X9" s="23">
        <v>0</v>
      </c>
      <c r="Y9" s="23">
        <v>0</v>
      </c>
      <c r="Z9" s="23">
        <v>0</v>
      </c>
      <c r="AA9" s="23">
        <v>0</v>
      </c>
      <c r="AB9" s="23">
        <v>0</v>
      </c>
      <c r="AC9" s="23">
        <v>0</v>
      </c>
      <c r="AD9" s="23">
        <v>0</v>
      </c>
      <c r="AE9" s="23">
        <v>0</v>
      </c>
      <c r="AF9" s="23">
        <v>0</v>
      </c>
      <c r="AG9" s="23">
        <v>0</v>
      </c>
    </row>
    <row r="10" spans="1:35" ht="14.5" x14ac:dyDescent="0.35">
      <c r="A10" s="21" t="s">
        <v>95</v>
      </c>
      <c r="B10" s="23">
        <v>0</v>
      </c>
      <c r="C10" s="23">
        <v>0</v>
      </c>
      <c r="D10" s="23">
        <v>0</v>
      </c>
      <c r="E10" s="23">
        <v>0</v>
      </c>
      <c r="F10" s="23">
        <v>0</v>
      </c>
      <c r="G10" s="23">
        <v>0</v>
      </c>
      <c r="H10" s="23">
        <v>0</v>
      </c>
      <c r="I10" s="23">
        <v>0</v>
      </c>
      <c r="J10" s="23">
        <v>0</v>
      </c>
      <c r="K10" s="23">
        <v>0</v>
      </c>
      <c r="L10" s="23">
        <v>0</v>
      </c>
      <c r="M10" s="23">
        <v>0</v>
      </c>
      <c r="N10" s="23">
        <v>0</v>
      </c>
      <c r="O10" s="23">
        <v>0</v>
      </c>
      <c r="P10" s="23">
        <v>0</v>
      </c>
      <c r="Q10" s="23">
        <v>0</v>
      </c>
      <c r="R10" s="23">
        <v>0</v>
      </c>
      <c r="S10" s="23">
        <v>0</v>
      </c>
      <c r="T10" s="23">
        <v>0</v>
      </c>
      <c r="U10" s="23">
        <v>0</v>
      </c>
      <c r="V10" s="23">
        <v>0</v>
      </c>
      <c r="W10" s="23">
        <v>0</v>
      </c>
      <c r="X10" s="23">
        <v>0</v>
      </c>
      <c r="Y10" s="23">
        <v>0</v>
      </c>
      <c r="Z10" s="23">
        <v>0</v>
      </c>
      <c r="AA10" s="23">
        <v>0</v>
      </c>
      <c r="AB10" s="23">
        <v>0</v>
      </c>
      <c r="AC10" s="23">
        <v>0</v>
      </c>
      <c r="AD10" s="23">
        <v>0</v>
      </c>
      <c r="AE10" s="23">
        <v>0</v>
      </c>
      <c r="AF10" s="23">
        <v>0</v>
      </c>
      <c r="AG10" s="23">
        <v>0</v>
      </c>
    </row>
    <row r="11" spans="1:35" ht="14.5" x14ac:dyDescent="0.35">
      <c r="A11" s="21" t="s">
        <v>96</v>
      </c>
      <c r="B11" s="23">
        <v>0</v>
      </c>
      <c r="C11" s="23">
        <v>0</v>
      </c>
      <c r="D11" s="23">
        <v>0</v>
      </c>
      <c r="E11" s="23">
        <v>0</v>
      </c>
      <c r="F11" s="23">
        <v>0</v>
      </c>
      <c r="G11" s="23">
        <v>0</v>
      </c>
      <c r="H11" s="23">
        <v>0</v>
      </c>
      <c r="I11" s="23">
        <v>0</v>
      </c>
      <c r="J11" s="23">
        <v>0</v>
      </c>
      <c r="K11" s="23">
        <v>0</v>
      </c>
      <c r="L11" s="23">
        <v>0</v>
      </c>
      <c r="M11" s="23">
        <v>0</v>
      </c>
      <c r="N11" s="23">
        <v>0</v>
      </c>
      <c r="O11" s="23">
        <v>0</v>
      </c>
      <c r="P11" s="23">
        <v>0</v>
      </c>
      <c r="Q11" s="23">
        <v>0</v>
      </c>
      <c r="R11" s="23">
        <v>0</v>
      </c>
      <c r="S11" s="23">
        <v>0</v>
      </c>
      <c r="T11" s="23">
        <v>0</v>
      </c>
      <c r="U11" s="23">
        <v>0</v>
      </c>
      <c r="V11" s="23">
        <v>0</v>
      </c>
      <c r="W11" s="23">
        <v>0</v>
      </c>
      <c r="X11" s="23">
        <v>0</v>
      </c>
      <c r="Y11" s="23">
        <v>0</v>
      </c>
      <c r="Z11" s="23">
        <v>0</v>
      </c>
      <c r="AA11" s="23">
        <v>0</v>
      </c>
      <c r="AB11" s="23">
        <v>0</v>
      </c>
      <c r="AC11" s="23">
        <v>0</v>
      </c>
      <c r="AD11" s="23">
        <v>0</v>
      </c>
      <c r="AE11" s="23">
        <v>0</v>
      </c>
      <c r="AF11" s="23">
        <v>0</v>
      </c>
      <c r="AG11" s="23">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2</vt:i4>
      </vt:variant>
    </vt:vector>
  </HeadingPairs>
  <TitlesOfParts>
    <vt:vector size="34" baseType="lpstr">
      <vt:lpstr>About</vt:lpstr>
      <vt:lpstr>RECS HC2.1</vt:lpstr>
      <vt:lpstr>Electricity-CEC Outlook BaseMid</vt:lpstr>
      <vt:lpstr>NaturalGas-CEC Outlook BaseMid</vt:lpstr>
      <vt:lpstr>AEO 2021 Pacific forecast</vt:lpstr>
      <vt:lpstr>In-State Fuel Heat Content_2019</vt:lpstr>
      <vt:lpstr>Crosswalk</vt:lpstr>
      <vt:lpstr>CA GHG Summary</vt:lpstr>
      <vt:lpstr>RMI-data</vt:lpstr>
      <vt:lpstr>RMI - percents</vt:lpstr>
      <vt:lpstr>E3-residential data</vt:lpstr>
      <vt:lpstr>E3-commercial data</vt:lpstr>
      <vt:lpstr>Residential Other Calcs</vt:lpstr>
      <vt:lpstr>E3 Residential-old</vt:lpstr>
      <vt:lpstr>E3 Commercial-old</vt:lpstr>
      <vt:lpstr>calculations</vt:lpstr>
      <vt:lpstr>BCEU-commercial-heating</vt:lpstr>
      <vt:lpstr>BCEU-commercial-cooling</vt:lpstr>
      <vt:lpstr>BCEU-commercial-lighting</vt:lpstr>
      <vt:lpstr>BCEU-commercial-appl</vt:lpstr>
      <vt:lpstr>BCEU-commercial-other</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BCEU-all-envelope</vt:lpstr>
      <vt:lpstr>rural_perc</vt:lpstr>
      <vt:lpstr>urban_perc</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2014-04-18T00:48:59Z</dcterms:created>
  <dcterms:modified xsi:type="dcterms:W3CDTF">2022-04-20T01:04:08Z</dcterms:modified>
</cp:coreProperties>
</file>