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798F022E-419A-4453-88F6-8889D2A01E04}" xr6:coauthVersionLast="47" xr6:coauthVersionMax="47" xr10:uidLastSave="{00000000-0000-0000-0000-000000000000}"/>
  <bookViews>
    <workbookView xWindow="2025" yWindow="435" windowWidth="25065" windowHeight="16185" activeTab="13" xr2:uid="{00000000-000D-0000-FFFF-FFFF00000000}"/>
  </bookViews>
  <sheets>
    <sheet name="About" sheetId="1" r:id="rId1"/>
    <sheet name="Cross border connections" sheetId="2" state="hidden" r:id="rId2"/>
    <sheet name="AEO Table 3" sheetId="3" state="hidden" r:id="rId3"/>
    <sheet name="Calculations" sheetId="4" r:id="rId4"/>
    <sheet name="ReEDs Generation Data" sheetId="5" state="hidden" r:id="rId5"/>
    <sheet name="EIA SEDS data" sheetId="6" r:id="rId6"/>
    <sheet name="State Generation Costs Calcs" sheetId="7" state="hidden" r:id="rId7"/>
    <sheet name="Manual Adjustment" sheetId="8" state="hidden" r:id="rId8"/>
    <sheet name="923" sheetId="16" state="hidden" r:id="rId9"/>
    <sheet name="Cross-Page Data" sheetId="17" state="hidden" r:id="rId10"/>
    <sheet name="10. Source-Disposition" sheetId="18" r:id="rId11"/>
    <sheet name="From EPS" sheetId="10"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1" l="1"/>
  <c r="E2" i="11" s="1"/>
  <c r="F2" i="11" s="1"/>
  <c r="D3" i="11"/>
  <c r="E3" i="11"/>
  <c r="F3" i="1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D4" i="1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D5" i="1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D6" i="1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D7" i="11"/>
  <c r="E7" i="11"/>
  <c r="F7" i="1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D8" i="1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D9" i="1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D10" i="1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D11" i="11"/>
  <c r="E11" i="11"/>
  <c r="F11" i="1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D12" i="1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D13" i="1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D14" i="1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D15" i="11"/>
  <c r="E15" i="11"/>
  <c r="F15" i="11"/>
  <c r="G15" i="11" s="1"/>
  <c r="H15" i="1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D16" i="1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17" i="1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3" i="11"/>
  <c r="C4" i="11"/>
  <c r="C5" i="11"/>
  <c r="C6" i="11"/>
  <c r="C7" i="11"/>
  <c r="C8" i="11"/>
  <c r="C9" i="11"/>
  <c r="C10" i="11"/>
  <c r="C11" i="11"/>
  <c r="C12" i="11"/>
  <c r="C13" i="11"/>
  <c r="C14" i="11"/>
  <c r="C15" i="11"/>
  <c r="C16" i="11"/>
  <c r="C17" i="11"/>
  <c r="C2" i="11"/>
  <c r="B2" i="11"/>
  <c r="B3" i="11"/>
  <c r="B4" i="11"/>
  <c r="B5" i="11"/>
  <c r="B6" i="11"/>
  <c r="B7" i="11"/>
  <c r="B8" i="11"/>
  <c r="B9" i="11"/>
  <c r="B10" i="11"/>
  <c r="B11" i="11"/>
  <c r="B12" i="11"/>
  <c r="B13" i="11"/>
  <c r="B14" i="11"/>
  <c r="B15" i="11"/>
  <c r="B16" i="11"/>
  <c r="B17" i="11"/>
  <c r="AF6" i="6"/>
  <c r="B76" i="4"/>
  <c r="B108" i="4"/>
  <c r="B3" i="18"/>
  <c r="B2" i="12"/>
  <c r="AF11" i="6"/>
  <c r="AF10" i="6"/>
  <c r="G9" i="8"/>
  <c r="G8" i="8"/>
  <c r="G2" i="11" l="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H2" i="11" l="1"/>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I2" i="11" l="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J2" i="11" l="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K2" i="11" l="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L2" i="11" l="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M2" i="11" l="1"/>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N2" i="11" l="1"/>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O2" i="11" l="1"/>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P2" i="11" l="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Q2" i="11" l="1"/>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R2" i="11" l="1"/>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S2" i="11" l="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T2" i="11" l="1"/>
  <c r="AN15" i="6"/>
  <c r="AO11" i="6"/>
  <c r="AO7" i="6"/>
  <c r="AP6" i="6"/>
  <c r="AN14" i="6"/>
  <c r="AO10" i="6"/>
  <c r="U2" i="11" l="1"/>
  <c r="AP10" i="6"/>
  <c r="AO14" i="6"/>
  <c r="AQ6" i="6"/>
  <c r="AP7" i="6"/>
  <c r="AP11" i="6"/>
  <c r="AO15" i="6"/>
  <c r="V2" i="11" l="1"/>
  <c r="AQ7" i="6"/>
  <c r="AP15" i="6"/>
  <c r="AQ11" i="6"/>
  <c r="AR6" i="6"/>
  <c r="AP14" i="6"/>
  <c r="AQ10" i="6"/>
  <c r="W2" i="11" l="1"/>
  <c r="AS6" i="6"/>
  <c r="AQ15" i="6"/>
  <c r="AR11" i="6"/>
  <c r="AQ14" i="6"/>
  <c r="AR10" i="6"/>
  <c r="AR7" i="6"/>
  <c r="X2" i="11" l="1"/>
  <c r="AT6" i="6"/>
  <c r="AR14" i="6"/>
  <c r="AS10" i="6"/>
  <c r="AR15" i="6"/>
  <c r="AS11" i="6"/>
  <c r="AS7" i="6"/>
  <c r="Y2" i="11" l="1"/>
  <c r="AU6" i="6"/>
  <c r="AT7" i="6"/>
  <c r="AS15" i="6"/>
  <c r="AT11" i="6"/>
  <c r="AS14" i="6"/>
  <c r="AT10" i="6"/>
  <c r="Z2" i="11" l="1"/>
  <c r="AV6" i="6"/>
  <c r="AU7" i="6"/>
  <c r="AT14" i="6"/>
  <c r="AU10" i="6"/>
  <c r="AT15" i="6"/>
  <c r="AU11" i="6"/>
  <c r="AA2" i="11" l="1"/>
  <c r="AW6" i="6"/>
  <c r="AU15" i="6"/>
  <c r="AV11" i="6"/>
  <c r="AV10" i="6"/>
  <c r="AU14" i="6"/>
  <c r="AV7" i="6"/>
  <c r="AB2" i="11" l="1"/>
  <c r="AX6" i="6"/>
  <c r="AW7" i="6"/>
  <c r="AV14" i="6"/>
  <c r="AW10" i="6"/>
  <c r="AV15" i="6"/>
  <c r="AW11" i="6"/>
  <c r="AC2" i="11" l="1"/>
  <c r="AY6" i="6"/>
  <c r="AX11" i="6"/>
  <c r="AW15" i="6"/>
  <c r="AW14" i="6"/>
  <c r="AX10" i="6"/>
  <c r="AX7" i="6"/>
  <c r="AD2" i="11" l="1"/>
  <c r="AZ6" i="6"/>
  <c r="AY7" i="6"/>
  <c r="AX14" i="6"/>
  <c r="AY10" i="6"/>
  <c r="AX15" i="6"/>
  <c r="AY11" i="6"/>
  <c r="AE2" i="11" l="1"/>
  <c r="BA6" i="6"/>
  <c r="AY15" i="6"/>
  <c r="AZ11" i="6"/>
  <c r="AY14" i="6"/>
  <c r="AZ10" i="6"/>
  <c r="AZ7" i="6"/>
  <c r="AF2" i="11" l="1"/>
  <c r="BB6" i="6"/>
  <c r="BA7" i="6"/>
  <c r="AZ14" i="6"/>
  <c r="BA10" i="6"/>
  <c r="AZ15" i="6"/>
  <c r="BA11" i="6"/>
  <c r="AG2" i="11" l="1"/>
  <c r="BC6" i="6"/>
  <c r="BA15" i="6"/>
  <c r="BB11" i="6"/>
  <c r="BA14" i="6"/>
  <c r="BB10" i="6"/>
  <c r="BB7" i="6"/>
  <c r="BD6" i="6" l="1"/>
  <c r="BB14" i="6"/>
  <c r="BC10" i="6"/>
  <c r="BC7" i="6"/>
  <c r="BB15" i="6"/>
  <c r="BC11" i="6"/>
  <c r="BE6" i="6" l="1"/>
  <c r="BD7" i="6"/>
  <c r="BC15" i="6"/>
  <c r="BD11" i="6"/>
  <c r="BD10" i="6"/>
  <c r="BC14" i="6"/>
  <c r="BF6" i="6" l="1"/>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<sst xmlns="http://schemas.openxmlformats.org/spreadsheetml/2006/main" count="55056" uniqueCount="4567">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</sst>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43">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s>
  <fills count="27">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0" applyFont="0" applyFill="0" applyBorder="0" applyAlignment="0" applyProtection="0"/>
    <xf numFmtId="9" fontId="36" fillId="0" borderId="0" applyFont="0" applyFill="0" applyBorder="0" applyAlignment="0" applyProtection="0"/>
    <xf numFmtId="0" fontId="2" fillId="0" borderId="7"/>
    <xf numFmtId="43" fontId="2" fillId="0" borderId="7" applyFont="0" applyFill="0" applyBorder="0" applyAlignment="0" applyProtection="0"/>
    <xf numFmtId="0" fontId="41" fillId="0" borderId="7"/>
    <xf numFmtId="0" fontId="1" fillId="0" borderId="7"/>
  </cellStyleXfs>
  <cellXfs count="18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8" fillId="17" borderId="7" xfId="5" applyFont="1" applyFill="1" applyAlignment="1">
      <alignment horizontal="left"/>
    </xf>
    <xf numFmtId="0" fontId="2" fillId="0" borderId="7" xfId="5"/>
    <xf numFmtId="0" fontId="2" fillId="18" borderId="7" xfId="5"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Border="1"/>
    <xf numFmtId="0" fontId="2" fillId="0" borderId="25" xfId="5"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ill="1" applyBorder="1" applyAlignment="1">
      <alignment horizontal="center"/>
    </xf>
    <xf numFmtId="0" fontId="41"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1" fillId="14" borderId="19" xfId="0" applyNumberFormat="1" applyFont="1" applyFill="1" applyBorder="1"/>
    <xf numFmtId="167" fontId="0" fillId="14" borderId="20" xfId="3" applyNumberFormat="1" applyFont="1" applyFill="1" applyBorder="1"/>
    <xf numFmtId="0" fontId="1" fillId="18" borderId="7" xfId="8" applyFill="1"/>
    <xf numFmtId="168" fontId="34" fillId="0" borderId="12" xfId="8" applyNumberFormat="1" applyFont="1" applyBorder="1" applyAlignment="1">
      <alignment horizontal="right" wrapText="1"/>
    </xf>
    <xf numFmtId="168" fontId="34" fillId="0" borderId="12" xfId="8" applyNumberFormat="1" applyFont="1" applyBorder="1" applyAlignment="1">
      <alignment horizontal="left" wrapText="1"/>
    </xf>
    <xf numFmtId="3" fontId="34" fillId="0" borderId="12" xfId="8" applyNumberFormat="1" applyFont="1" applyBorder="1" applyAlignment="1">
      <alignment horizontal="right" wrapText="1"/>
    </xf>
    <xf numFmtId="0" fontId="34" fillId="0" borderId="12" xfId="8" applyFont="1" applyBorder="1" applyAlignment="1">
      <alignment horizontal="left" wrapText="1"/>
    </xf>
    <xf numFmtId="3" fontId="34" fillId="19" borderId="12" xfId="8" applyNumberFormat="1" applyFont="1" applyFill="1" applyBorder="1" applyAlignment="1">
      <alignment horizontal="right" wrapText="1"/>
    </xf>
    <xf numFmtId="0" fontId="34" fillId="19" borderId="12" xfId="8" applyFont="1" applyFill="1" applyBorder="1" applyAlignment="1">
      <alignment horizontal="left" wrapText="1"/>
    </xf>
    <xf numFmtId="3" fontId="40" fillId="0" borderId="12" xfId="8" applyNumberFormat="1" applyFont="1" applyBorder="1" applyAlignment="1">
      <alignment horizontal="right" wrapText="1"/>
    </xf>
    <xf numFmtId="0" fontId="40" fillId="0" borderId="12" xfId="8" applyFont="1" applyBorder="1" applyAlignment="1">
      <alignment horizontal="left" wrapText="1"/>
    </xf>
    <xf numFmtId="3" fontId="34" fillId="25" borderId="12" xfId="8" applyNumberFormat="1" applyFont="1" applyFill="1" applyBorder="1" applyAlignment="1">
      <alignment horizontal="right" wrapText="1"/>
    </xf>
    <xf numFmtId="0" fontId="34" fillId="25" borderId="12" xfId="8" applyFont="1" applyFill="1" applyBorder="1" applyAlignment="1">
      <alignment horizontal="left" wrapText="1"/>
    </xf>
    <xf numFmtId="0" fontId="39" fillId="26" borderId="12" xfId="8" applyFont="1" applyFill="1" applyBorder="1" applyAlignment="1">
      <alignment horizontal="left" vertical="center" wrapText="1"/>
    </xf>
    <xf numFmtId="3" fontId="34" fillId="15" borderId="12" xfId="8" applyNumberFormat="1" applyFont="1" applyFill="1" applyBorder="1" applyAlignment="1">
      <alignment horizontal="right" wrapText="1"/>
    </xf>
    <xf numFmtId="3" fontId="5" fillId="3" borderId="1" xfId="0" applyNumberFormat="1" applyFont="1" applyFill="1" applyBorder="1"/>
    <xf numFmtId="3" fontId="7" fillId="3" borderId="0" xfId="0" applyNumberFormat="1" applyFont="1" applyFill="1" applyBorder="1"/>
    <xf numFmtId="0" fontId="5" fillId="0" borderId="0" xfId="0" applyNumberFormat="1" applyFont="1" applyBorder="1"/>
    <xf numFmtId="167" fontId="7" fillId="0" borderId="0" xfId="3" applyNumberFormat="1" applyFont="1" applyBorder="1"/>
    <xf numFmtId="3" fontId="0" fillId="0" borderId="0" xfId="0" applyNumberFormat="1" applyBorder="1"/>
    <xf numFmtId="0" fontId="38" fillId="17" borderId="7" xfId="8" applyFont="1" applyFill="1" applyAlignment="1">
      <alignment wrapText="1"/>
    </xf>
    <xf numFmtId="0" fontId="40" fillId="17" borderId="7" xfId="8" applyFont="1" applyFill="1" applyAlignment="1">
      <alignment wrapText="1"/>
    </xf>
    <xf numFmtId="0" fontId="42" fillId="17" borderId="7" xfId="8" applyFont="1" applyFill="1" applyAlignment="1">
      <alignment wrapText="1"/>
    </xf>
    <xf numFmtId="3" fontId="40" fillId="17" borderId="7" xfId="8" applyNumberFormat="1" applyFont="1" applyFill="1" applyAlignment="1">
      <alignment wrapText="1"/>
    </xf>
    <xf numFmtId="0" fontId="5" fillId="15" borderId="0" xfId="0" applyFont="1" applyFill="1" applyBorder="1" applyAlignment="1">
      <alignment horizontal="left"/>
    </xf>
    <xf numFmtId="0" fontId="5" fillId="15" borderId="0" xfId="0" applyFont="1" applyFill="1" applyBorder="1"/>
    <xf numFmtId="43" fontId="0" fillId="0" borderId="0" xfId="3" applyFont="1" applyBorder="1"/>
    <xf numFmtId="169" fontId="0" fillId="0" borderId="0" xfId="3" applyNumberFormat="1" applyFont="1" applyBorder="1"/>
    <xf numFmtId="169" fontId="5" fillId="0" borderId="0" xfId="3" applyNumberFormat="1" applyFont="1" applyBorder="1" applyAlignment="1">
      <alignment horizontal="left"/>
    </xf>
    <xf numFmtId="169" fontId="5" fillId="0" borderId="0" xfId="0" applyNumberFormat="1" applyFont="1" applyBorder="1" applyAlignment="1">
      <alignment horizontal="left"/>
    </xf>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topLeftCell="C1" zoomScaleNormal="100" workbookViewId="0">
      <selection activeCell="N9" sqref="N9"/>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69"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81" t="s">
        <v>464</v>
      </c>
      <c r="C146" s="182"/>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c r="AA146" s="182"/>
      <c r="AB146" s="182"/>
      <c r="AC146" s="182"/>
      <c r="AD146" s="182"/>
      <c r="AE146" s="182"/>
      <c r="AF146" s="182"/>
      <c r="AG146" s="182"/>
      <c r="AH146" s="182"/>
      <c r="AI146" s="182"/>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86" workbookViewId="0">
      <selection activeCell="A113" sqref="A113"/>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5" t="s">
        <v>487</v>
      </c>
      <c r="B60" s="176">
        <f>SUMIFS('ReEDs Generation Data'!G$729:G$1448,'ReEDs Generation Data'!$E$729:$E$1448,Calculations!$A60)</f>
        <v>0.22899672144160749</v>
      </c>
      <c r="C60" s="176">
        <f>SUMIFS('ReEDs Generation Data'!H$729:H$1448,'ReEDs Generation Data'!$E$729:$E$1448,Calculations!$A60)</f>
        <v>0.22153681916973172</v>
      </c>
      <c r="D60" s="176">
        <f>SUMIFS('ReEDs Generation Data'!I$729:I$1448,'ReEDs Generation Data'!$E$729:$E$1448,Calculations!$A60)</f>
        <v>0.20978226641908504</v>
      </c>
      <c r="E60" s="176">
        <f>SUMIFS('ReEDs Generation Data'!J$729:J$1448,'ReEDs Generation Data'!$E$729:$E$1448,Calculations!$A60)</f>
        <v>0.19994097229715954</v>
      </c>
      <c r="F60" s="176">
        <f>SUMIFS('ReEDs Generation Data'!K$729:K$1448,'ReEDs Generation Data'!$E$729:$E$1448,Calculations!$A60)</f>
        <v>0.18070926636751919</v>
      </c>
      <c r="G60" s="176">
        <f>SUMIFS('ReEDs Generation Data'!L$729:L$1448,'ReEDs Generation Data'!$E$729:$E$1448,Calculations!$A60)</f>
        <v>0.15778915385886019</v>
      </c>
      <c r="H60" s="176">
        <f>SUMIFS('ReEDs Generation Data'!M$729:M$1448,'ReEDs Generation Data'!$E$729:$E$1448,Calculations!$A60)</f>
        <v>0.15856493149272502</v>
      </c>
      <c r="I60" s="176">
        <f>SUMIFS('ReEDs Generation Data'!N$729:N$1448,'ReEDs Generation Data'!$E$729:$E$1448,Calculations!$A60)</f>
        <v>0.15937144611877924</v>
      </c>
      <c r="J60" s="176">
        <f>SUMIFS('ReEDs Generation Data'!O$729:O$1448,'ReEDs Generation Data'!$E$729:$E$1448,Calculations!$A60)</f>
        <v>0.1538990785046824</v>
      </c>
      <c r="K60" s="176">
        <f>SUMIFS('ReEDs Generation Data'!P$729:P$1448,'ReEDs Generation Data'!$E$729:$E$1448,Calculations!$A60)</f>
        <v>0.14891111390154355</v>
      </c>
      <c r="L60" s="176">
        <f>SUMIFS('ReEDs Generation Data'!Q$729:Q$1448,'ReEDs Generation Data'!$E$729:$E$1448,Calculations!$A60)</f>
        <v>0.14984833860745575</v>
      </c>
      <c r="M60" s="176">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7">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7">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7">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83" t="s">
        <v>550</v>
      </c>
      <c r="B3" s="184"/>
      <c r="C3" s="184"/>
      <c r="D3" s="184"/>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185" customFormat="1" ht="15">
      <c r="A1" s="185" t="s">
        <v>571</v>
      </c>
    </row>
    <row r="2" spans="1:9" s="186" customFormat="1">
      <c r="A2" s="186" t="s">
        <v>572</v>
      </c>
    </row>
    <row r="3" spans="1:9" s="75" customFormat="1" ht="15">
      <c r="A3" s="76" t="s">
        <v>573</v>
      </c>
    </row>
    <row r="4" spans="1:9" s="106" customFormat="1">
      <c r="F4" s="106">
        <v>2020</v>
      </c>
      <c r="G4" s="106" t="b">
        <v>1</v>
      </c>
    </row>
    <row r="5" spans="1:9" ht="15">
      <c r="A5" s="77" t="s">
        <v>574</v>
      </c>
      <c r="B5" s="113">
        <f>'From EPS'!B21</f>
        <v>0</v>
      </c>
      <c r="C5" s="79" t="s">
        <v>575</v>
      </c>
      <c r="F5" s="187" t="s">
        <v>613</v>
      </c>
      <c r="G5" s="184"/>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1" t="s">
        <v>4566</v>
      </c>
      <c r="B1" s="171"/>
      <c r="C1" s="171"/>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row>
    <row r="2" spans="1:31" ht="20.100000000000001" customHeight="1">
      <c r="A2" s="171" t="s">
        <v>15</v>
      </c>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row>
    <row r="3" spans="1:31" ht="20.100000000000001" customHeight="1">
      <c r="A3" s="172" t="s">
        <v>4565</v>
      </c>
      <c r="B3" s="174">
        <f>SUM(B15:B16)</f>
        <v>77460738</v>
      </c>
      <c r="C3" s="172"/>
      <c r="D3" s="172"/>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3" t="s">
        <v>4506</v>
      </c>
      <c r="B32" s="173"/>
      <c r="C32" s="173"/>
      <c r="D32" s="173"/>
      <c r="E32" s="173"/>
      <c r="F32" s="173"/>
      <c r="G32" s="173"/>
      <c r="H32" s="173"/>
      <c r="I32" s="173"/>
      <c r="J32" s="173"/>
      <c r="K32" s="173"/>
      <c r="L32" s="173"/>
      <c r="M32" s="173"/>
      <c r="N32" s="173"/>
      <c r="O32" s="173"/>
      <c r="P32" s="173"/>
      <c r="Q32" s="173"/>
      <c r="R32" s="173"/>
      <c r="S32" s="173"/>
      <c r="T32" s="173"/>
      <c r="U32" s="173"/>
      <c r="V32" s="173"/>
      <c r="W32" s="173"/>
      <c r="X32" s="173"/>
      <c r="Y32" s="173"/>
      <c r="Z32" s="173"/>
      <c r="AA32" s="173"/>
      <c r="AB32" s="173"/>
      <c r="AC32" s="173"/>
      <c r="AD32" s="173"/>
      <c r="AE32" s="173"/>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workbookViewId="0">
      <selection activeCell="A18" sqref="A18"/>
    </sheetView>
  </sheetViews>
  <sheetFormatPr defaultColWidth="12.625" defaultRowHeight="15" customHeight="1"/>
  <cols>
    <col min="1" max="1" width="22.875" style="114" customWidth="1"/>
    <col min="2" max="2" width="12.5" style="114" customWidth="1"/>
    <col min="3"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(Calculations!B60*'EIA SEDS data'!AF$6)+('EIA SEDS data'!AF$10*IF(About!$N$12,Calculations!$B114,Calculations!B92))</f>
        <v>16744042.83132327</v>
      </c>
      <c r="C2" s="110">
        <f>B2</f>
        <v>16744042.83132327</v>
      </c>
      <c r="D2" s="110">
        <f t="shared" ref="D2:AG10" si="0">C2</f>
        <v>16744042.83132327</v>
      </c>
      <c r="E2" s="110">
        <f t="shared" si="0"/>
        <v>16744042.83132327</v>
      </c>
      <c r="F2" s="110">
        <f t="shared" si="0"/>
        <v>16744042.83132327</v>
      </c>
      <c r="G2" s="110">
        <f t="shared" si="0"/>
        <v>16744042.83132327</v>
      </c>
      <c r="H2" s="110">
        <f t="shared" si="0"/>
        <v>16744042.83132327</v>
      </c>
      <c r="I2" s="110">
        <f t="shared" si="0"/>
        <v>16744042.83132327</v>
      </c>
      <c r="J2" s="110">
        <f t="shared" si="0"/>
        <v>16744042.83132327</v>
      </c>
      <c r="K2" s="110">
        <f t="shared" si="0"/>
        <v>16744042.83132327</v>
      </c>
      <c r="L2" s="110">
        <f t="shared" si="0"/>
        <v>16744042.83132327</v>
      </c>
      <c r="M2" s="110">
        <f t="shared" si="0"/>
        <v>16744042.83132327</v>
      </c>
      <c r="N2" s="110">
        <f t="shared" si="0"/>
        <v>16744042.83132327</v>
      </c>
      <c r="O2" s="110">
        <f t="shared" si="0"/>
        <v>16744042.83132327</v>
      </c>
      <c r="P2" s="110">
        <f t="shared" si="0"/>
        <v>16744042.83132327</v>
      </c>
      <c r="Q2" s="110">
        <f t="shared" si="0"/>
        <v>16744042.83132327</v>
      </c>
      <c r="R2" s="110">
        <f t="shared" si="0"/>
        <v>16744042.83132327</v>
      </c>
      <c r="S2" s="110">
        <f t="shared" si="0"/>
        <v>16744042.83132327</v>
      </c>
      <c r="T2" s="110">
        <f t="shared" si="0"/>
        <v>16744042.83132327</v>
      </c>
      <c r="U2" s="110">
        <f t="shared" si="0"/>
        <v>16744042.83132327</v>
      </c>
      <c r="V2" s="110">
        <f t="shared" si="0"/>
        <v>16744042.83132327</v>
      </c>
      <c r="W2" s="110">
        <f t="shared" si="0"/>
        <v>16744042.83132327</v>
      </c>
      <c r="X2" s="110">
        <f t="shared" si="0"/>
        <v>16744042.83132327</v>
      </c>
      <c r="Y2" s="110">
        <f t="shared" si="0"/>
        <v>16744042.83132327</v>
      </c>
      <c r="Z2" s="110">
        <f t="shared" si="0"/>
        <v>16744042.83132327</v>
      </c>
      <c r="AA2" s="110">
        <f t="shared" si="0"/>
        <v>16744042.83132327</v>
      </c>
      <c r="AB2" s="110">
        <f t="shared" si="0"/>
        <v>16744042.83132327</v>
      </c>
      <c r="AC2" s="110">
        <f t="shared" si="0"/>
        <v>16744042.83132327</v>
      </c>
      <c r="AD2" s="110">
        <f t="shared" si="0"/>
        <v>16744042.83132327</v>
      </c>
      <c r="AE2" s="110">
        <f t="shared" si="0"/>
        <v>16744042.83132327</v>
      </c>
      <c r="AF2" s="110">
        <f t="shared" si="0"/>
        <v>16744042.83132327</v>
      </c>
      <c r="AG2" s="110">
        <f t="shared" si="0"/>
        <v>16744042.83132327</v>
      </c>
    </row>
    <row r="3" spans="1:33">
      <c r="A3" s="4" t="s">
        <v>488</v>
      </c>
      <c r="B3" s="110">
        <f>(Calculations!B61*'EIA SEDS data'!AF$6)+('EIA SEDS data'!AF$10*IF(About!$N$12,Calculations!$B115,Calculations!B93))</f>
        <v>18518381.675335053</v>
      </c>
      <c r="C3" s="110">
        <f t="shared" ref="C3:R17" si="1">B3</f>
        <v>18518381.675335053</v>
      </c>
      <c r="D3" s="110">
        <f t="shared" si="1"/>
        <v>18518381.675335053</v>
      </c>
      <c r="E3" s="110">
        <f t="shared" si="1"/>
        <v>18518381.675335053</v>
      </c>
      <c r="F3" s="110">
        <f t="shared" si="1"/>
        <v>18518381.675335053</v>
      </c>
      <c r="G3" s="110">
        <f t="shared" si="1"/>
        <v>18518381.675335053</v>
      </c>
      <c r="H3" s="110">
        <f t="shared" si="1"/>
        <v>18518381.675335053</v>
      </c>
      <c r="I3" s="110">
        <f t="shared" si="1"/>
        <v>18518381.675335053</v>
      </c>
      <c r="J3" s="110">
        <f t="shared" si="1"/>
        <v>18518381.675335053</v>
      </c>
      <c r="K3" s="110">
        <f t="shared" si="1"/>
        <v>18518381.675335053</v>
      </c>
      <c r="L3" s="110">
        <f t="shared" si="1"/>
        <v>18518381.675335053</v>
      </c>
      <c r="M3" s="110">
        <f t="shared" si="1"/>
        <v>18518381.675335053</v>
      </c>
      <c r="N3" s="110">
        <f t="shared" si="1"/>
        <v>18518381.675335053</v>
      </c>
      <c r="O3" s="110">
        <f t="shared" si="1"/>
        <v>18518381.675335053</v>
      </c>
      <c r="P3" s="110">
        <f t="shared" si="1"/>
        <v>18518381.675335053</v>
      </c>
      <c r="Q3" s="110">
        <f t="shared" si="1"/>
        <v>18518381.675335053</v>
      </c>
      <c r="R3" s="110">
        <f t="shared" si="1"/>
        <v>18518381.675335053</v>
      </c>
      <c r="S3" s="110">
        <f t="shared" si="0"/>
        <v>18518381.675335053</v>
      </c>
      <c r="T3" s="110">
        <f t="shared" si="0"/>
        <v>18518381.675335053</v>
      </c>
      <c r="U3" s="110">
        <f t="shared" si="0"/>
        <v>18518381.675335053</v>
      </c>
      <c r="V3" s="110">
        <f t="shared" si="0"/>
        <v>18518381.675335053</v>
      </c>
      <c r="W3" s="110">
        <f t="shared" si="0"/>
        <v>18518381.675335053</v>
      </c>
      <c r="X3" s="110">
        <f t="shared" si="0"/>
        <v>18518381.675335053</v>
      </c>
      <c r="Y3" s="110">
        <f t="shared" si="0"/>
        <v>18518381.675335053</v>
      </c>
      <c r="Z3" s="110">
        <f t="shared" si="0"/>
        <v>18518381.675335053</v>
      </c>
      <c r="AA3" s="110">
        <f t="shared" si="0"/>
        <v>18518381.675335053</v>
      </c>
      <c r="AB3" s="110">
        <f t="shared" si="0"/>
        <v>18518381.675335053</v>
      </c>
      <c r="AC3" s="110">
        <f t="shared" si="0"/>
        <v>18518381.675335053</v>
      </c>
      <c r="AD3" s="110">
        <f t="shared" si="0"/>
        <v>18518381.675335053</v>
      </c>
      <c r="AE3" s="110">
        <f t="shared" si="0"/>
        <v>18518381.675335053</v>
      </c>
      <c r="AF3" s="110">
        <f t="shared" si="0"/>
        <v>18518381.675335053</v>
      </c>
      <c r="AG3" s="110">
        <f t="shared" si="0"/>
        <v>18518381.675335053</v>
      </c>
    </row>
    <row r="4" spans="1:33">
      <c r="A4" s="4" t="s">
        <v>489</v>
      </c>
      <c r="B4" s="110">
        <f>(Calculations!B62*'EIA SEDS data'!AF$6)+('EIA SEDS data'!AF$10*IF(About!$N$12,Calculations!$B116,Calculations!B94))</f>
        <v>5071018.9684733972</v>
      </c>
      <c r="C4" s="110">
        <f t="shared" si="1"/>
        <v>5071018.9684733972</v>
      </c>
      <c r="D4" s="110">
        <f t="shared" si="0"/>
        <v>5071018.9684733972</v>
      </c>
      <c r="E4" s="110">
        <f t="shared" si="0"/>
        <v>5071018.9684733972</v>
      </c>
      <c r="F4" s="110">
        <f t="shared" si="0"/>
        <v>5071018.9684733972</v>
      </c>
      <c r="G4" s="110">
        <f t="shared" si="0"/>
        <v>5071018.9684733972</v>
      </c>
      <c r="H4" s="110">
        <f t="shared" si="0"/>
        <v>5071018.9684733972</v>
      </c>
      <c r="I4" s="110">
        <f t="shared" si="0"/>
        <v>5071018.9684733972</v>
      </c>
      <c r="J4" s="110">
        <f t="shared" si="0"/>
        <v>5071018.9684733972</v>
      </c>
      <c r="K4" s="110">
        <f t="shared" si="0"/>
        <v>5071018.9684733972</v>
      </c>
      <c r="L4" s="110">
        <f t="shared" si="0"/>
        <v>5071018.9684733972</v>
      </c>
      <c r="M4" s="110">
        <f t="shared" si="0"/>
        <v>5071018.9684733972</v>
      </c>
      <c r="N4" s="110">
        <f t="shared" si="0"/>
        <v>5071018.9684733972</v>
      </c>
      <c r="O4" s="110">
        <f t="shared" si="0"/>
        <v>5071018.9684733972</v>
      </c>
      <c r="P4" s="110">
        <f t="shared" si="0"/>
        <v>5071018.9684733972</v>
      </c>
      <c r="Q4" s="110">
        <f t="shared" si="0"/>
        <v>5071018.9684733972</v>
      </c>
      <c r="R4" s="110">
        <f t="shared" si="0"/>
        <v>5071018.9684733972</v>
      </c>
      <c r="S4" s="110">
        <f t="shared" si="0"/>
        <v>5071018.9684733972</v>
      </c>
      <c r="T4" s="110">
        <f t="shared" si="0"/>
        <v>5071018.9684733972</v>
      </c>
      <c r="U4" s="110">
        <f t="shared" si="0"/>
        <v>5071018.9684733972</v>
      </c>
      <c r="V4" s="110">
        <f t="shared" si="0"/>
        <v>5071018.9684733972</v>
      </c>
      <c r="W4" s="110">
        <f t="shared" si="0"/>
        <v>5071018.9684733972</v>
      </c>
      <c r="X4" s="110">
        <f t="shared" si="0"/>
        <v>5071018.9684733972</v>
      </c>
      <c r="Y4" s="110">
        <f t="shared" si="0"/>
        <v>5071018.9684733972</v>
      </c>
      <c r="Z4" s="110">
        <f t="shared" si="0"/>
        <v>5071018.9684733972</v>
      </c>
      <c r="AA4" s="110">
        <f t="shared" si="0"/>
        <v>5071018.9684733972</v>
      </c>
      <c r="AB4" s="110">
        <f t="shared" si="0"/>
        <v>5071018.9684733972</v>
      </c>
      <c r="AC4" s="110">
        <f t="shared" si="0"/>
        <v>5071018.9684733972</v>
      </c>
      <c r="AD4" s="110">
        <f t="shared" si="0"/>
        <v>5071018.9684733972</v>
      </c>
      <c r="AE4" s="110">
        <f t="shared" si="0"/>
        <v>5071018.9684733972</v>
      </c>
      <c r="AF4" s="110">
        <f t="shared" si="0"/>
        <v>5071018.9684733972</v>
      </c>
      <c r="AG4" s="110">
        <f t="shared" si="0"/>
        <v>5071018.9684733972</v>
      </c>
    </row>
    <row r="5" spans="1:33">
      <c r="A5" s="4" t="s">
        <v>490</v>
      </c>
      <c r="B5" s="110">
        <f>(Calculations!B63*'EIA SEDS data'!AF$6)+('EIA SEDS data'!AF$10*IF(About!$N$12,Calculations!$B117,Calculations!B95))</f>
        <v>23204301.899989385</v>
      </c>
      <c r="C5" s="110">
        <f t="shared" si="1"/>
        <v>23204301.899989385</v>
      </c>
      <c r="D5" s="110">
        <f t="shared" si="0"/>
        <v>23204301.899989385</v>
      </c>
      <c r="E5" s="110">
        <f t="shared" si="0"/>
        <v>23204301.899989385</v>
      </c>
      <c r="F5" s="110">
        <f t="shared" si="0"/>
        <v>23204301.899989385</v>
      </c>
      <c r="G5" s="110">
        <f t="shared" si="0"/>
        <v>23204301.899989385</v>
      </c>
      <c r="H5" s="110">
        <f t="shared" si="0"/>
        <v>23204301.899989385</v>
      </c>
      <c r="I5" s="110">
        <f t="shared" si="0"/>
        <v>23204301.899989385</v>
      </c>
      <c r="J5" s="110">
        <f t="shared" si="0"/>
        <v>23204301.899989385</v>
      </c>
      <c r="K5" s="110">
        <f t="shared" si="0"/>
        <v>23204301.899989385</v>
      </c>
      <c r="L5" s="110">
        <f t="shared" si="0"/>
        <v>23204301.899989385</v>
      </c>
      <c r="M5" s="110">
        <f t="shared" si="0"/>
        <v>23204301.899989385</v>
      </c>
      <c r="N5" s="110">
        <f t="shared" si="0"/>
        <v>23204301.899989385</v>
      </c>
      <c r="O5" s="110">
        <f t="shared" si="0"/>
        <v>23204301.899989385</v>
      </c>
      <c r="P5" s="110">
        <f t="shared" si="0"/>
        <v>23204301.899989385</v>
      </c>
      <c r="Q5" s="110">
        <f t="shared" si="0"/>
        <v>23204301.899989385</v>
      </c>
      <c r="R5" s="110">
        <f t="shared" si="0"/>
        <v>23204301.899989385</v>
      </c>
      <c r="S5" s="110">
        <f t="shared" si="0"/>
        <v>23204301.899989385</v>
      </c>
      <c r="T5" s="110">
        <f t="shared" si="0"/>
        <v>23204301.899989385</v>
      </c>
      <c r="U5" s="110">
        <f t="shared" si="0"/>
        <v>23204301.899989385</v>
      </c>
      <c r="V5" s="110">
        <f t="shared" si="0"/>
        <v>23204301.899989385</v>
      </c>
      <c r="W5" s="110">
        <f t="shared" si="0"/>
        <v>23204301.899989385</v>
      </c>
      <c r="X5" s="110">
        <f t="shared" si="0"/>
        <v>23204301.899989385</v>
      </c>
      <c r="Y5" s="110">
        <f t="shared" si="0"/>
        <v>23204301.899989385</v>
      </c>
      <c r="Z5" s="110">
        <f t="shared" si="0"/>
        <v>23204301.899989385</v>
      </c>
      <c r="AA5" s="110">
        <f t="shared" si="0"/>
        <v>23204301.899989385</v>
      </c>
      <c r="AB5" s="110">
        <f t="shared" si="0"/>
        <v>23204301.899989385</v>
      </c>
      <c r="AC5" s="110">
        <f t="shared" si="0"/>
        <v>23204301.899989385</v>
      </c>
      <c r="AD5" s="110">
        <f t="shared" si="0"/>
        <v>23204301.899989385</v>
      </c>
      <c r="AE5" s="110">
        <f t="shared" si="0"/>
        <v>23204301.899989385</v>
      </c>
      <c r="AF5" s="110">
        <f t="shared" si="0"/>
        <v>23204301.899989385</v>
      </c>
      <c r="AG5" s="110">
        <f t="shared" si="0"/>
        <v>23204301.899989385</v>
      </c>
    </row>
    <row r="6" spans="1:33">
      <c r="A6" s="4" t="s">
        <v>491</v>
      </c>
      <c r="B6" s="110">
        <f>(Calculations!B64*'EIA SEDS data'!AF$6)+('EIA SEDS data'!AF$10*IF(About!$N$12,Calculations!$B118,Calculations!B96))</f>
        <v>7960855.2906484297</v>
      </c>
      <c r="C6" s="110">
        <f t="shared" si="1"/>
        <v>7960855.2906484297</v>
      </c>
      <c r="D6" s="110">
        <f t="shared" si="0"/>
        <v>7960855.2906484297</v>
      </c>
      <c r="E6" s="110">
        <f t="shared" si="0"/>
        <v>7960855.2906484297</v>
      </c>
      <c r="F6" s="110">
        <f t="shared" si="0"/>
        <v>7960855.2906484297</v>
      </c>
      <c r="G6" s="110">
        <f t="shared" si="0"/>
        <v>7960855.2906484297</v>
      </c>
      <c r="H6" s="110">
        <f t="shared" si="0"/>
        <v>7960855.2906484297</v>
      </c>
      <c r="I6" s="110">
        <f t="shared" si="0"/>
        <v>7960855.2906484297</v>
      </c>
      <c r="J6" s="110">
        <f t="shared" si="0"/>
        <v>7960855.2906484297</v>
      </c>
      <c r="K6" s="110">
        <f t="shared" si="0"/>
        <v>7960855.2906484297</v>
      </c>
      <c r="L6" s="110">
        <f t="shared" si="0"/>
        <v>7960855.2906484297</v>
      </c>
      <c r="M6" s="110">
        <f t="shared" si="0"/>
        <v>7960855.2906484297</v>
      </c>
      <c r="N6" s="110">
        <f t="shared" si="0"/>
        <v>7960855.2906484297</v>
      </c>
      <c r="O6" s="110">
        <f t="shared" si="0"/>
        <v>7960855.2906484297</v>
      </c>
      <c r="P6" s="110">
        <f t="shared" si="0"/>
        <v>7960855.2906484297</v>
      </c>
      <c r="Q6" s="110">
        <f t="shared" si="0"/>
        <v>7960855.2906484297</v>
      </c>
      <c r="R6" s="110">
        <f t="shared" si="0"/>
        <v>7960855.2906484297</v>
      </c>
      <c r="S6" s="110">
        <f t="shared" si="0"/>
        <v>7960855.2906484297</v>
      </c>
      <c r="T6" s="110">
        <f t="shared" si="0"/>
        <v>7960855.2906484297</v>
      </c>
      <c r="U6" s="110">
        <f t="shared" si="0"/>
        <v>7960855.2906484297</v>
      </c>
      <c r="V6" s="110">
        <f t="shared" si="0"/>
        <v>7960855.2906484297</v>
      </c>
      <c r="W6" s="110">
        <f t="shared" si="0"/>
        <v>7960855.2906484297</v>
      </c>
      <c r="X6" s="110">
        <f t="shared" si="0"/>
        <v>7960855.2906484297</v>
      </c>
      <c r="Y6" s="110">
        <f t="shared" si="0"/>
        <v>7960855.2906484297</v>
      </c>
      <c r="Z6" s="110">
        <f t="shared" si="0"/>
        <v>7960855.2906484297</v>
      </c>
      <c r="AA6" s="110">
        <f t="shared" si="0"/>
        <v>7960855.2906484297</v>
      </c>
      <c r="AB6" s="110">
        <f t="shared" si="0"/>
        <v>7960855.2906484297</v>
      </c>
      <c r="AC6" s="110">
        <f t="shared" si="0"/>
        <v>7960855.2906484297</v>
      </c>
      <c r="AD6" s="110">
        <f t="shared" si="0"/>
        <v>7960855.2906484297</v>
      </c>
      <c r="AE6" s="110">
        <f t="shared" si="0"/>
        <v>7960855.2906484297</v>
      </c>
      <c r="AF6" s="110">
        <f t="shared" si="0"/>
        <v>7960855.2906484297</v>
      </c>
      <c r="AG6" s="110">
        <f t="shared" si="0"/>
        <v>7960855.2906484297</v>
      </c>
    </row>
    <row r="7" spans="1:33">
      <c r="A7" s="4" t="s">
        <v>492</v>
      </c>
      <c r="B7" s="110">
        <f>(Calculations!B65*'EIA SEDS data'!AF$6)+('EIA SEDS data'!AF$10*IF(About!$N$12,Calculations!$B119,Calculations!B97))</f>
        <v>2834769.3518899553</v>
      </c>
      <c r="C7" s="110">
        <f t="shared" si="1"/>
        <v>2834769.3518899553</v>
      </c>
      <c r="D7" s="110">
        <f t="shared" si="0"/>
        <v>2834769.3518899553</v>
      </c>
      <c r="E7" s="110">
        <f t="shared" si="0"/>
        <v>2834769.3518899553</v>
      </c>
      <c r="F7" s="110">
        <f t="shared" si="0"/>
        <v>2834769.3518899553</v>
      </c>
      <c r="G7" s="110">
        <f t="shared" si="0"/>
        <v>2834769.3518899553</v>
      </c>
      <c r="H7" s="110">
        <f t="shared" si="0"/>
        <v>2834769.3518899553</v>
      </c>
      <c r="I7" s="110">
        <f t="shared" si="0"/>
        <v>2834769.3518899553</v>
      </c>
      <c r="J7" s="110">
        <f t="shared" si="0"/>
        <v>2834769.3518899553</v>
      </c>
      <c r="K7" s="110">
        <f t="shared" si="0"/>
        <v>2834769.3518899553</v>
      </c>
      <c r="L7" s="110">
        <f t="shared" si="0"/>
        <v>2834769.3518899553</v>
      </c>
      <c r="M7" s="110">
        <f t="shared" si="0"/>
        <v>2834769.3518899553</v>
      </c>
      <c r="N7" s="110">
        <f t="shared" si="0"/>
        <v>2834769.3518899553</v>
      </c>
      <c r="O7" s="110">
        <f t="shared" si="0"/>
        <v>2834769.3518899553</v>
      </c>
      <c r="P7" s="110">
        <f t="shared" si="0"/>
        <v>2834769.3518899553</v>
      </c>
      <c r="Q7" s="110">
        <f t="shared" si="0"/>
        <v>2834769.3518899553</v>
      </c>
      <c r="R7" s="110">
        <f t="shared" si="0"/>
        <v>2834769.3518899553</v>
      </c>
      <c r="S7" s="110">
        <f t="shared" si="0"/>
        <v>2834769.3518899553</v>
      </c>
      <c r="T7" s="110">
        <f t="shared" si="0"/>
        <v>2834769.3518899553</v>
      </c>
      <c r="U7" s="110">
        <f t="shared" si="0"/>
        <v>2834769.3518899553</v>
      </c>
      <c r="V7" s="110">
        <f t="shared" si="0"/>
        <v>2834769.3518899553</v>
      </c>
      <c r="W7" s="110">
        <f t="shared" si="0"/>
        <v>2834769.3518899553</v>
      </c>
      <c r="X7" s="110">
        <f t="shared" si="0"/>
        <v>2834769.3518899553</v>
      </c>
      <c r="Y7" s="110">
        <f t="shared" si="0"/>
        <v>2834769.3518899553</v>
      </c>
      <c r="Z7" s="110">
        <f t="shared" si="0"/>
        <v>2834769.3518899553</v>
      </c>
      <c r="AA7" s="110">
        <f t="shared" si="0"/>
        <v>2834769.3518899553</v>
      </c>
      <c r="AB7" s="110">
        <f t="shared" si="0"/>
        <v>2834769.3518899553</v>
      </c>
      <c r="AC7" s="110">
        <f t="shared" si="0"/>
        <v>2834769.3518899553</v>
      </c>
      <c r="AD7" s="110">
        <f t="shared" si="0"/>
        <v>2834769.3518899553</v>
      </c>
      <c r="AE7" s="110">
        <f t="shared" si="0"/>
        <v>2834769.3518899553</v>
      </c>
      <c r="AF7" s="110">
        <f t="shared" si="0"/>
        <v>2834769.3518899553</v>
      </c>
      <c r="AG7" s="110">
        <f t="shared" si="0"/>
        <v>2834769.3518899553</v>
      </c>
    </row>
    <row r="8" spans="1:33">
      <c r="A8" s="4" t="s">
        <v>493</v>
      </c>
      <c r="B8" s="110">
        <f>(Calculations!B66*'EIA SEDS data'!AF$6)+('EIA SEDS data'!AF$10*IF(About!$N$12,Calculations!$B120,Calculations!B98))</f>
        <v>266465.78113731596</v>
      </c>
      <c r="C8" s="110">
        <f t="shared" si="1"/>
        <v>266465.78113731596</v>
      </c>
      <c r="D8" s="110">
        <f t="shared" si="0"/>
        <v>266465.78113731596</v>
      </c>
      <c r="E8" s="110">
        <f t="shared" si="0"/>
        <v>266465.78113731596</v>
      </c>
      <c r="F8" s="110">
        <f t="shared" si="0"/>
        <v>266465.78113731596</v>
      </c>
      <c r="G8" s="110">
        <f t="shared" si="0"/>
        <v>266465.78113731596</v>
      </c>
      <c r="H8" s="110">
        <f t="shared" si="0"/>
        <v>266465.78113731596</v>
      </c>
      <c r="I8" s="110">
        <f t="shared" si="0"/>
        <v>266465.78113731596</v>
      </c>
      <c r="J8" s="110">
        <f t="shared" si="0"/>
        <v>266465.78113731596</v>
      </c>
      <c r="K8" s="110">
        <f t="shared" si="0"/>
        <v>266465.78113731596</v>
      </c>
      <c r="L8" s="110">
        <f t="shared" si="0"/>
        <v>266465.78113731596</v>
      </c>
      <c r="M8" s="110">
        <f t="shared" si="0"/>
        <v>266465.78113731596</v>
      </c>
      <c r="N8" s="110">
        <f t="shared" si="0"/>
        <v>266465.78113731596</v>
      </c>
      <c r="O8" s="110">
        <f t="shared" si="0"/>
        <v>266465.78113731596</v>
      </c>
      <c r="P8" s="110">
        <f t="shared" si="0"/>
        <v>266465.78113731596</v>
      </c>
      <c r="Q8" s="110">
        <f t="shared" si="0"/>
        <v>266465.78113731596</v>
      </c>
      <c r="R8" s="110">
        <f t="shared" si="0"/>
        <v>266465.78113731596</v>
      </c>
      <c r="S8" s="110">
        <f t="shared" si="0"/>
        <v>266465.78113731596</v>
      </c>
      <c r="T8" s="110">
        <f t="shared" si="0"/>
        <v>266465.78113731596</v>
      </c>
      <c r="U8" s="110">
        <f t="shared" si="0"/>
        <v>266465.78113731596</v>
      </c>
      <c r="V8" s="110">
        <f t="shared" si="0"/>
        <v>266465.78113731596</v>
      </c>
      <c r="W8" s="110">
        <f t="shared" si="0"/>
        <v>266465.78113731596</v>
      </c>
      <c r="X8" s="110">
        <f t="shared" si="0"/>
        <v>266465.78113731596</v>
      </c>
      <c r="Y8" s="110">
        <f t="shared" si="0"/>
        <v>266465.78113731596</v>
      </c>
      <c r="Z8" s="110">
        <f t="shared" si="0"/>
        <v>266465.78113731596</v>
      </c>
      <c r="AA8" s="110">
        <f t="shared" si="0"/>
        <v>266465.78113731596</v>
      </c>
      <c r="AB8" s="110">
        <f t="shared" si="0"/>
        <v>266465.78113731596</v>
      </c>
      <c r="AC8" s="110">
        <f t="shared" si="0"/>
        <v>266465.78113731596</v>
      </c>
      <c r="AD8" s="110">
        <f t="shared" si="0"/>
        <v>266465.78113731596</v>
      </c>
      <c r="AE8" s="110">
        <f t="shared" si="0"/>
        <v>266465.78113731596</v>
      </c>
      <c r="AF8" s="110">
        <f t="shared" si="0"/>
        <v>266465.78113731596</v>
      </c>
      <c r="AG8" s="110">
        <f t="shared" si="0"/>
        <v>266465.78113731596</v>
      </c>
    </row>
    <row r="9" spans="1:33">
      <c r="A9" s="4" t="s">
        <v>494</v>
      </c>
      <c r="B9" s="110">
        <f>(Calculations!B67*'EIA SEDS data'!AF$6)+('EIA SEDS data'!AF$10*IF(About!$N$12,Calculations!$B121,Calculations!B99))</f>
        <v>1209.257130627034</v>
      </c>
      <c r="C9" s="110">
        <f t="shared" si="1"/>
        <v>1209.257130627034</v>
      </c>
      <c r="D9" s="110">
        <f t="shared" si="0"/>
        <v>1209.257130627034</v>
      </c>
      <c r="E9" s="110">
        <f t="shared" si="0"/>
        <v>1209.257130627034</v>
      </c>
      <c r="F9" s="110">
        <f t="shared" si="0"/>
        <v>1209.257130627034</v>
      </c>
      <c r="G9" s="110">
        <f t="shared" si="0"/>
        <v>1209.257130627034</v>
      </c>
      <c r="H9" s="110">
        <f t="shared" si="0"/>
        <v>1209.257130627034</v>
      </c>
      <c r="I9" s="110">
        <f t="shared" si="0"/>
        <v>1209.257130627034</v>
      </c>
      <c r="J9" s="110">
        <f t="shared" si="0"/>
        <v>1209.257130627034</v>
      </c>
      <c r="K9" s="110">
        <f t="shared" si="0"/>
        <v>1209.257130627034</v>
      </c>
      <c r="L9" s="110">
        <f t="shared" si="0"/>
        <v>1209.257130627034</v>
      </c>
      <c r="M9" s="110">
        <f t="shared" si="0"/>
        <v>1209.257130627034</v>
      </c>
      <c r="N9" s="110">
        <f t="shared" si="0"/>
        <v>1209.257130627034</v>
      </c>
      <c r="O9" s="110">
        <f t="shared" si="0"/>
        <v>1209.257130627034</v>
      </c>
      <c r="P9" s="110">
        <f t="shared" si="0"/>
        <v>1209.257130627034</v>
      </c>
      <c r="Q9" s="110">
        <f t="shared" si="0"/>
        <v>1209.257130627034</v>
      </c>
      <c r="R9" s="110">
        <f t="shared" si="0"/>
        <v>1209.257130627034</v>
      </c>
      <c r="S9" s="110">
        <f t="shared" si="0"/>
        <v>1209.257130627034</v>
      </c>
      <c r="T9" s="110">
        <f t="shared" si="0"/>
        <v>1209.257130627034</v>
      </c>
      <c r="U9" s="110">
        <f t="shared" si="0"/>
        <v>1209.257130627034</v>
      </c>
      <c r="V9" s="110">
        <f t="shared" si="0"/>
        <v>1209.257130627034</v>
      </c>
      <c r="W9" s="110">
        <f t="shared" si="0"/>
        <v>1209.257130627034</v>
      </c>
      <c r="X9" s="110">
        <f t="shared" si="0"/>
        <v>1209.257130627034</v>
      </c>
      <c r="Y9" s="110">
        <f t="shared" si="0"/>
        <v>1209.257130627034</v>
      </c>
      <c r="Z9" s="110">
        <f t="shared" si="0"/>
        <v>1209.257130627034</v>
      </c>
      <c r="AA9" s="110">
        <f t="shared" si="0"/>
        <v>1209.257130627034</v>
      </c>
      <c r="AB9" s="110">
        <f t="shared" si="0"/>
        <v>1209.257130627034</v>
      </c>
      <c r="AC9" s="110">
        <f t="shared" si="0"/>
        <v>1209.257130627034</v>
      </c>
      <c r="AD9" s="110">
        <f t="shared" si="0"/>
        <v>1209.257130627034</v>
      </c>
      <c r="AE9" s="110">
        <f t="shared" si="0"/>
        <v>1209.257130627034</v>
      </c>
      <c r="AF9" s="110">
        <f t="shared" si="0"/>
        <v>1209.257130627034</v>
      </c>
      <c r="AG9" s="110">
        <f t="shared" si="0"/>
        <v>1209.257130627034</v>
      </c>
    </row>
    <row r="10" spans="1:33">
      <c r="A10" s="4" t="s">
        <v>495</v>
      </c>
      <c r="B10" s="110">
        <f>(Calculations!B68*'EIA SEDS data'!AF$6)+('EIA SEDS data'!AF$10*IF(About!$N$12,Calculations!$B122,Calculations!B100))</f>
        <v>282520.1980747683</v>
      </c>
      <c r="C10" s="110">
        <f t="shared" si="1"/>
        <v>282520.1980747683</v>
      </c>
      <c r="D10" s="110">
        <f t="shared" si="0"/>
        <v>282520.1980747683</v>
      </c>
      <c r="E10" s="110">
        <f t="shared" si="0"/>
        <v>282520.1980747683</v>
      </c>
      <c r="F10" s="110">
        <f t="shared" si="0"/>
        <v>282520.1980747683</v>
      </c>
      <c r="G10" s="110">
        <f t="shared" si="0"/>
        <v>282520.1980747683</v>
      </c>
      <c r="H10" s="110">
        <f t="shared" si="0"/>
        <v>282520.1980747683</v>
      </c>
      <c r="I10" s="110">
        <f t="shared" si="0"/>
        <v>282520.1980747683</v>
      </c>
      <c r="J10" s="110">
        <f t="shared" si="0"/>
        <v>282520.1980747683</v>
      </c>
      <c r="K10" s="110">
        <f t="shared" si="0"/>
        <v>282520.1980747683</v>
      </c>
      <c r="L10" s="110">
        <f t="shared" si="0"/>
        <v>282520.1980747683</v>
      </c>
      <c r="M10" s="110">
        <f t="shared" si="0"/>
        <v>282520.1980747683</v>
      </c>
      <c r="N10" s="110">
        <f t="shared" si="0"/>
        <v>282520.1980747683</v>
      </c>
      <c r="O10" s="110">
        <f t="shared" si="0"/>
        <v>282520.1980747683</v>
      </c>
      <c r="P10" s="110">
        <f t="shared" si="0"/>
        <v>282520.1980747683</v>
      </c>
      <c r="Q10" s="110">
        <f t="shared" si="0"/>
        <v>282520.1980747683</v>
      </c>
      <c r="R10" s="110">
        <f t="shared" si="0"/>
        <v>282520.1980747683</v>
      </c>
      <c r="S10" s="110">
        <f t="shared" si="0"/>
        <v>282520.1980747683</v>
      </c>
      <c r="T10" s="110">
        <f t="shared" si="0"/>
        <v>282520.1980747683</v>
      </c>
      <c r="U10" s="110">
        <f t="shared" si="0"/>
        <v>282520.1980747683</v>
      </c>
      <c r="V10" s="110">
        <f t="shared" si="0"/>
        <v>282520.1980747683</v>
      </c>
      <c r="W10" s="110">
        <f t="shared" si="0"/>
        <v>282520.1980747683</v>
      </c>
      <c r="X10" s="110">
        <f t="shared" si="0"/>
        <v>282520.1980747683</v>
      </c>
      <c r="Y10" s="110">
        <f t="shared" si="0"/>
        <v>282520.1980747683</v>
      </c>
      <c r="Z10" s="110">
        <f t="shared" si="0"/>
        <v>282520.1980747683</v>
      </c>
      <c r="AA10" s="110">
        <f t="shared" si="0"/>
        <v>282520.1980747683</v>
      </c>
      <c r="AB10" s="110">
        <f t="shared" si="0"/>
        <v>282520.1980747683</v>
      </c>
      <c r="AC10" s="110">
        <f t="shared" si="0"/>
        <v>282520.1980747683</v>
      </c>
      <c r="AD10" s="110">
        <f t="shared" si="0"/>
        <v>282520.1980747683</v>
      </c>
      <c r="AE10" s="110">
        <f t="shared" si="0"/>
        <v>282520.1980747683</v>
      </c>
      <c r="AF10" s="110">
        <f t="shared" si="0"/>
        <v>282520.1980747683</v>
      </c>
      <c r="AG10" s="110">
        <f t="shared" si="0"/>
        <v>282520.1980747683</v>
      </c>
    </row>
    <row r="11" spans="1:33">
      <c r="A11" s="4" t="s">
        <v>496</v>
      </c>
      <c r="B11" s="110">
        <f>(Calculations!B69*'EIA SEDS data'!AF$6)+('EIA SEDS data'!AF$10*IF(About!$N$12,Calculations!$B123,Calculations!B101))</f>
        <v>2402176.3199999998</v>
      </c>
      <c r="C11" s="110">
        <f t="shared" si="1"/>
        <v>2402176.3199999998</v>
      </c>
      <c r="D11" s="110">
        <f t="shared" ref="D11:AG17" si="2">C11</f>
        <v>2402176.3199999998</v>
      </c>
      <c r="E11" s="110">
        <f t="shared" si="2"/>
        <v>2402176.3199999998</v>
      </c>
      <c r="F11" s="110">
        <f t="shared" si="2"/>
        <v>2402176.3199999998</v>
      </c>
      <c r="G11" s="110">
        <f t="shared" si="2"/>
        <v>2402176.3199999998</v>
      </c>
      <c r="H11" s="110">
        <f t="shared" si="2"/>
        <v>2402176.3199999998</v>
      </c>
      <c r="I11" s="110">
        <f t="shared" si="2"/>
        <v>2402176.3199999998</v>
      </c>
      <c r="J11" s="110">
        <f t="shared" si="2"/>
        <v>2402176.3199999998</v>
      </c>
      <c r="K11" s="110">
        <f t="shared" si="2"/>
        <v>2402176.3199999998</v>
      </c>
      <c r="L11" s="110">
        <f t="shared" si="2"/>
        <v>2402176.3199999998</v>
      </c>
      <c r="M11" s="110">
        <f t="shared" si="2"/>
        <v>2402176.3199999998</v>
      </c>
      <c r="N11" s="110">
        <f t="shared" si="2"/>
        <v>2402176.3199999998</v>
      </c>
      <c r="O11" s="110">
        <f t="shared" si="2"/>
        <v>2402176.3199999998</v>
      </c>
      <c r="P11" s="110">
        <f t="shared" si="2"/>
        <v>2402176.3199999998</v>
      </c>
      <c r="Q11" s="110">
        <f t="shared" si="2"/>
        <v>2402176.3199999998</v>
      </c>
      <c r="R11" s="110">
        <f t="shared" si="2"/>
        <v>2402176.3199999998</v>
      </c>
      <c r="S11" s="110">
        <f t="shared" si="2"/>
        <v>2402176.3199999998</v>
      </c>
      <c r="T11" s="110">
        <f t="shared" si="2"/>
        <v>2402176.3199999998</v>
      </c>
      <c r="U11" s="110">
        <f t="shared" si="2"/>
        <v>2402176.3199999998</v>
      </c>
      <c r="V11" s="110">
        <f t="shared" si="2"/>
        <v>2402176.3199999998</v>
      </c>
      <c r="W11" s="110">
        <f t="shared" si="2"/>
        <v>2402176.3199999998</v>
      </c>
      <c r="X11" s="110">
        <f t="shared" si="2"/>
        <v>2402176.3199999998</v>
      </c>
      <c r="Y11" s="110">
        <f t="shared" si="2"/>
        <v>2402176.3199999998</v>
      </c>
      <c r="Z11" s="110">
        <f t="shared" si="2"/>
        <v>2402176.3199999998</v>
      </c>
      <c r="AA11" s="110">
        <f t="shared" si="2"/>
        <v>2402176.3199999998</v>
      </c>
      <c r="AB11" s="110">
        <f t="shared" si="2"/>
        <v>2402176.3199999998</v>
      </c>
      <c r="AC11" s="110">
        <f t="shared" si="2"/>
        <v>2402176.3199999998</v>
      </c>
      <c r="AD11" s="110">
        <f t="shared" si="2"/>
        <v>2402176.3199999998</v>
      </c>
      <c r="AE11" s="110">
        <f t="shared" si="2"/>
        <v>2402176.3199999998</v>
      </c>
      <c r="AF11" s="110">
        <f t="shared" si="2"/>
        <v>2402176.3199999998</v>
      </c>
      <c r="AG11" s="110">
        <f t="shared" si="2"/>
        <v>2402176.3199999998</v>
      </c>
    </row>
    <row r="12" spans="1:33">
      <c r="A12" s="4" t="s">
        <v>497</v>
      </c>
      <c r="B12" s="110">
        <f>(Calculations!B70*'EIA SEDS data'!AF$6)+('EIA SEDS data'!AF$10*IF(About!$N$12,Calculations!$B124,Calculations!B102))</f>
        <v>752.34752695951101</v>
      </c>
      <c r="C12" s="110">
        <f t="shared" si="1"/>
        <v>752.34752695951101</v>
      </c>
      <c r="D12" s="110">
        <f t="shared" si="2"/>
        <v>752.34752695951101</v>
      </c>
      <c r="E12" s="110">
        <f t="shared" si="2"/>
        <v>752.34752695951101</v>
      </c>
      <c r="F12" s="110">
        <f t="shared" si="2"/>
        <v>752.34752695951101</v>
      </c>
      <c r="G12" s="110">
        <f t="shared" si="2"/>
        <v>752.34752695951101</v>
      </c>
      <c r="H12" s="110">
        <f t="shared" si="2"/>
        <v>752.34752695951101</v>
      </c>
      <c r="I12" s="110">
        <f t="shared" si="2"/>
        <v>752.34752695951101</v>
      </c>
      <c r="J12" s="110">
        <f t="shared" si="2"/>
        <v>752.34752695951101</v>
      </c>
      <c r="K12" s="110">
        <f t="shared" si="2"/>
        <v>752.34752695951101</v>
      </c>
      <c r="L12" s="110">
        <f t="shared" si="2"/>
        <v>752.34752695951101</v>
      </c>
      <c r="M12" s="110">
        <f t="shared" si="2"/>
        <v>752.34752695951101</v>
      </c>
      <c r="N12" s="110">
        <f t="shared" si="2"/>
        <v>752.34752695951101</v>
      </c>
      <c r="O12" s="110">
        <f t="shared" si="2"/>
        <v>752.34752695951101</v>
      </c>
      <c r="P12" s="110">
        <f t="shared" si="2"/>
        <v>752.34752695951101</v>
      </c>
      <c r="Q12" s="110">
        <f t="shared" si="2"/>
        <v>752.34752695951101</v>
      </c>
      <c r="R12" s="110">
        <f t="shared" si="2"/>
        <v>752.34752695951101</v>
      </c>
      <c r="S12" s="110">
        <f t="shared" si="2"/>
        <v>752.34752695951101</v>
      </c>
      <c r="T12" s="110">
        <f t="shared" si="2"/>
        <v>752.34752695951101</v>
      </c>
      <c r="U12" s="110">
        <f t="shared" si="2"/>
        <v>752.34752695951101</v>
      </c>
      <c r="V12" s="110">
        <f t="shared" si="2"/>
        <v>752.34752695951101</v>
      </c>
      <c r="W12" s="110">
        <f t="shared" si="2"/>
        <v>752.34752695951101</v>
      </c>
      <c r="X12" s="110">
        <f t="shared" si="2"/>
        <v>752.34752695951101</v>
      </c>
      <c r="Y12" s="110">
        <f t="shared" si="2"/>
        <v>752.34752695951101</v>
      </c>
      <c r="Z12" s="110">
        <f t="shared" si="2"/>
        <v>752.34752695951101</v>
      </c>
      <c r="AA12" s="110">
        <f t="shared" si="2"/>
        <v>752.34752695951101</v>
      </c>
      <c r="AB12" s="110">
        <f t="shared" si="2"/>
        <v>752.34752695951101</v>
      </c>
      <c r="AC12" s="110">
        <f t="shared" si="2"/>
        <v>752.34752695951101</v>
      </c>
      <c r="AD12" s="110">
        <f t="shared" si="2"/>
        <v>752.34752695951101</v>
      </c>
      <c r="AE12" s="110">
        <f t="shared" si="2"/>
        <v>752.34752695951101</v>
      </c>
      <c r="AF12" s="110">
        <f t="shared" si="2"/>
        <v>752.34752695951101</v>
      </c>
      <c r="AG12" s="110">
        <f t="shared" si="2"/>
        <v>752.34752695951101</v>
      </c>
    </row>
    <row r="13" spans="1:33">
      <c r="A13" s="4" t="s">
        <v>498</v>
      </c>
      <c r="B13" s="110">
        <f>(Calculations!B71*'EIA SEDS data'!AF$6)+('EIA SEDS data'!AF$10*IF(About!$N$12,Calculations!$B125,Calculations!B103))</f>
        <v>0</v>
      </c>
      <c r="C13" s="110">
        <f t="shared" si="1"/>
        <v>0</v>
      </c>
      <c r="D13" s="110">
        <f t="shared" si="2"/>
        <v>0</v>
      </c>
      <c r="E13" s="110">
        <f t="shared" si="2"/>
        <v>0</v>
      </c>
      <c r="F13" s="110">
        <f t="shared" si="2"/>
        <v>0</v>
      </c>
      <c r="G13" s="110">
        <f t="shared" si="2"/>
        <v>0</v>
      </c>
      <c r="H13" s="110">
        <f t="shared" si="2"/>
        <v>0</v>
      </c>
      <c r="I13" s="110">
        <f t="shared" si="2"/>
        <v>0</v>
      </c>
      <c r="J13" s="110">
        <f t="shared" si="2"/>
        <v>0</v>
      </c>
      <c r="K13" s="110">
        <f t="shared" si="2"/>
        <v>0</v>
      </c>
      <c r="L13" s="110">
        <f t="shared" si="2"/>
        <v>0</v>
      </c>
      <c r="M13" s="110">
        <f t="shared" si="2"/>
        <v>0</v>
      </c>
      <c r="N13" s="110">
        <f t="shared" si="2"/>
        <v>0</v>
      </c>
      <c r="O13" s="110">
        <f t="shared" si="2"/>
        <v>0</v>
      </c>
      <c r="P13" s="110">
        <f t="shared" si="2"/>
        <v>0</v>
      </c>
      <c r="Q13" s="110">
        <f t="shared" si="2"/>
        <v>0</v>
      </c>
      <c r="R13" s="110">
        <f t="shared" si="2"/>
        <v>0</v>
      </c>
      <c r="S13" s="110">
        <f t="shared" si="2"/>
        <v>0</v>
      </c>
      <c r="T13" s="110">
        <f t="shared" si="2"/>
        <v>0</v>
      </c>
      <c r="U13" s="110">
        <f t="shared" si="2"/>
        <v>0</v>
      </c>
      <c r="V13" s="110">
        <f t="shared" si="2"/>
        <v>0</v>
      </c>
      <c r="W13" s="110">
        <f t="shared" si="2"/>
        <v>0</v>
      </c>
      <c r="X13" s="110">
        <f t="shared" si="2"/>
        <v>0</v>
      </c>
      <c r="Y13" s="110">
        <f t="shared" si="2"/>
        <v>0</v>
      </c>
      <c r="Z13" s="110">
        <f t="shared" si="2"/>
        <v>0</v>
      </c>
      <c r="AA13" s="110">
        <f t="shared" si="2"/>
        <v>0</v>
      </c>
      <c r="AB13" s="110">
        <f t="shared" si="2"/>
        <v>0</v>
      </c>
      <c r="AC13" s="110">
        <f t="shared" si="2"/>
        <v>0</v>
      </c>
      <c r="AD13" s="110">
        <f t="shared" si="2"/>
        <v>0</v>
      </c>
      <c r="AE13" s="110">
        <f t="shared" si="2"/>
        <v>0</v>
      </c>
      <c r="AF13" s="110">
        <f t="shared" si="2"/>
        <v>0</v>
      </c>
      <c r="AG13" s="110">
        <f t="shared" si="2"/>
        <v>0</v>
      </c>
    </row>
    <row r="14" spans="1:33">
      <c r="A14" s="4" t="s">
        <v>499</v>
      </c>
      <c r="B14" s="110">
        <f>(Calculations!B72*'EIA SEDS data'!AF$6)+('EIA SEDS data'!AF$10*IF(About!$N$12,Calculations!$B126,Calculations!B104))</f>
        <v>0</v>
      </c>
      <c r="C14" s="110">
        <f t="shared" si="1"/>
        <v>0</v>
      </c>
      <c r="D14" s="110">
        <f t="shared" si="2"/>
        <v>0</v>
      </c>
      <c r="E14" s="110">
        <f t="shared" si="2"/>
        <v>0</v>
      </c>
      <c r="F14" s="110">
        <f t="shared" si="2"/>
        <v>0</v>
      </c>
      <c r="G14" s="110">
        <f t="shared" si="2"/>
        <v>0</v>
      </c>
      <c r="H14" s="110">
        <f t="shared" si="2"/>
        <v>0</v>
      </c>
      <c r="I14" s="110">
        <f t="shared" si="2"/>
        <v>0</v>
      </c>
      <c r="J14" s="110">
        <f t="shared" si="2"/>
        <v>0</v>
      </c>
      <c r="K14" s="110">
        <f t="shared" si="2"/>
        <v>0</v>
      </c>
      <c r="L14" s="110">
        <f t="shared" si="2"/>
        <v>0</v>
      </c>
      <c r="M14" s="110">
        <f t="shared" si="2"/>
        <v>0</v>
      </c>
      <c r="N14" s="110">
        <f t="shared" si="2"/>
        <v>0</v>
      </c>
      <c r="O14" s="110">
        <f t="shared" si="2"/>
        <v>0</v>
      </c>
      <c r="P14" s="110">
        <f t="shared" si="2"/>
        <v>0</v>
      </c>
      <c r="Q14" s="110">
        <f t="shared" si="2"/>
        <v>0</v>
      </c>
      <c r="R14" s="110">
        <f t="shared" si="2"/>
        <v>0</v>
      </c>
      <c r="S14" s="110">
        <f t="shared" si="2"/>
        <v>0</v>
      </c>
      <c r="T14" s="110">
        <f t="shared" si="2"/>
        <v>0</v>
      </c>
      <c r="U14" s="110">
        <f t="shared" si="2"/>
        <v>0</v>
      </c>
      <c r="V14" s="110">
        <f t="shared" si="2"/>
        <v>0</v>
      </c>
      <c r="W14" s="110">
        <f t="shared" si="2"/>
        <v>0</v>
      </c>
      <c r="X14" s="110">
        <f t="shared" si="2"/>
        <v>0</v>
      </c>
      <c r="Y14" s="110">
        <f t="shared" si="2"/>
        <v>0</v>
      </c>
      <c r="Z14" s="110">
        <f t="shared" si="2"/>
        <v>0</v>
      </c>
      <c r="AA14" s="110">
        <f t="shared" si="2"/>
        <v>0</v>
      </c>
      <c r="AB14" s="110">
        <f t="shared" si="2"/>
        <v>0</v>
      </c>
      <c r="AC14" s="110">
        <f t="shared" si="2"/>
        <v>0</v>
      </c>
      <c r="AD14" s="110">
        <f t="shared" si="2"/>
        <v>0</v>
      </c>
      <c r="AE14" s="110">
        <f t="shared" si="2"/>
        <v>0</v>
      </c>
      <c r="AF14" s="110">
        <f t="shared" si="2"/>
        <v>0</v>
      </c>
      <c r="AG14" s="110">
        <f t="shared" si="2"/>
        <v>0</v>
      </c>
    </row>
    <row r="15" spans="1:33">
      <c r="A15" s="4" t="s">
        <v>500</v>
      </c>
      <c r="B15" s="110">
        <f>(Calculations!B73*'EIA SEDS data'!AF$6)+('EIA SEDS data'!AF$10*IF(About!$N$12,Calculations!$B127,Calculations!B105))</f>
        <v>174244.0784708373</v>
      </c>
      <c r="C15" s="110">
        <f t="shared" si="1"/>
        <v>174244.0784708373</v>
      </c>
      <c r="D15" s="110">
        <f t="shared" si="2"/>
        <v>174244.0784708373</v>
      </c>
      <c r="E15" s="110">
        <f t="shared" si="2"/>
        <v>174244.0784708373</v>
      </c>
      <c r="F15" s="110">
        <f t="shared" si="2"/>
        <v>174244.0784708373</v>
      </c>
      <c r="G15" s="110">
        <f t="shared" si="2"/>
        <v>174244.0784708373</v>
      </c>
      <c r="H15" s="110">
        <f t="shared" si="2"/>
        <v>174244.0784708373</v>
      </c>
      <c r="I15" s="110">
        <f t="shared" si="2"/>
        <v>174244.0784708373</v>
      </c>
      <c r="J15" s="110">
        <f t="shared" si="2"/>
        <v>174244.0784708373</v>
      </c>
      <c r="K15" s="110">
        <f t="shared" si="2"/>
        <v>174244.0784708373</v>
      </c>
      <c r="L15" s="110">
        <f t="shared" si="2"/>
        <v>174244.0784708373</v>
      </c>
      <c r="M15" s="110">
        <f t="shared" si="2"/>
        <v>174244.0784708373</v>
      </c>
      <c r="N15" s="110">
        <f t="shared" si="2"/>
        <v>174244.0784708373</v>
      </c>
      <c r="O15" s="110">
        <f t="shared" si="2"/>
        <v>174244.0784708373</v>
      </c>
      <c r="P15" s="110">
        <f t="shared" si="2"/>
        <v>174244.0784708373</v>
      </c>
      <c r="Q15" s="110">
        <f t="shared" si="2"/>
        <v>174244.0784708373</v>
      </c>
      <c r="R15" s="110">
        <f t="shared" si="2"/>
        <v>174244.0784708373</v>
      </c>
      <c r="S15" s="110">
        <f t="shared" si="2"/>
        <v>174244.0784708373</v>
      </c>
      <c r="T15" s="110">
        <f t="shared" si="2"/>
        <v>174244.0784708373</v>
      </c>
      <c r="U15" s="110">
        <f t="shared" si="2"/>
        <v>174244.0784708373</v>
      </c>
      <c r="V15" s="110">
        <f t="shared" si="2"/>
        <v>174244.0784708373</v>
      </c>
      <c r="W15" s="110">
        <f t="shared" si="2"/>
        <v>174244.0784708373</v>
      </c>
      <c r="X15" s="110">
        <f t="shared" si="2"/>
        <v>174244.0784708373</v>
      </c>
      <c r="Y15" s="110">
        <f t="shared" si="2"/>
        <v>174244.0784708373</v>
      </c>
      <c r="Z15" s="110">
        <f t="shared" si="2"/>
        <v>174244.0784708373</v>
      </c>
      <c r="AA15" s="110">
        <f t="shared" si="2"/>
        <v>174244.0784708373</v>
      </c>
      <c r="AB15" s="110">
        <f t="shared" si="2"/>
        <v>174244.0784708373</v>
      </c>
      <c r="AC15" s="110">
        <f t="shared" si="2"/>
        <v>174244.0784708373</v>
      </c>
      <c r="AD15" s="110">
        <f t="shared" si="2"/>
        <v>174244.0784708373</v>
      </c>
      <c r="AE15" s="110">
        <f t="shared" si="2"/>
        <v>174244.0784708373</v>
      </c>
      <c r="AF15" s="110">
        <f t="shared" si="2"/>
        <v>174244.0784708373</v>
      </c>
      <c r="AG15" s="110">
        <f t="shared" si="2"/>
        <v>174244.0784708373</v>
      </c>
    </row>
    <row r="16" spans="1:33">
      <c r="A16" s="4" t="s">
        <v>501</v>
      </c>
      <c r="B16" s="110">
        <f>(Calculations!B74*'EIA SEDS data'!AF$6)+('EIA SEDS data'!AF$10*IF(About!$N$12,Calculations!$B128,Calculations!B106))</f>
        <v>0</v>
      </c>
      <c r="C16" s="110">
        <f t="shared" si="1"/>
        <v>0</v>
      </c>
      <c r="D16" s="110">
        <f t="shared" si="2"/>
        <v>0</v>
      </c>
      <c r="E16" s="110">
        <f t="shared" si="2"/>
        <v>0</v>
      </c>
      <c r="F16" s="110">
        <f t="shared" si="2"/>
        <v>0</v>
      </c>
      <c r="G16" s="110">
        <f t="shared" si="2"/>
        <v>0</v>
      </c>
      <c r="H16" s="110">
        <f t="shared" si="2"/>
        <v>0</v>
      </c>
      <c r="I16" s="110">
        <f t="shared" si="2"/>
        <v>0</v>
      </c>
      <c r="J16" s="110">
        <f t="shared" si="2"/>
        <v>0</v>
      </c>
      <c r="K16" s="110">
        <f t="shared" si="2"/>
        <v>0</v>
      </c>
      <c r="L16" s="110">
        <f t="shared" si="2"/>
        <v>0</v>
      </c>
      <c r="M16" s="110">
        <f t="shared" si="2"/>
        <v>0</v>
      </c>
      <c r="N16" s="110">
        <f t="shared" si="2"/>
        <v>0</v>
      </c>
      <c r="O16" s="110">
        <f t="shared" si="2"/>
        <v>0</v>
      </c>
      <c r="P16" s="110">
        <f t="shared" si="2"/>
        <v>0</v>
      </c>
      <c r="Q16" s="110">
        <f t="shared" si="2"/>
        <v>0</v>
      </c>
      <c r="R16" s="110">
        <f t="shared" si="2"/>
        <v>0</v>
      </c>
      <c r="S16" s="110">
        <f t="shared" si="2"/>
        <v>0</v>
      </c>
      <c r="T16" s="110">
        <f t="shared" si="2"/>
        <v>0</v>
      </c>
      <c r="U16" s="110">
        <f t="shared" si="2"/>
        <v>0</v>
      </c>
      <c r="V16" s="110">
        <f t="shared" si="2"/>
        <v>0</v>
      </c>
      <c r="W16" s="110">
        <f t="shared" si="2"/>
        <v>0</v>
      </c>
      <c r="X16" s="110">
        <f t="shared" si="2"/>
        <v>0</v>
      </c>
      <c r="Y16" s="110">
        <f t="shared" si="2"/>
        <v>0</v>
      </c>
      <c r="Z16" s="110">
        <f t="shared" si="2"/>
        <v>0</v>
      </c>
      <c r="AA16" s="110">
        <f t="shared" si="2"/>
        <v>0</v>
      </c>
      <c r="AB16" s="110">
        <f t="shared" si="2"/>
        <v>0</v>
      </c>
      <c r="AC16" s="110">
        <f t="shared" si="2"/>
        <v>0</v>
      </c>
      <c r="AD16" s="110">
        <f t="shared" si="2"/>
        <v>0</v>
      </c>
      <c r="AE16" s="110">
        <f t="shared" si="2"/>
        <v>0</v>
      </c>
      <c r="AF16" s="110">
        <f t="shared" si="2"/>
        <v>0</v>
      </c>
      <c r="AG16" s="110">
        <f t="shared" si="2"/>
        <v>0</v>
      </c>
    </row>
    <row r="17" spans="1:33">
      <c r="A17" s="4" t="s">
        <v>502</v>
      </c>
      <c r="B17" s="110">
        <f>(Calculations!B75*'EIA SEDS data'!AF$6)+('EIA SEDS data'!AF$10*IF(About!$N$12,Calculations!$B129,Calculations!B107))</f>
        <v>0</v>
      </c>
      <c r="C17" s="110">
        <f t="shared" si="1"/>
        <v>0</v>
      </c>
      <c r="D17" s="110">
        <f t="shared" si="2"/>
        <v>0</v>
      </c>
      <c r="E17" s="110">
        <f t="shared" si="2"/>
        <v>0</v>
      </c>
      <c r="F17" s="110">
        <f t="shared" si="2"/>
        <v>0</v>
      </c>
      <c r="G17" s="110">
        <f t="shared" si="2"/>
        <v>0</v>
      </c>
      <c r="H17" s="110">
        <f t="shared" si="2"/>
        <v>0</v>
      </c>
      <c r="I17" s="110">
        <f t="shared" si="2"/>
        <v>0</v>
      </c>
      <c r="J17" s="110">
        <f t="shared" si="2"/>
        <v>0</v>
      </c>
      <c r="K17" s="110">
        <f t="shared" si="2"/>
        <v>0</v>
      </c>
      <c r="L17" s="110">
        <f t="shared" si="2"/>
        <v>0</v>
      </c>
      <c r="M17" s="110">
        <f t="shared" si="2"/>
        <v>0</v>
      </c>
      <c r="N17" s="110">
        <f t="shared" si="2"/>
        <v>0</v>
      </c>
      <c r="O17" s="110">
        <f t="shared" si="2"/>
        <v>0</v>
      </c>
      <c r="P17" s="110">
        <f t="shared" si="2"/>
        <v>0</v>
      </c>
      <c r="Q17" s="110">
        <f t="shared" si="2"/>
        <v>0</v>
      </c>
      <c r="R17" s="110">
        <f t="shared" si="2"/>
        <v>0</v>
      </c>
      <c r="S17" s="110">
        <f t="shared" si="2"/>
        <v>0</v>
      </c>
      <c r="T17" s="110">
        <f t="shared" si="2"/>
        <v>0</v>
      </c>
      <c r="U17" s="110">
        <f t="shared" si="2"/>
        <v>0</v>
      </c>
      <c r="V17" s="110">
        <f t="shared" si="2"/>
        <v>0</v>
      </c>
      <c r="W17" s="110">
        <f t="shared" si="2"/>
        <v>0</v>
      </c>
      <c r="X17" s="110">
        <f t="shared" si="2"/>
        <v>0</v>
      </c>
      <c r="Y17" s="110">
        <f t="shared" si="2"/>
        <v>0</v>
      </c>
      <c r="Z17" s="110">
        <f t="shared" si="2"/>
        <v>0</v>
      </c>
      <c r="AA17" s="110">
        <f t="shared" si="2"/>
        <v>0</v>
      </c>
      <c r="AB17" s="110">
        <f t="shared" si="2"/>
        <v>0</v>
      </c>
      <c r="AC17" s="110">
        <f t="shared" si="2"/>
        <v>0</v>
      </c>
      <c r="AD17" s="110">
        <f t="shared" si="2"/>
        <v>0</v>
      </c>
      <c r="AE17" s="110">
        <f t="shared" si="2"/>
        <v>0</v>
      </c>
      <c r="AF17" s="110">
        <f t="shared" si="2"/>
        <v>0</v>
      </c>
      <c r="AG17" s="110">
        <f t="shared" si="2"/>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169"/>
      <c r="C19" s="169"/>
      <c r="D19" s="169"/>
      <c r="E19" s="169"/>
      <c r="F19" s="169"/>
      <c r="G19" s="169"/>
      <c r="H19" s="169"/>
      <c r="I19" s="169"/>
      <c r="J19" s="169"/>
      <c r="K19" s="169"/>
      <c r="L19" s="169"/>
      <c r="M19" s="169"/>
      <c r="N19" s="169"/>
      <c r="O19" s="169"/>
      <c r="P19" s="169"/>
      <c r="Q19" s="169"/>
      <c r="R19" s="169"/>
      <c r="S19" s="169"/>
      <c r="T19" s="169"/>
      <c r="U19" s="169"/>
      <c r="V19" s="169"/>
      <c r="W19" s="169"/>
      <c r="X19" s="169"/>
      <c r="Y19" s="169"/>
      <c r="Z19" s="169"/>
      <c r="AA19" s="169"/>
      <c r="AB19" s="169"/>
      <c r="AC19" s="169"/>
      <c r="AD19" s="169"/>
      <c r="AE19" s="169"/>
      <c r="AF19" s="169"/>
      <c r="AG19" s="169"/>
    </row>
    <row r="20" spans="1:33">
      <c r="A20" s="4"/>
      <c r="B20" s="170"/>
    </row>
    <row r="21" spans="1:33" ht="15.75" customHeight="1">
      <c r="A21" s="4"/>
      <c r="B21" s="178"/>
    </row>
    <row r="22" spans="1:33" ht="15.75" customHeight="1">
      <c r="A22" s="4"/>
      <c r="B22" s="178"/>
    </row>
    <row r="23" spans="1:33" ht="15.75" customHeight="1">
      <c r="A23" s="4"/>
      <c r="B23" s="178"/>
    </row>
    <row r="24" spans="1:33" ht="15.75" customHeight="1">
      <c r="A24" s="4"/>
      <c r="B24" s="179"/>
      <c r="C24" s="4"/>
    </row>
    <row r="25" spans="1:33" ht="15.75" customHeight="1">
      <c r="A25" s="4"/>
      <c r="B25" s="179"/>
      <c r="C25" s="4"/>
    </row>
    <row r="26" spans="1:33" ht="15.75" customHeight="1">
      <c r="A26" s="4"/>
      <c r="B26" s="179"/>
      <c r="C26" s="4"/>
    </row>
    <row r="27" spans="1:33" ht="15.75" customHeight="1">
      <c r="A27" s="4"/>
      <c r="B27" s="179"/>
      <c r="C27" s="4"/>
    </row>
    <row r="28" spans="1:33" ht="15.75" customHeight="1">
      <c r="A28" s="4"/>
      <c r="B28" s="179"/>
      <c r="C28" s="4"/>
    </row>
    <row r="29" spans="1:33" ht="15.75" customHeight="1">
      <c r="A29" s="4"/>
      <c r="B29" s="179"/>
      <c r="C29" s="4"/>
    </row>
    <row r="30" spans="1:33" ht="15.75" customHeight="1">
      <c r="A30" s="4"/>
      <c r="B30" s="179"/>
      <c r="C30" s="4"/>
    </row>
    <row r="31" spans="1:33" ht="15.75" customHeight="1">
      <c r="A31" s="4"/>
      <c r="B31" s="179"/>
      <c r="C31" s="4"/>
    </row>
    <row r="32" spans="1:33" ht="15.75" customHeight="1">
      <c r="A32" s="4"/>
      <c r="B32" s="179"/>
      <c r="C32" s="4"/>
    </row>
    <row r="33" spans="1:3" ht="15.75" customHeight="1">
      <c r="A33" s="4"/>
      <c r="B33" s="179"/>
      <c r="C33" s="4"/>
    </row>
    <row r="34" spans="1:3" ht="15.75" customHeight="1">
      <c r="A34" s="4"/>
      <c r="B34" s="179"/>
      <c r="C34" s="4"/>
    </row>
    <row r="35" spans="1:3" ht="15.75" customHeight="1">
      <c r="A35" s="4"/>
      <c r="B35" s="179"/>
      <c r="C35" s="4"/>
    </row>
    <row r="36" spans="1:3" ht="15.75" customHeight="1">
      <c r="A36" s="4"/>
      <c r="B36" s="179"/>
      <c r="C36" s="4"/>
    </row>
    <row r="37" spans="1:3" ht="15.75" customHeight="1">
      <c r="A37" s="4"/>
      <c r="B37" s="180"/>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tabSelected="1" workbookViewId="0">
      <selection activeCell="A2" sqref="A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68">
        <f>'EIA SEDS data'!AF11</f>
        <v>1956310</v>
      </c>
      <c r="C2" s="1">
        <f>B2</f>
        <v>1956310</v>
      </c>
      <c r="D2" s="1">
        <f t="shared" ref="D2:AG2" si="0">C2</f>
        <v>1956310</v>
      </c>
      <c r="E2" s="1">
        <f t="shared" si="0"/>
        <v>1956310</v>
      </c>
      <c r="F2" s="1">
        <f t="shared" si="0"/>
        <v>1956310</v>
      </c>
      <c r="G2" s="1">
        <f t="shared" si="0"/>
        <v>1956310</v>
      </c>
      <c r="H2" s="1">
        <f t="shared" si="0"/>
        <v>1956310</v>
      </c>
      <c r="I2" s="1">
        <f t="shared" si="0"/>
        <v>1956310</v>
      </c>
      <c r="J2" s="1">
        <f t="shared" si="0"/>
        <v>1956310</v>
      </c>
      <c r="K2" s="1">
        <f t="shared" si="0"/>
        <v>1956310</v>
      </c>
      <c r="L2" s="1">
        <f t="shared" si="0"/>
        <v>1956310</v>
      </c>
      <c r="M2" s="1">
        <f t="shared" si="0"/>
        <v>1956310</v>
      </c>
      <c r="N2" s="1">
        <f t="shared" si="0"/>
        <v>1956310</v>
      </c>
      <c r="O2" s="1">
        <f t="shared" si="0"/>
        <v>1956310</v>
      </c>
      <c r="P2" s="1">
        <f t="shared" si="0"/>
        <v>1956310</v>
      </c>
      <c r="Q2" s="1">
        <f t="shared" si="0"/>
        <v>1956310</v>
      </c>
      <c r="R2" s="1">
        <f t="shared" si="0"/>
        <v>1956310</v>
      </c>
      <c r="S2" s="1">
        <f t="shared" si="0"/>
        <v>1956310</v>
      </c>
      <c r="T2" s="1">
        <f t="shared" si="0"/>
        <v>1956310</v>
      </c>
      <c r="U2" s="1">
        <f t="shared" si="0"/>
        <v>1956310</v>
      </c>
      <c r="V2" s="1">
        <f t="shared" si="0"/>
        <v>1956310</v>
      </c>
      <c r="W2" s="1">
        <f t="shared" si="0"/>
        <v>1956310</v>
      </c>
      <c r="X2" s="1">
        <f t="shared" si="0"/>
        <v>1956310</v>
      </c>
      <c r="Y2" s="1">
        <f t="shared" si="0"/>
        <v>1956310</v>
      </c>
      <c r="Z2" s="1">
        <f t="shared" si="0"/>
        <v>1956310</v>
      </c>
      <c r="AA2" s="1">
        <f t="shared" si="0"/>
        <v>1956310</v>
      </c>
      <c r="AB2" s="1">
        <f t="shared" si="0"/>
        <v>1956310</v>
      </c>
      <c r="AC2" s="1">
        <f t="shared" si="0"/>
        <v>1956310</v>
      </c>
      <c r="AD2" s="1">
        <f t="shared" si="0"/>
        <v>1956310</v>
      </c>
      <c r="AE2" s="1">
        <f t="shared" si="0"/>
        <v>1956310</v>
      </c>
      <c r="AF2" s="1">
        <f t="shared" si="0"/>
        <v>1956310</v>
      </c>
      <c r="AG2" s="1">
        <f t="shared" si="0"/>
        <v>1956310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2021-07-20T17:58:54Z</dcterms:modified>
</cp:coreProperties>
</file>