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template_state/bldgs/peudfsbql/"/>
    </mc:Choice>
  </mc:AlternateContent>
  <xr:revisionPtr revIDLastSave="0" documentId="13_ncr:1_{B4633E85-56BB-8843-96A0-7EB10A664541}" xr6:coauthVersionLast="46" xr6:coauthVersionMax="46" xr10:uidLastSave="{00000000-0000-0000-0000-000000000000}"/>
  <bookViews>
    <workbookView xWindow="480" yWindow="460" windowWidth="20120" windowHeight="11320" xr2:uid="{00000000-000D-0000-FFFF-FFFF00000000}"/>
  </bookViews>
  <sheets>
    <sheet name="About" sheetId="1" r:id="rId1"/>
    <sheet name="Data" sheetId="2" r:id="rId2"/>
    <sheet name="Calculations" sheetId="4" r:id="rId3"/>
    <sheet name="PEUDfSbQL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" i="2" l="1"/>
  <c r="D3" i="5" s="1"/>
  <c r="C12" i="2"/>
  <c r="B3" i="5" s="1"/>
  <c r="C3" i="5" s="1"/>
  <c r="D4" i="2"/>
  <c r="D2" i="5" s="1"/>
  <c r="D37" i="2" l="1"/>
  <c r="C37" i="2"/>
  <c r="B4" i="4"/>
  <c r="B5" i="4" s="1"/>
  <c r="D35" i="2"/>
  <c r="D30" i="2" s="1"/>
  <c r="D6" i="5" s="1"/>
  <c r="C35" i="2"/>
  <c r="C30" i="2" s="1"/>
  <c r="B6" i="5" s="1"/>
  <c r="C6" i="5" s="1"/>
  <c r="D15" i="2"/>
  <c r="C15" i="2"/>
  <c r="D14" i="2"/>
  <c r="D16" i="2" s="1"/>
  <c r="D4" i="5" s="1"/>
  <c r="C14" i="2"/>
  <c r="D33" i="2"/>
  <c r="C33" i="2"/>
  <c r="C32" i="2"/>
  <c r="C3" i="2"/>
  <c r="C4" i="2" s="1"/>
  <c r="B2" i="5" s="1"/>
  <c r="C2" i="5" s="1"/>
  <c r="B10" i="4"/>
  <c r="C19" i="2"/>
  <c r="B5" i="5" s="1"/>
  <c r="C5" i="5" s="1"/>
  <c r="C16" i="2" l="1"/>
  <c r="B4" i="5" s="1"/>
  <c r="C4" i="5" s="1"/>
  <c r="C39" i="2"/>
  <c r="B7" i="5" s="1"/>
  <c r="C7" i="5" s="1"/>
  <c r="D39" i="2"/>
  <c r="D7" i="5" s="1"/>
  <c r="D19" i="2"/>
  <c r="D5" i="5" s="1"/>
</calcChain>
</file>

<file path=xl/sharedStrings.xml><?xml version="1.0" encoding="utf-8"?>
<sst xmlns="http://schemas.openxmlformats.org/spreadsheetml/2006/main" count="167" uniqueCount="111">
  <si>
    <t>Source:</t>
  </si>
  <si>
    <t>ENERGY STAR program website</t>
  </si>
  <si>
    <t>undated</t>
  </si>
  <si>
    <t>Model Subscript</t>
  </si>
  <si>
    <t>Product</t>
  </si>
  <si>
    <t>Source (Residential)</t>
  </si>
  <si>
    <t>Source (Commercial)</t>
  </si>
  <si>
    <t>central AC</t>
  </si>
  <si>
    <t>room AC</t>
  </si>
  <si>
    <t>boiler</t>
  </si>
  <si>
    <t>ventilating fans</t>
  </si>
  <si>
    <t>furnace</t>
  </si>
  <si>
    <t>ceiling fans</t>
  </si>
  <si>
    <t>http://www.energystar.gov/certified-products/detail/air_conditioning_central</t>
  </si>
  <si>
    <t>http://www.energystar.gov/certified-products/detail/air_conditioning_room</t>
  </si>
  <si>
    <t>http://www.energystar.gov/certified-products/detail/boilers</t>
  </si>
  <si>
    <t>http://www.energystar.gov/certified-products/detail/fans_ventilating</t>
  </si>
  <si>
    <t>http://www.energystar.gov/certified-products/detail/furnaces</t>
  </si>
  <si>
    <t>http://www.energystar.gov/certified-products/detail/heat_pumps_air_source</t>
  </si>
  <si>
    <t>http://www.energystar.gov/certified-products/detail/heat_pumps_geothermal</t>
  </si>
  <si>
    <t>http://www.energystar.gov/certified-products/detail/fans_ceiling</t>
  </si>
  <si>
    <t>http://www.energystar.gov/certified-products/detail/residential_windows_doors_and_skylights</t>
  </si>
  <si>
    <t>http://www.energystar.gov/certified-products/detail/roof_products</t>
  </si>
  <si>
    <t>n/a</t>
  </si>
  <si>
    <t>same as residential</t>
  </si>
  <si>
    <t>go to the same product info pages as the links on the "For Your Home" tab</t>
  </si>
  <si>
    <t>(and which are labeled "for Consumers").  We assume that the same</t>
  </si>
  <si>
    <t>specifications apply to businesses/government and to consumers in</t>
  </si>
  <si>
    <t>these cases.</t>
  </si>
  <si>
    <t>For many products, the links on the "Business &amp; Government" tab</t>
  </si>
  <si>
    <t>Residential ENERGY STAR % Improvement vs Std</t>
  </si>
  <si>
    <t>Commercial ENERGY STAR % Improvement vs Std</t>
  </si>
  <si>
    <t>heat pump (air-source)</t>
  </si>
  <si>
    <t>heat pump (geothermal)</t>
  </si>
  <si>
    <t>windows, doors, skylights</t>
  </si>
  <si>
    <t>roof products</t>
  </si>
  <si>
    <t>lighting</t>
  </si>
  <si>
    <t>light bulbs</t>
  </si>
  <si>
    <t>lighting Average</t>
  </si>
  <si>
    <t>appliances</t>
  </si>
  <si>
    <t>clothes washer</t>
  </si>
  <si>
    <t>dishwasher</t>
  </si>
  <si>
    <t>freezer</t>
  </si>
  <si>
    <t>refrigerator</t>
  </si>
  <si>
    <t>air cleaner/purifier</t>
  </si>
  <si>
    <t>water cooler</t>
  </si>
  <si>
    <t>computer</t>
  </si>
  <si>
    <t>cable box</t>
  </si>
  <si>
    <t>audio/video</t>
  </si>
  <si>
    <t>television</t>
  </si>
  <si>
    <t>vending maching</t>
  </si>
  <si>
    <t>ice machine</t>
  </si>
  <si>
    <t>http://www.energystar.gov/certified-products/detail/clothes_washers</t>
  </si>
  <si>
    <t>http://www.energystar.gov/certified-products/detail/commercial_dishwashers</t>
  </si>
  <si>
    <t>http://www.energystar.gov/certified-products/detail/freezers</t>
  </si>
  <si>
    <t>http://www.energystar.gov/certified-products/detail/commercial_refrigerators_freezers</t>
  </si>
  <si>
    <t>http://www.energystar.gov/certified-products/detail/refrigerators</t>
  </si>
  <si>
    <t>http://www.energystar.gov/certified-products/detail/air_purifiers_cleaners</t>
  </si>
  <si>
    <t>http://www.energystar.gov/certified-products/detail/water_coolers</t>
  </si>
  <si>
    <t>http://www.energystar.gov/certified-products/detail/computers</t>
  </si>
  <si>
    <t>http://www.energystar.gov/certified-products/detail/set_top_boxes_cable_boxes</t>
  </si>
  <si>
    <t>http://www.energystar.gov/certified-products/detail/audiovideo</t>
  </si>
  <si>
    <t>http://www.energystar.gov/certified-products/detail/televisions</t>
  </si>
  <si>
    <t>http://www.energystar.gov/certified-products/detail/commercial_ovens</t>
  </si>
  <si>
    <t>http://www.energystar.gov/certified-products/detail/vending_machines</t>
  </si>
  <si>
    <t>http://www.energystar.gov/certified-products/detail/commercial_ice_makers</t>
  </si>
  <si>
    <t>commercial oven</t>
  </si>
  <si>
    <t>see calculation 1</t>
  </si>
  <si>
    <t>Standard:</t>
  </si>
  <si>
    <t>kWh/yr</t>
  </si>
  <si>
    <t>ENERGY STAR:</t>
  </si>
  <si>
    <t>http://www1.eere.energy.gov/buildings/appliance_standards/product.aspx/productid/67</t>
  </si>
  <si>
    <t>https://www.energystar.gov/products/specs/sites/products/files/ENERGY%20STAR%20Draft%201%20Version%206.0%20Residential%20Dishwasher%20Webinar.pdf</t>
  </si>
  <si>
    <t>% Improvement</t>
  </si>
  <si>
    <t>appliances Average</t>
  </si>
  <si>
    <t>see calculation 2</t>
  </si>
  <si>
    <t>Cells colors in yellow are centerpoints of ranges given on the</t>
  </si>
  <si>
    <t>other</t>
  </si>
  <si>
    <t>pool pump</t>
  </si>
  <si>
    <t>imaging equipment</t>
  </si>
  <si>
    <t>battery chargers</t>
  </si>
  <si>
    <t>http://www.energystar.gov/certified-products/detail/pool_pumps</t>
  </si>
  <si>
    <t>http://www.energystar.gov/certified-products/detail/imaging_equipment</t>
  </si>
  <si>
    <t>http://www.energystar.gov/certified-products/detail/battery_chargers?fuseaction=find_a_product.showProductGroup&amp;pgw_code=BCH</t>
  </si>
  <si>
    <t>Model incandescent bulb</t>
  </si>
  <si>
    <t>W</t>
  </si>
  <si>
    <t>ENERGY STAR CFL</t>
  </si>
  <si>
    <t>http://energystar.supportportal.com/link/portal/23002/23018/Article/24835/I-hear-incandescent-light-bulbs-are-being-phased-out-Is-that-true</t>
  </si>
  <si>
    <t>Calculation 2: Residential Dishwashers</t>
  </si>
  <si>
    <t>Calculation 1: Lighting</t>
  </si>
  <si>
    <t>Standard (Jan 1 2013)</t>
  </si>
  <si>
    <t>other Average</t>
  </si>
  <si>
    <t>ENERGY STAR website.  You may see the range by looking at</t>
  </si>
  <si>
    <t>the cell formula.</t>
  </si>
  <si>
    <t>Certified Products</t>
  </si>
  <si>
    <t>PEUDfSbQL Perc E Use Difference from Std by Quality Level</t>
  </si>
  <si>
    <t>See "Data" tab for URLs for specific products</t>
  </si>
  <si>
    <t>cooling and ventilation</t>
  </si>
  <si>
    <t>envelope</t>
  </si>
  <si>
    <t>heating</t>
  </si>
  <si>
    <t>heating Average</t>
  </si>
  <si>
    <t>cooling and ventilation Average</t>
  </si>
  <si>
    <t>envelope Average</t>
  </si>
  <si>
    <t>Commercial</t>
  </si>
  <si>
    <t>Urban Residential</t>
  </si>
  <si>
    <t>Rural Residential</t>
  </si>
  <si>
    <t>Notes:</t>
  </si>
  <si>
    <t>This variable reflects the difference in energy use between</t>
  </si>
  <si>
    <t>rebate-qualifying components and the component</t>
  </si>
  <si>
    <t>standard.</t>
  </si>
  <si>
    <t>Percent Difference in E Use (dimensionless)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</si>
</sst>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44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Alignment="1">
      <alignment wrapText="1"/>
    </xf>
    <xf numFmtId="0" fontId="2" fillId="2" borderId="0" xfId="0" applyFont="1" applyFill="1" applyAlignment="1">
      <alignment wrapText="1"/>
    </xf>
    <xf numFmtId="0" fontId="4" fillId="0" borderId="0" xfId="2"/>
    <xf numFmtId="0" fontId="0" fillId="0" borderId="0" xfId="0"/>
    <xf numFmtId="0" fontId="2" fillId="0" borderId="0" xfId="0" applyFont="1"/>
    <xf numFmtId="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3" borderId="0" xfId="0" applyFill="1"/>
    <xf numFmtId="9" fontId="0" fillId="3" borderId="0" xfId="0" applyNumberFormat="1" applyFill="1" applyAlignment="1">
      <alignment horizontal="right"/>
    </xf>
    <xf numFmtId="9" fontId="0" fillId="3" borderId="0" xfId="0" applyNumberFormat="1" applyFill="1"/>
    <xf numFmtId="0" fontId="0" fillId="0" borderId="0" xfId="0"/>
    <xf numFmtId="0" fontId="0" fillId="0" borderId="0" xfId="0"/>
    <xf numFmtId="9" fontId="0" fillId="0" borderId="0" xfId="0" applyNumberFormat="1"/>
    <xf numFmtId="0" fontId="0" fillId="0" borderId="0" xfId="0"/>
    <xf numFmtId="0" fontId="0" fillId="0" borderId="0" xfId="0"/>
    <xf numFmtId="9" fontId="0" fillId="0" borderId="0" xfId="0" applyNumberFormat="1"/>
    <xf numFmtId="0" fontId="4" fillId="0" borderId="0" xfId="2"/>
    <xf numFmtId="0" fontId="0" fillId="0" borderId="0" xfId="0" applyAlignment="1">
      <alignment horizontal="left"/>
    </xf>
    <xf numFmtId="0" fontId="4" fillId="0" borderId="0" xfId="2"/>
    <xf numFmtId="0" fontId="4" fillId="0" borderId="0" xfId="2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/>
    <xf numFmtId="9" fontId="0" fillId="0" borderId="0" xfId="0" applyNumberFormat="1" applyFill="1" applyAlignment="1">
      <alignment horizontal="right"/>
    </xf>
    <xf numFmtId="164" fontId="0" fillId="4" borderId="0" xfId="0" applyNumberFormat="1" applyFill="1"/>
    <xf numFmtId="9" fontId="0" fillId="4" borderId="0" xfId="0" applyNumberFormat="1" applyFill="1" applyAlignment="1">
      <alignment horizontal="right"/>
    </xf>
    <xf numFmtId="164" fontId="0" fillId="4" borderId="0" xfId="0" applyNumberFormat="1" applyFill="1" applyAlignment="1">
      <alignment horizontal="right"/>
    </xf>
    <xf numFmtId="9" fontId="0" fillId="4" borderId="0" xfId="1" applyFont="1" applyFill="1"/>
    <xf numFmtId="0" fontId="0" fillId="0" borderId="0" xfId="0"/>
    <xf numFmtId="0" fontId="0" fillId="0" borderId="0" xfId="0"/>
    <xf numFmtId="9" fontId="0" fillId="0" borderId="0" xfId="0" applyNumberFormat="1"/>
    <xf numFmtId="0" fontId="4" fillId="0" borderId="0" xfId="2"/>
    <xf numFmtId="0" fontId="0" fillId="0" borderId="0" xfId="0" applyFill="1"/>
    <xf numFmtId="9" fontId="0" fillId="0" borderId="0" xfId="0" applyNumberFormat="1" applyFill="1"/>
    <xf numFmtId="0" fontId="5" fillId="0" borderId="0" xfId="2" applyFont="1"/>
    <xf numFmtId="9" fontId="0" fillId="4" borderId="0" xfId="0" applyNumberFormat="1" applyFill="1"/>
    <xf numFmtId="9" fontId="2" fillId="3" borderId="0" xfId="1" applyFont="1" applyFill="1" applyAlignment="1">
      <alignment horizontal="left"/>
    </xf>
    <xf numFmtId="9" fontId="2" fillId="3" borderId="0" xfId="1" applyNumberFormat="1" applyFont="1" applyFill="1" applyAlignment="1">
      <alignment horizontal="left"/>
    </xf>
    <xf numFmtId="165" fontId="0" fillId="0" borderId="0" xfId="0" applyNumberFormat="1" applyAlignment="1">
      <alignment horizontal="right"/>
    </xf>
    <xf numFmtId="0" fontId="2" fillId="0" borderId="0" xfId="0" applyFont="1" applyAlignment="1">
      <alignment horizontal="right"/>
    </xf>
    <xf numFmtId="0" fontId="2" fillId="0" borderId="0" xfId="0" applyFont="1" applyAlignment="1">
      <alignment wrapText="1"/>
    </xf>
    <xf numFmtId="14" fontId="0" fillId="0" borderId="0" xfId="0" applyNumberForma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energystar.gov/certified-products/detail/fans_ceiling" TargetMode="External"/><Relationship Id="rId13" Type="http://schemas.openxmlformats.org/officeDocument/2006/relationships/hyperlink" Target="http://www.energystar.gov/certified-products/detail/air_purifiers_cleaners" TargetMode="External"/><Relationship Id="rId18" Type="http://schemas.openxmlformats.org/officeDocument/2006/relationships/hyperlink" Target="http://www.energystar.gov/certified-products/detail/televisions" TargetMode="External"/><Relationship Id="rId3" Type="http://schemas.openxmlformats.org/officeDocument/2006/relationships/hyperlink" Target="http://www.energystar.gov/certified-products/detail/boilers" TargetMode="External"/><Relationship Id="rId21" Type="http://schemas.openxmlformats.org/officeDocument/2006/relationships/hyperlink" Target="http://www.energystar.gov/certified-products/detail/commercial_ovens" TargetMode="External"/><Relationship Id="rId7" Type="http://schemas.openxmlformats.org/officeDocument/2006/relationships/hyperlink" Target="http://www.energystar.gov/certified-products/detail/heat_pumps_geothermal" TargetMode="External"/><Relationship Id="rId12" Type="http://schemas.openxmlformats.org/officeDocument/2006/relationships/hyperlink" Target="http://www.energystar.gov/certified-products/detail/freezers" TargetMode="External"/><Relationship Id="rId17" Type="http://schemas.openxmlformats.org/officeDocument/2006/relationships/hyperlink" Target="http://www.energystar.gov/certified-products/detail/audiovideo" TargetMode="External"/><Relationship Id="rId25" Type="http://schemas.openxmlformats.org/officeDocument/2006/relationships/hyperlink" Target="http://www.energystar.gov/certified-products/detail/imaging_equipment" TargetMode="External"/><Relationship Id="rId2" Type="http://schemas.openxmlformats.org/officeDocument/2006/relationships/hyperlink" Target="http://www.energystar.gov/certified-products/detail/air_conditioning_room" TargetMode="External"/><Relationship Id="rId16" Type="http://schemas.openxmlformats.org/officeDocument/2006/relationships/hyperlink" Target="http://www.energystar.gov/certified-products/detail/set_top_boxes_cable_boxes" TargetMode="External"/><Relationship Id="rId20" Type="http://schemas.openxmlformats.org/officeDocument/2006/relationships/hyperlink" Target="http://www.energystar.gov/certified-products/detail/refrigerators" TargetMode="External"/><Relationship Id="rId1" Type="http://schemas.openxmlformats.org/officeDocument/2006/relationships/hyperlink" Target="http://www.energystar.gov/certified-products/detail/air_conditioning_central" TargetMode="External"/><Relationship Id="rId6" Type="http://schemas.openxmlformats.org/officeDocument/2006/relationships/hyperlink" Target="http://www.energystar.gov/certified-products/detail/heat_pumps_air_source" TargetMode="External"/><Relationship Id="rId11" Type="http://schemas.openxmlformats.org/officeDocument/2006/relationships/hyperlink" Target="http://www.energystar.gov/certified-products/detail/commercial_dishwashers" TargetMode="External"/><Relationship Id="rId24" Type="http://schemas.openxmlformats.org/officeDocument/2006/relationships/hyperlink" Target="http://www.energystar.gov/certified-products/detail/pool_pumps" TargetMode="External"/><Relationship Id="rId5" Type="http://schemas.openxmlformats.org/officeDocument/2006/relationships/hyperlink" Target="http://www.energystar.gov/certified-products/detail/furnaces" TargetMode="External"/><Relationship Id="rId15" Type="http://schemas.openxmlformats.org/officeDocument/2006/relationships/hyperlink" Target="http://www.energystar.gov/certified-products/detail/computers" TargetMode="External"/><Relationship Id="rId23" Type="http://schemas.openxmlformats.org/officeDocument/2006/relationships/hyperlink" Target="http://www.energystar.gov/certified-products/detail/commercial_ice_makers" TargetMode="External"/><Relationship Id="rId10" Type="http://schemas.openxmlformats.org/officeDocument/2006/relationships/hyperlink" Target="http://www.energystar.gov/certified-products/detail/commercial_dishwashers" TargetMode="External"/><Relationship Id="rId19" Type="http://schemas.openxmlformats.org/officeDocument/2006/relationships/hyperlink" Target="http://www.energystar.gov/certified-products/detail/commercial_refrigerators_freezers" TargetMode="External"/><Relationship Id="rId4" Type="http://schemas.openxmlformats.org/officeDocument/2006/relationships/hyperlink" Target="http://www.energystar.gov/certified-products/detail/fans_ventilating" TargetMode="External"/><Relationship Id="rId9" Type="http://schemas.openxmlformats.org/officeDocument/2006/relationships/hyperlink" Target="http://www.energystar.gov/certified-products/detail/clothes_washers" TargetMode="External"/><Relationship Id="rId14" Type="http://schemas.openxmlformats.org/officeDocument/2006/relationships/hyperlink" Target="http://www.energystar.gov/certified-products/detail/water_coolers" TargetMode="External"/><Relationship Id="rId22" Type="http://schemas.openxmlformats.org/officeDocument/2006/relationships/hyperlink" Target="http://www.energystar.gov/certified-products/detail/vending_machines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energystar.supportportal.com/link/portal/23002/23018/Article/24835/I-hear-incandescent-light-bulbs-are-being-phased-out-Is-that-true" TargetMode="External"/><Relationship Id="rId2" Type="http://schemas.openxmlformats.org/officeDocument/2006/relationships/hyperlink" Target="https://www.energystar.gov/products/specs/sites/products/files/ENERGY%20STAR%20Draft%201%20Version%206.0%20Residential%20Dishwasher%20Webinar.pdf" TargetMode="External"/><Relationship Id="rId1" Type="http://schemas.openxmlformats.org/officeDocument/2006/relationships/hyperlink" Target="http://www1.eere.energy.gov/buildings/appliance_standards/product.aspx/productid/67" TargetMode="External"/><Relationship Id="rId5" Type="http://schemas.openxmlformats.org/officeDocument/2006/relationships/hyperlink" Target="http://energystar.supportportal.com/link/portal/23002/23018/Article/24835/I-hear-incandescent-light-bulbs-are-being-phased-out-Is-that-true" TargetMode="External"/><Relationship Id="rId4" Type="http://schemas.openxmlformats.org/officeDocument/2006/relationships/hyperlink" Target="http://energystar.supportportal.com/link/portal/23002/23018/Article/24835/I-hear-incandescent-light-bulbs-are-being-phased-out-Is-that-tru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2"/>
  <sheetViews>
    <sheetView tabSelected="1" workbookViewId="0">
      <selection activeCell="E25" sqref="E25"/>
    </sheetView>
  </sheetViews>
  <sheetFormatPr baseColWidth="10" defaultColWidth="8.83203125" defaultRowHeight="15" x14ac:dyDescent="0.2"/>
  <cols>
    <col min="1" max="1" width="8.5" customWidth="1"/>
  </cols>
  <sheetData>
    <row r="1" spans="1:3" x14ac:dyDescent="0.2">
      <c r="A1" s="1" t="s">
        <v>95</v>
      </c>
      <c r="C1" s="43">
        <v>44307</v>
      </c>
    </row>
    <row r="3" spans="1:3" x14ac:dyDescent="0.2">
      <c r="A3" s="1" t="s">
        <v>0</v>
      </c>
      <c r="B3" t="s">
        <v>1</v>
      </c>
    </row>
    <row r="4" spans="1:3" x14ac:dyDescent="0.2">
      <c r="B4" t="s">
        <v>2</v>
      </c>
    </row>
    <row r="5" spans="1:3" x14ac:dyDescent="0.2">
      <c r="B5" t="s">
        <v>94</v>
      </c>
    </row>
    <row r="6" spans="1:3" x14ac:dyDescent="0.2">
      <c r="B6" s="2" t="s">
        <v>96</v>
      </c>
    </row>
    <row r="9" spans="1:3" x14ac:dyDescent="0.2">
      <c r="A9" s="7" t="s">
        <v>106</v>
      </c>
    </row>
    <row r="10" spans="1:3" x14ac:dyDescent="0.2">
      <c r="A10" t="s">
        <v>107</v>
      </c>
    </row>
    <row r="11" spans="1:3" x14ac:dyDescent="0.2">
      <c r="A11" t="s">
        <v>108</v>
      </c>
    </row>
    <row r="12" spans="1:3" x14ac:dyDescent="0.2">
      <c r="A12" t="s">
        <v>109</v>
      </c>
    </row>
    <row r="14" spans="1:3" x14ac:dyDescent="0.2">
      <c r="A14" t="s">
        <v>29</v>
      </c>
    </row>
    <row r="15" spans="1:3" x14ac:dyDescent="0.2">
      <c r="A15" t="s">
        <v>25</v>
      </c>
    </row>
    <row r="16" spans="1:3" x14ac:dyDescent="0.2">
      <c r="A16" t="s">
        <v>26</v>
      </c>
    </row>
    <row r="17" spans="1:1" x14ac:dyDescent="0.2">
      <c r="A17" t="s">
        <v>27</v>
      </c>
    </row>
    <row r="18" spans="1:1" x14ac:dyDescent="0.2">
      <c r="A18" t="s">
        <v>28</v>
      </c>
    </row>
    <row r="20" spans="1:1" x14ac:dyDescent="0.2">
      <c r="A20" t="s">
        <v>76</v>
      </c>
    </row>
    <row r="21" spans="1:1" x14ac:dyDescent="0.2">
      <c r="A21" t="s">
        <v>92</v>
      </c>
    </row>
    <row r="22" spans="1:1" x14ac:dyDescent="0.2">
      <c r="A22" t="s">
        <v>93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9"/>
  <sheetViews>
    <sheetView workbookViewId="0">
      <selection activeCell="F21" sqref="F21"/>
    </sheetView>
  </sheetViews>
  <sheetFormatPr baseColWidth="10" defaultColWidth="8.83203125" defaultRowHeight="15" x14ac:dyDescent="0.2"/>
  <cols>
    <col min="1" max="1" width="23" customWidth="1"/>
    <col min="2" max="2" width="29.33203125" customWidth="1"/>
    <col min="3" max="3" width="24.5" style="6" customWidth="1"/>
    <col min="4" max="4" width="24.6640625" style="6" customWidth="1"/>
    <col min="5" max="5" width="21.1640625" customWidth="1"/>
    <col min="6" max="6" width="30.33203125" customWidth="1"/>
  </cols>
  <sheetData>
    <row r="1" spans="1:6" s="3" customFormat="1" ht="32" x14ac:dyDescent="0.2">
      <c r="A1" s="4" t="s">
        <v>3</v>
      </c>
      <c r="B1" s="4" t="s">
        <v>4</v>
      </c>
      <c r="C1" s="4" t="s">
        <v>30</v>
      </c>
      <c r="D1" s="4" t="s">
        <v>31</v>
      </c>
      <c r="E1" s="4" t="s">
        <v>5</v>
      </c>
      <c r="F1" s="4" t="s">
        <v>6</v>
      </c>
    </row>
    <row r="2" spans="1:6" x14ac:dyDescent="0.2">
      <c r="A2" s="6" t="s">
        <v>99</v>
      </c>
      <c r="B2" t="s">
        <v>9</v>
      </c>
      <c r="C2" s="8">
        <v>0.06</v>
      </c>
      <c r="D2" s="8">
        <v>0.06</v>
      </c>
      <c r="E2" s="5" t="s">
        <v>15</v>
      </c>
      <c r="F2" s="6" t="s">
        <v>24</v>
      </c>
    </row>
    <row r="3" spans="1:6" x14ac:dyDescent="0.2">
      <c r="A3" s="31" t="s">
        <v>99</v>
      </c>
      <c r="B3" t="s">
        <v>11</v>
      </c>
      <c r="C3" s="27">
        <f>AVERAGE(0.12,0.16)</f>
        <v>0.14000000000000001</v>
      </c>
      <c r="D3" s="9"/>
      <c r="E3" s="5" t="s">
        <v>17</v>
      </c>
      <c r="F3" s="6" t="s">
        <v>23</v>
      </c>
    </row>
    <row r="4" spans="1:6" x14ac:dyDescent="0.2">
      <c r="A4" s="10" t="s">
        <v>100</v>
      </c>
      <c r="B4" s="10"/>
      <c r="C4" s="12">
        <f>AVERAGE(C2:C3)</f>
        <v>0.1</v>
      </c>
      <c r="D4" s="12">
        <f>AVERAGE(D2:D3)</f>
        <v>0.06</v>
      </c>
      <c r="E4" s="10"/>
      <c r="F4" s="10"/>
    </row>
    <row r="6" spans="1:6" x14ac:dyDescent="0.2">
      <c r="A6" t="s">
        <v>97</v>
      </c>
      <c r="B6" t="s">
        <v>7</v>
      </c>
      <c r="C6" s="8">
        <v>0.15</v>
      </c>
      <c r="D6" s="8">
        <v>0.15</v>
      </c>
      <c r="E6" s="5" t="s">
        <v>13</v>
      </c>
      <c r="F6" s="6" t="s">
        <v>24</v>
      </c>
    </row>
    <row r="7" spans="1:6" x14ac:dyDescent="0.2">
      <c r="A7" s="31" t="s">
        <v>97</v>
      </c>
      <c r="B7" t="s">
        <v>8</v>
      </c>
      <c r="C7" s="8">
        <v>0.15</v>
      </c>
      <c r="D7" s="8"/>
      <c r="E7" s="5" t="s">
        <v>14</v>
      </c>
      <c r="F7" s="6" t="s">
        <v>23</v>
      </c>
    </row>
    <row r="8" spans="1:6" x14ac:dyDescent="0.2">
      <c r="A8" s="31" t="s">
        <v>97</v>
      </c>
      <c r="B8" t="s">
        <v>10</v>
      </c>
      <c r="C8" s="8">
        <v>0.7</v>
      </c>
      <c r="D8" s="8">
        <v>0.7</v>
      </c>
      <c r="E8" s="5" t="s">
        <v>16</v>
      </c>
      <c r="F8" s="6" t="s">
        <v>24</v>
      </c>
    </row>
    <row r="9" spans="1:6" x14ac:dyDescent="0.2">
      <c r="A9" s="31" t="s">
        <v>97</v>
      </c>
      <c r="B9" t="s">
        <v>32</v>
      </c>
      <c r="C9" s="8">
        <v>0.09</v>
      </c>
      <c r="D9" s="9"/>
      <c r="E9" s="5" t="s">
        <v>18</v>
      </c>
      <c r="F9" s="6" t="s">
        <v>23</v>
      </c>
    </row>
    <row r="10" spans="1:6" x14ac:dyDescent="0.2">
      <c r="A10" s="31" t="s">
        <v>97</v>
      </c>
      <c r="B10" t="s">
        <v>33</v>
      </c>
      <c r="C10" s="8">
        <v>0.45</v>
      </c>
      <c r="D10" s="8">
        <v>0.45</v>
      </c>
      <c r="E10" s="5" t="s">
        <v>19</v>
      </c>
      <c r="F10" s="6" t="s">
        <v>24</v>
      </c>
    </row>
    <row r="11" spans="1:6" x14ac:dyDescent="0.2">
      <c r="A11" s="31" t="s">
        <v>97</v>
      </c>
      <c r="B11" t="s">
        <v>12</v>
      </c>
      <c r="C11" s="8">
        <v>0.6</v>
      </c>
      <c r="D11" s="9"/>
      <c r="E11" s="5" t="s">
        <v>20</v>
      </c>
      <c r="F11" s="6" t="s">
        <v>23</v>
      </c>
    </row>
    <row r="12" spans="1:6" s="34" customFormat="1" x14ac:dyDescent="0.2">
      <c r="A12" s="10" t="s">
        <v>101</v>
      </c>
      <c r="B12" s="10"/>
      <c r="C12" s="11">
        <f>AVERAGE(C6:C11)</f>
        <v>0.35666666666666669</v>
      </c>
      <c r="D12" s="11">
        <f>AVERAGE(D6:D11)</f>
        <v>0.43333333333333335</v>
      </c>
      <c r="E12" s="10"/>
      <c r="F12" s="10"/>
    </row>
    <row r="13" spans="1:6" s="34" customFormat="1" x14ac:dyDescent="0.2">
      <c r="C13" s="25"/>
      <c r="D13" s="25"/>
    </row>
    <row r="14" spans="1:6" x14ac:dyDescent="0.2">
      <c r="A14" s="6" t="s">
        <v>98</v>
      </c>
      <c r="B14" t="s">
        <v>34</v>
      </c>
      <c r="C14" s="27">
        <f>AVERAGE(0.07,0.15)</f>
        <v>0.11</v>
      </c>
      <c r="D14" s="27">
        <f>AVERAGE(0.07,0.15)</f>
        <v>0.11</v>
      </c>
      <c r="E14" s="5" t="s">
        <v>21</v>
      </c>
      <c r="F14" s="6" t="s">
        <v>24</v>
      </c>
    </row>
    <row r="15" spans="1:6" x14ac:dyDescent="0.2">
      <c r="A15" s="31" t="s">
        <v>98</v>
      </c>
      <c r="B15" t="s">
        <v>35</v>
      </c>
      <c r="C15" s="28">
        <f>AVERAGE(0.1,0.15)</f>
        <v>0.125</v>
      </c>
      <c r="D15" s="28">
        <f>AVERAGE(0.1,0.15)</f>
        <v>0.125</v>
      </c>
      <c r="E15" s="5" t="s">
        <v>22</v>
      </c>
      <c r="F15" s="6" t="s">
        <v>24</v>
      </c>
    </row>
    <row r="16" spans="1:6" x14ac:dyDescent="0.2">
      <c r="A16" s="10" t="s">
        <v>102</v>
      </c>
      <c r="B16" s="10"/>
      <c r="C16" s="11">
        <f>AVERAGE(C14:C15)</f>
        <v>0.11749999999999999</v>
      </c>
      <c r="D16" s="11">
        <f>AVERAGE(D14:D15)</f>
        <v>0.11749999999999999</v>
      </c>
      <c r="E16" s="10"/>
      <c r="F16" s="10"/>
    </row>
    <row r="17" spans="1:6" s="34" customFormat="1" x14ac:dyDescent="0.2">
      <c r="C17" s="25"/>
      <c r="D17" s="25"/>
    </row>
    <row r="18" spans="1:6" x14ac:dyDescent="0.2">
      <c r="A18" s="13" t="s">
        <v>36</v>
      </c>
      <c r="B18" s="13" t="s">
        <v>37</v>
      </c>
      <c r="C18" s="15">
        <v>0.57999999999999996</v>
      </c>
      <c r="D18" s="15">
        <v>0.57999999999999996</v>
      </c>
      <c r="E18" s="36" t="s">
        <v>67</v>
      </c>
      <c r="F18" s="14" t="s">
        <v>24</v>
      </c>
    </row>
    <row r="19" spans="1:6" x14ac:dyDescent="0.2">
      <c r="A19" s="10" t="s">
        <v>38</v>
      </c>
      <c r="B19" s="10"/>
      <c r="C19" s="12">
        <f>AVERAGE(C18:C18)</f>
        <v>0.57999999999999996</v>
      </c>
      <c r="D19" s="12">
        <f>AVERAGE(D18:D18)</f>
        <v>0.57999999999999996</v>
      </c>
      <c r="E19" s="10"/>
      <c r="F19" s="10"/>
    </row>
    <row r="20" spans="1:6" s="34" customFormat="1" x14ac:dyDescent="0.2">
      <c r="C20" s="35"/>
      <c r="D20" s="35"/>
    </row>
    <row r="21" spans="1:6" x14ac:dyDescent="0.2">
      <c r="A21" t="s">
        <v>39</v>
      </c>
      <c r="B21" s="16" t="s">
        <v>40</v>
      </c>
      <c r="C21" s="18">
        <v>0.2</v>
      </c>
      <c r="D21" s="18">
        <v>0.37</v>
      </c>
      <c r="E21" s="19" t="s">
        <v>52</v>
      </c>
      <c r="F21" s="19" t="s">
        <v>53</v>
      </c>
    </row>
    <row r="22" spans="1:6" x14ac:dyDescent="0.2">
      <c r="A22" s="16" t="s">
        <v>39</v>
      </c>
      <c r="B22" s="16" t="s">
        <v>41</v>
      </c>
      <c r="C22" s="18">
        <v>0.17</v>
      </c>
      <c r="D22" s="18">
        <v>0.4</v>
      </c>
      <c r="E22" s="17" t="s">
        <v>75</v>
      </c>
      <c r="F22" s="19" t="s">
        <v>53</v>
      </c>
    </row>
    <row r="23" spans="1:6" x14ac:dyDescent="0.2">
      <c r="A23" s="16" t="s">
        <v>39</v>
      </c>
      <c r="B23" s="16" t="s">
        <v>42</v>
      </c>
      <c r="C23" s="18">
        <v>0.1</v>
      </c>
      <c r="D23" s="18">
        <v>0.35</v>
      </c>
      <c r="E23" s="19" t="s">
        <v>54</v>
      </c>
      <c r="F23" s="19" t="s">
        <v>55</v>
      </c>
    </row>
    <row r="24" spans="1:6" x14ac:dyDescent="0.2">
      <c r="A24" s="16" t="s">
        <v>39</v>
      </c>
      <c r="B24" s="16" t="s">
        <v>43</v>
      </c>
      <c r="C24" s="18">
        <v>0.2</v>
      </c>
      <c r="D24" s="18">
        <v>0.35</v>
      </c>
      <c r="E24" s="19" t="s">
        <v>56</v>
      </c>
      <c r="F24" s="19" t="s">
        <v>55</v>
      </c>
    </row>
    <row r="25" spans="1:6" x14ac:dyDescent="0.2">
      <c r="A25" s="16" t="s">
        <v>39</v>
      </c>
      <c r="B25" s="16" t="s">
        <v>44</v>
      </c>
      <c r="C25" s="18">
        <v>0.4</v>
      </c>
      <c r="E25" s="19" t="s">
        <v>57</v>
      </c>
      <c r="F25" s="17" t="s">
        <v>23</v>
      </c>
    </row>
    <row r="26" spans="1:6" x14ac:dyDescent="0.2">
      <c r="A26" s="16" t="s">
        <v>39</v>
      </c>
      <c r="B26" s="16" t="s">
        <v>45</v>
      </c>
      <c r="C26" s="18"/>
      <c r="D26" s="18">
        <v>0.5</v>
      </c>
      <c r="E26" s="17" t="s">
        <v>23</v>
      </c>
      <c r="F26" s="19" t="s">
        <v>58</v>
      </c>
    </row>
    <row r="27" spans="1:6" x14ac:dyDescent="0.2">
      <c r="A27" s="16" t="s">
        <v>39</v>
      </c>
      <c r="B27" s="16" t="s">
        <v>66</v>
      </c>
      <c r="C27" s="18"/>
      <c r="D27" s="18">
        <v>0.2</v>
      </c>
      <c r="E27" s="17" t="s">
        <v>23</v>
      </c>
      <c r="F27" s="19" t="s">
        <v>63</v>
      </c>
    </row>
    <row r="28" spans="1:6" x14ac:dyDescent="0.2">
      <c r="A28" s="16" t="s">
        <v>39</v>
      </c>
      <c r="B28" s="16" t="s">
        <v>50</v>
      </c>
      <c r="C28" s="18"/>
      <c r="D28" s="18">
        <v>0.5</v>
      </c>
      <c r="E28" s="17" t="s">
        <v>23</v>
      </c>
      <c r="F28" s="19" t="s">
        <v>64</v>
      </c>
    </row>
    <row r="29" spans="1:6" x14ac:dyDescent="0.2">
      <c r="A29" s="16" t="s">
        <v>39</v>
      </c>
      <c r="B29" s="16" t="s">
        <v>51</v>
      </c>
      <c r="C29" s="18"/>
      <c r="D29" s="18">
        <v>0.15</v>
      </c>
      <c r="E29" s="17" t="s">
        <v>23</v>
      </c>
      <c r="F29" s="19" t="s">
        <v>65</v>
      </c>
    </row>
    <row r="30" spans="1:6" x14ac:dyDescent="0.2">
      <c r="A30" s="10" t="s">
        <v>74</v>
      </c>
      <c r="B30" s="10"/>
      <c r="C30" s="12">
        <f>AVERAGE(C21:C29)</f>
        <v>0.21399999999999997</v>
      </c>
      <c r="D30" s="12">
        <f>AVERAGE(D21:D29)</f>
        <v>0.35250000000000004</v>
      </c>
      <c r="E30" s="10"/>
      <c r="F30" s="10"/>
    </row>
    <row r="31" spans="1:6" s="34" customFormat="1" x14ac:dyDescent="0.2">
      <c r="C31" s="35"/>
      <c r="D31" s="35"/>
    </row>
    <row r="32" spans="1:6" x14ac:dyDescent="0.2">
      <c r="A32" t="s">
        <v>77</v>
      </c>
      <c r="B32" s="30" t="s">
        <v>78</v>
      </c>
      <c r="C32" s="29">
        <f>AVERAGE(0.3,0.72)</f>
        <v>0.51</v>
      </c>
      <c r="E32" s="33" t="s">
        <v>81</v>
      </c>
      <c r="F32" s="31" t="s">
        <v>23</v>
      </c>
    </row>
    <row r="33" spans="1:6" x14ac:dyDescent="0.2">
      <c r="A33" s="31" t="s">
        <v>77</v>
      </c>
      <c r="B33" s="30" t="s">
        <v>79</v>
      </c>
      <c r="C33" s="29">
        <f>AVERAGE(0.4,0.55)</f>
        <v>0.47500000000000003</v>
      </c>
      <c r="D33" s="29">
        <f>AVERAGE(0.4,0.55)</f>
        <v>0.47500000000000003</v>
      </c>
      <c r="E33" s="33" t="s">
        <v>82</v>
      </c>
      <c r="F33" s="31" t="s">
        <v>24</v>
      </c>
    </row>
    <row r="34" spans="1:6" x14ac:dyDescent="0.2">
      <c r="A34" s="31" t="s">
        <v>77</v>
      </c>
      <c r="B34" s="30" t="s">
        <v>80</v>
      </c>
      <c r="C34" s="32">
        <v>0.3</v>
      </c>
      <c r="D34" s="32">
        <v>0.3</v>
      </c>
      <c r="E34" s="33" t="s">
        <v>83</v>
      </c>
      <c r="F34" s="31" t="s">
        <v>24</v>
      </c>
    </row>
    <row r="35" spans="1:6" x14ac:dyDescent="0.2">
      <c r="A35" s="31" t="s">
        <v>77</v>
      </c>
      <c r="B35" s="16" t="s">
        <v>46</v>
      </c>
      <c r="C35" s="26">
        <f>AVERAGE(0.3,0.65)</f>
        <v>0.47499999999999998</v>
      </c>
      <c r="D35" s="26">
        <f>AVERAGE(0.3,0.65)</f>
        <v>0.47499999999999998</v>
      </c>
      <c r="E35" s="19" t="s">
        <v>59</v>
      </c>
      <c r="F35" s="31" t="s">
        <v>24</v>
      </c>
    </row>
    <row r="36" spans="1:6" x14ac:dyDescent="0.2">
      <c r="A36" s="31" t="s">
        <v>77</v>
      </c>
      <c r="B36" s="16" t="s">
        <v>47</v>
      </c>
      <c r="C36" s="18">
        <v>0.45</v>
      </c>
      <c r="D36" s="18">
        <v>0.45</v>
      </c>
      <c r="E36" s="19" t="s">
        <v>60</v>
      </c>
      <c r="F36" s="31" t="s">
        <v>24</v>
      </c>
    </row>
    <row r="37" spans="1:6" x14ac:dyDescent="0.2">
      <c r="A37" s="31" t="s">
        <v>77</v>
      </c>
      <c r="B37" s="16" t="s">
        <v>48</v>
      </c>
      <c r="C37" s="37">
        <f>AVERAGE(0.45,0.6)</f>
        <v>0.52500000000000002</v>
      </c>
      <c r="D37" s="37">
        <f>AVERAGE(0.45,0.6)</f>
        <v>0.52500000000000002</v>
      </c>
      <c r="E37" s="19" t="s">
        <v>61</v>
      </c>
      <c r="F37" s="31" t="s">
        <v>24</v>
      </c>
    </row>
    <row r="38" spans="1:6" x14ac:dyDescent="0.2">
      <c r="A38" s="31" t="s">
        <v>77</v>
      </c>
      <c r="B38" s="16" t="s">
        <v>49</v>
      </c>
      <c r="C38" s="18">
        <v>0.25</v>
      </c>
      <c r="D38" s="18">
        <v>0.25</v>
      </c>
      <c r="E38" s="19" t="s">
        <v>62</v>
      </c>
      <c r="F38" s="31" t="s">
        <v>24</v>
      </c>
    </row>
    <row r="39" spans="1:6" x14ac:dyDescent="0.2">
      <c r="A39" s="10" t="s">
        <v>91</v>
      </c>
      <c r="B39" s="10"/>
      <c r="C39" s="12">
        <f>AVERAGE(C32:C38)</f>
        <v>0.42642857142857149</v>
      </c>
      <c r="D39" s="12">
        <f>AVERAGE(D32:D38)</f>
        <v>0.41250000000000003</v>
      </c>
      <c r="E39" s="10"/>
      <c r="F39" s="10"/>
    </row>
  </sheetData>
  <hyperlinks>
    <hyperlink ref="E6" r:id="rId1" xr:uid="{00000000-0004-0000-0100-000000000000}"/>
    <hyperlink ref="E7" r:id="rId2" xr:uid="{00000000-0004-0000-0100-000001000000}"/>
    <hyperlink ref="E2" r:id="rId3" xr:uid="{00000000-0004-0000-0100-000002000000}"/>
    <hyperlink ref="E8" r:id="rId4" xr:uid="{00000000-0004-0000-0100-000003000000}"/>
    <hyperlink ref="E3" r:id="rId5" xr:uid="{00000000-0004-0000-0100-000004000000}"/>
    <hyperlink ref="E9" r:id="rId6" xr:uid="{00000000-0004-0000-0100-000005000000}"/>
    <hyperlink ref="E10" r:id="rId7" xr:uid="{00000000-0004-0000-0100-000006000000}"/>
    <hyperlink ref="E11" r:id="rId8" xr:uid="{00000000-0004-0000-0100-000007000000}"/>
    <hyperlink ref="E21" r:id="rId9" xr:uid="{00000000-0004-0000-0100-000008000000}"/>
    <hyperlink ref="F21" r:id="rId10" xr:uid="{00000000-0004-0000-0100-000009000000}"/>
    <hyperlink ref="F22" r:id="rId11" xr:uid="{00000000-0004-0000-0100-00000A000000}"/>
    <hyperlink ref="E23" r:id="rId12" xr:uid="{00000000-0004-0000-0100-00000B000000}"/>
    <hyperlink ref="E25" r:id="rId13" xr:uid="{00000000-0004-0000-0100-00000C000000}"/>
    <hyperlink ref="F26" r:id="rId14" xr:uid="{00000000-0004-0000-0100-00000D000000}"/>
    <hyperlink ref="E35" r:id="rId15" xr:uid="{00000000-0004-0000-0100-00000E000000}"/>
    <hyperlink ref="E36" r:id="rId16" xr:uid="{00000000-0004-0000-0100-00000F000000}"/>
    <hyperlink ref="E37" r:id="rId17" xr:uid="{00000000-0004-0000-0100-000010000000}"/>
    <hyperlink ref="E38" r:id="rId18" xr:uid="{00000000-0004-0000-0100-000011000000}"/>
    <hyperlink ref="F23" r:id="rId19" xr:uid="{00000000-0004-0000-0100-000012000000}"/>
    <hyperlink ref="E24" r:id="rId20" xr:uid="{00000000-0004-0000-0100-000013000000}"/>
    <hyperlink ref="F27" r:id="rId21" xr:uid="{00000000-0004-0000-0100-000014000000}"/>
    <hyperlink ref="F28" r:id="rId22" xr:uid="{00000000-0004-0000-0100-000015000000}"/>
    <hyperlink ref="F29" r:id="rId23" xr:uid="{00000000-0004-0000-0100-000016000000}"/>
    <hyperlink ref="E32" r:id="rId24" xr:uid="{00000000-0004-0000-0100-000017000000}"/>
    <hyperlink ref="E33" r:id="rId25" xr:uid="{00000000-0004-0000-0100-000018000000}"/>
  </hyperlinks>
  <pageMargins left="0.7" right="0.7" top="0.75" bottom="0.75" header="0.3" footer="0.3"/>
  <ignoredErrors>
    <ignoredError sqref="D19 C19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0"/>
  <sheetViews>
    <sheetView workbookViewId="0">
      <selection activeCell="D3" sqref="D3"/>
    </sheetView>
  </sheetViews>
  <sheetFormatPr baseColWidth="10" defaultColWidth="9.1640625" defaultRowHeight="15" x14ac:dyDescent="0.2"/>
  <cols>
    <col min="1" max="1" width="25" style="20" customWidth="1"/>
    <col min="2" max="2" width="18.1640625" style="20" customWidth="1"/>
    <col min="3" max="16384" width="9.1640625" style="20"/>
  </cols>
  <sheetData>
    <row r="1" spans="1:4" x14ac:dyDescent="0.2">
      <c r="A1" s="23" t="s">
        <v>89</v>
      </c>
    </row>
    <row r="2" spans="1:4" x14ac:dyDescent="0.2">
      <c r="A2" s="23" t="s">
        <v>84</v>
      </c>
      <c r="B2" s="20">
        <v>75</v>
      </c>
      <c r="C2" s="20" t="s">
        <v>85</v>
      </c>
      <c r="D2" s="22" t="s">
        <v>87</v>
      </c>
    </row>
    <row r="3" spans="1:4" x14ac:dyDescent="0.2">
      <c r="A3" s="23" t="s">
        <v>90</v>
      </c>
      <c r="B3" s="20">
        <v>53</v>
      </c>
      <c r="C3" s="20" t="s">
        <v>85</v>
      </c>
      <c r="D3" s="22" t="s">
        <v>87</v>
      </c>
    </row>
    <row r="4" spans="1:4" x14ac:dyDescent="0.2">
      <c r="A4" s="23" t="s">
        <v>86</v>
      </c>
      <c r="B4" s="20">
        <f>0.3*B2</f>
        <v>22.5</v>
      </c>
      <c r="C4" s="20" t="s">
        <v>85</v>
      </c>
      <c r="D4" s="22" t="s">
        <v>87</v>
      </c>
    </row>
    <row r="5" spans="1:4" x14ac:dyDescent="0.2">
      <c r="A5" s="23" t="s">
        <v>73</v>
      </c>
      <c r="B5" s="38">
        <f>(B3-B4)/B3</f>
        <v>0.57547169811320753</v>
      </c>
    </row>
    <row r="7" spans="1:4" x14ac:dyDescent="0.2">
      <c r="A7" s="23" t="s">
        <v>88</v>
      </c>
    </row>
    <row r="8" spans="1:4" x14ac:dyDescent="0.2">
      <c r="A8" s="23" t="s">
        <v>68</v>
      </c>
      <c r="B8" s="20">
        <v>355</v>
      </c>
      <c r="C8" s="20" t="s">
        <v>69</v>
      </c>
      <c r="D8" s="21" t="s">
        <v>71</v>
      </c>
    </row>
    <row r="9" spans="1:4" x14ac:dyDescent="0.2">
      <c r="A9" s="23" t="s">
        <v>70</v>
      </c>
      <c r="B9" s="20">
        <v>295</v>
      </c>
      <c r="C9" s="20" t="s">
        <v>69</v>
      </c>
      <c r="D9" s="22" t="s">
        <v>72</v>
      </c>
    </row>
    <row r="10" spans="1:4" x14ac:dyDescent="0.2">
      <c r="A10" s="23" t="s">
        <v>73</v>
      </c>
      <c r="B10" s="39">
        <f>(B8-B9)/B8</f>
        <v>0.16901408450704225</v>
      </c>
    </row>
  </sheetData>
  <hyperlinks>
    <hyperlink ref="D8" r:id="rId1" xr:uid="{00000000-0004-0000-0200-000000000000}"/>
    <hyperlink ref="D9" r:id="rId2" xr:uid="{00000000-0004-0000-0200-000001000000}"/>
    <hyperlink ref="D2" r:id="rId3" xr:uid="{00000000-0004-0000-0200-000002000000}"/>
    <hyperlink ref="D3" r:id="rId4" xr:uid="{00000000-0004-0000-0200-000003000000}"/>
    <hyperlink ref="D4" r:id="rId5" xr:uid="{00000000-0004-0000-0200-000004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D7"/>
  <sheetViews>
    <sheetView workbookViewId="0"/>
  </sheetViews>
  <sheetFormatPr baseColWidth="10" defaultColWidth="8.83203125" defaultRowHeight="15" x14ac:dyDescent="0.2"/>
  <cols>
    <col min="1" max="1" width="26.5" customWidth="1"/>
    <col min="2" max="3" width="19" style="9" customWidth="1"/>
    <col min="4" max="4" width="15.83203125" style="9" customWidth="1"/>
  </cols>
  <sheetData>
    <row r="1" spans="1:4" ht="32" x14ac:dyDescent="0.2">
      <c r="A1" s="42" t="s">
        <v>110</v>
      </c>
      <c r="B1" s="41" t="s">
        <v>104</v>
      </c>
      <c r="C1" s="41" t="s">
        <v>105</v>
      </c>
      <c r="D1" s="41" t="s">
        <v>103</v>
      </c>
    </row>
    <row r="2" spans="1:4" x14ac:dyDescent="0.2">
      <c r="A2" s="24" t="s">
        <v>99</v>
      </c>
      <c r="B2" s="40">
        <f>-Data!C4</f>
        <v>-0.1</v>
      </c>
      <c r="C2" s="40">
        <f>B2</f>
        <v>-0.1</v>
      </c>
      <c r="D2" s="40">
        <f>-Data!D4</f>
        <v>-0.06</v>
      </c>
    </row>
    <row r="3" spans="1:4" x14ac:dyDescent="0.2">
      <c r="A3" s="24" t="s">
        <v>97</v>
      </c>
      <c r="B3" s="40">
        <f>-Data!C12</f>
        <v>-0.35666666666666669</v>
      </c>
      <c r="C3" s="40">
        <f t="shared" ref="C3:C7" si="0">B3</f>
        <v>-0.35666666666666669</v>
      </c>
      <c r="D3" s="40">
        <f>-Data!D12</f>
        <v>-0.43333333333333335</v>
      </c>
    </row>
    <row r="4" spans="1:4" x14ac:dyDescent="0.2">
      <c r="A4" s="24" t="s">
        <v>98</v>
      </c>
      <c r="B4" s="40">
        <f>-Data!C16</f>
        <v>-0.11749999999999999</v>
      </c>
      <c r="C4" s="40">
        <f t="shared" si="0"/>
        <v>-0.11749999999999999</v>
      </c>
      <c r="D4" s="40">
        <f>-Data!D16</f>
        <v>-0.11749999999999999</v>
      </c>
    </row>
    <row r="5" spans="1:4" x14ac:dyDescent="0.2">
      <c r="A5" s="24" t="s">
        <v>36</v>
      </c>
      <c r="B5" s="40">
        <f>-Data!C19</f>
        <v>-0.57999999999999996</v>
      </c>
      <c r="C5" s="40">
        <f t="shared" si="0"/>
        <v>-0.57999999999999996</v>
      </c>
      <c r="D5" s="40">
        <f>-Data!D19</f>
        <v>-0.57999999999999996</v>
      </c>
    </row>
    <row r="6" spans="1:4" x14ac:dyDescent="0.2">
      <c r="A6" s="24" t="s">
        <v>39</v>
      </c>
      <c r="B6" s="40">
        <f>-Data!C30</f>
        <v>-0.21399999999999997</v>
      </c>
      <c r="C6" s="40">
        <f t="shared" si="0"/>
        <v>-0.21399999999999997</v>
      </c>
      <c r="D6" s="40">
        <f>-Data!D30</f>
        <v>-0.35250000000000004</v>
      </c>
    </row>
    <row r="7" spans="1:4" x14ac:dyDescent="0.2">
      <c r="A7" s="24" t="s">
        <v>77</v>
      </c>
      <c r="B7" s="40">
        <f>-Data!C39</f>
        <v>-0.42642857142857149</v>
      </c>
      <c r="C7" s="40">
        <f t="shared" si="0"/>
        <v>-0.42642857142857149</v>
      </c>
      <c r="D7" s="40">
        <f>-Data!D39</f>
        <v>-0.41250000000000003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Data</vt:lpstr>
      <vt:lpstr>Calculations</vt:lpstr>
      <vt:lpstr>PEUDfSbQL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2014-04-24T00:20:22Z</dcterms:created>
  <dcterms:modified xsi:type="dcterms:W3CDTF">2021-04-22T00:01:38Z</dcterms:modified>
</cp:coreProperties>
</file>