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endo-learn/bgsawc/"/>
    </mc:Choice>
  </mc:AlternateContent>
  <xr:revisionPtr revIDLastSave="0" documentId="13_ncr:1_{E02BFAC4-3959-AB46-872D-6B9C1F38054C}" xr6:coauthVersionLast="46" xr6:coauthVersionMax="46" xr10:uidLastSave="{00000000-0000-0000-0000-000000000000}"/>
  <bookViews>
    <workbookView xWindow="0" yWindow="460" windowWidth="22640" windowHeight="11560" xr2:uid="{00000000-000D-0000-FFFF-FFFF00000000}"/>
  </bookViews>
  <sheets>
    <sheet name="About" sheetId="1" r:id="rId1"/>
    <sheet name="Global Renewables Outlook" sheetId="6" r:id="rId2"/>
    <sheet name="IEA 2017 Wind" sheetId="2" r:id="rId3"/>
    <sheet name="BGSaW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4" l="1"/>
  <c r="C7" i="4"/>
  <c r="K7" i="4"/>
  <c r="S7" i="4"/>
  <c r="AA7" i="4"/>
  <c r="AB14" i="4"/>
  <c r="X7" i="6"/>
  <c r="Y7" i="6"/>
  <c r="Z7" i="6"/>
  <c r="AA7" i="6"/>
  <c r="AB7" i="6"/>
  <c r="AB6" i="4" s="1"/>
  <c r="AC7" i="6"/>
  <c r="AD7" i="6"/>
  <c r="AE7" i="6"/>
  <c r="AF7" i="6"/>
  <c r="AG7" i="6"/>
  <c r="AG14" i="4" s="1"/>
  <c r="O7" i="6"/>
  <c r="P7" i="6"/>
  <c r="Q7" i="6"/>
  <c r="R7" i="6"/>
  <c r="R14" i="4" s="1"/>
  <c r="S7" i="6"/>
  <c r="T7" i="6"/>
  <c r="U7" i="6"/>
  <c r="V7" i="6"/>
  <c r="W7" i="6"/>
  <c r="W14" i="4" s="1"/>
  <c r="N7" i="6"/>
  <c r="C7" i="6"/>
  <c r="D7" i="6"/>
  <c r="E7" i="6"/>
  <c r="F7" i="6"/>
  <c r="G7" i="6"/>
  <c r="H7" i="6"/>
  <c r="H14" i="4" s="1"/>
  <c r="I7" i="6"/>
  <c r="J7" i="6"/>
  <c r="K7" i="6"/>
  <c r="L7" i="6"/>
  <c r="M7" i="6"/>
  <c r="M14" i="4" s="1"/>
  <c r="B7" i="6"/>
  <c r="O6" i="6"/>
  <c r="O7" i="4" s="1"/>
  <c r="P6" i="6"/>
  <c r="P7" i="4" s="1"/>
  <c r="Q6" i="6"/>
  <c r="Q7" i="4" s="1"/>
  <c r="R6" i="6"/>
  <c r="R7" i="4" s="1"/>
  <c r="S6" i="6"/>
  <c r="T6" i="6"/>
  <c r="T7" i="4" s="1"/>
  <c r="U6" i="6"/>
  <c r="U7" i="4" s="1"/>
  <c r="V6" i="6"/>
  <c r="V7" i="4" s="1"/>
  <c r="W6" i="6"/>
  <c r="W7" i="4" s="1"/>
  <c r="X6" i="6"/>
  <c r="X7" i="4" s="1"/>
  <c r="Y6" i="6"/>
  <c r="Y7" i="4" s="1"/>
  <c r="Z6" i="6"/>
  <c r="Z7" i="4" s="1"/>
  <c r="AA6" i="6"/>
  <c r="AB6" i="6"/>
  <c r="AB7" i="4" s="1"/>
  <c r="AC6" i="6"/>
  <c r="AC7" i="4" s="1"/>
  <c r="AD6" i="6"/>
  <c r="AD7" i="4" s="1"/>
  <c r="AE6" i="6"/>
  <c r="AE7" i="4" s="1"/>
  <c r="AF6" i="6"/>
  <c r="AF7" i="4" s="1"/>
  <c r="AG6" i="6"/>
  <c r="AG7" i="4" s="1"/>
  <c r="N6" i="6"/>
  <c r="N7" i="4" s="1"/>
  <c r="C6" i="6"/>
  <c r="D6" i="6"/>
  <c r="D7" i="4" s="1"/>
  <c r="E6" i="6"/>
  <c r="E7" i="4" s="1"/>
  <c r="F6" i="6"/>
  <c r="F7" i="4" s="1"/>
  <c r="G6" i="6"/>
  <c r="G7" i="4" s="1"/>
  <c r="H6" i="6"/>
  <c r="H7" i="4" s="1"/>
  <c r="I6" i="6"/>
  <c r="I7" i="4" s="1"/>
  <c r="J6" i="6"/>
  <c r="J7" i="4" s="1"/>
  <c r="K6" i="6"/>
  <c r="L6" i="6"/>
  <c r="L7" i="4" s="1"/>
  <c r="M6" i="6"/>
  <c r="M7" i="4" s="1"/>
  <c r="B6" i="6"/>
  <c r="B7" i="4" s="1"/>
  <c r="O12" i="2"/>
  <c r="T12" i="2"/>
  <c r="Y12" i="2"/>
  <c r="AD12" i="2"/>
  <c r="AI12" i="2"/>
  <c r="AN12" i="2"/>
  <c r="AG6" i="4" s="1"/>
  <c r="D12" i="2"/>
  <c r="H6" i="4" l="1"/>
  <c r="W6" i="4"/>
  <c r="M6" i="4"/>
  <c r="AJ10" i="2"/>
  <c r="AE10" i="2"/>
  <c r="Z10" i="2"/>
  <c r="U10" i="2"/>
  <c r="P10" i="2"/>
  <c r="E10" i="2"/>
  <c r="E12" i="2" s="1"/>
  <c r="AJ9" i="2"/>
  <c r="AK9" i="2" s="1"/>
  <c r="AL9" i="2" s="1"/>
  <c r="AM9" i="2" s="1"/>
  <c r="AE9" i="2"/>
  <c r="AF9" i="2" s="1"/>
  <c r="AG9" i="2" s="1"/>
  <c r="AH9" i="2" s="1"/>
  <c r="Z9" i="2"/>
  <c r="AA9" i="2" s="1"/>
  <c r="AB9" i="2" s="1"/>
  <c r="AC9" i="2" s="1"/>
  <c r="U9" i="2"/>
  <c r="V9" i="2" s="1"/>
  <c r="W9" i="2" s="1"/>
  <c r="X9" i="2" s="1"/>
  <c r="P9" i="2"/>
  <c r="Q9" i="2" s="1"/>
  <c r="R9" i="2" s="1"/>
  <c r="S9" i="2" s="1"/>
  <c r="E9" i="2"/>
  <c r="F9" i="2" s="1"/>
  <c r="G9" i="2" s="1"/>
  <c r="H9" i="2" s="1"/>
  <c r="I9" i="2" s="1"/>
  <c r="J9" i="2" s="1"/>
  <c r="K9" i="2" s="1"/>
  <c r="L9" i="2" s="1"/>
  <c r="M9" i="2" s="1"/>
  <c r="N9" i="2" s="1"/>
  <c r="AF10" i="2" l="1"/>
  <c r="AE12" i="2"/>
  <c r="AK10" i="2"/>
  <c r="AJ12" i="2"/>
  <c r="Q10" i="2"/>
  <c r="P12" i="2"/>
  <c r="F10" i="2"/>
  <c r="V10" i="2"/>
  <c r="U12" i="2"/>
  <c r="AA10" i="2"/>
  <c r="Z12" i="2"/>
  <c r="G10" i="2" l="1"/>
  <c r="F12" i="2"/>
  <c r="W10" i="2"/>
  <c r="V12" i="2"/>
  <c r="I6" i="4"/>
  <c r="I14" i="4"/>
  <c r="R10" i="2"/>
  <c r="Q12" i="2"/>
  <c r="AC6" i="4"/>
  <c r="AC14" i="4"/>
  <c r="S6" i="4"/>
  <c r="S14" i="4"/>
  <c r="AL10" i="2"/>
  <c r="AK12" i="2"/>
  <c r="AB10" i="2"/>
  <c r="AA12" i="2"/>
  <c r="X14" i="4"/>
  <c r="X6" i="4"/>
  <c r="N6" i="4"/>
  <c r="N14" i="4"/>
  <c r="AG10" i="2"/>
  <c r="AF12" i="2"/>
  <c r="AD14" i="4" l="1"/>
  <c r="AD6" i="4"/>
  <c r="T6" i="4"/>
  <c r="T14" i="4"/>
  <c r="X10" i="2"/>
  <c r="X12" i="2" s="1"/>
  <c r="W12" i="2"/>
  <c r="J6" i="4"/>
  <c r="J14" i="4"/>
  <c r="S10" i="2"/>
  <c r="S12" i="2" s="1"/>
  <c r="R12" i="2"/>
  <c r="AH10" i="2"/>
  <c r="AH12" i="2" s="1"/>
  <c r="AG12" i="2"/>
  <c r="AC10" i="2"/>
  <c r="AC12" i="2" s="1"/>
  <c r="AB12" i="2"/>
  <c r="Y6" i="4"/>
  <c r="Y14" i="4"/>
  <c r="AM10" i="2"/>
  <c r="AM12" i="2" s="1"/>
  <c r="AL12" i="2"/>
  <c r="O14" i="4"/>
  <c r="O6" i="4"/>
  <c r="H10" i="2"/>
  <c r="G12" i="2"/>
  <c r="AF6" i="4" l="1"/>
  <c r="AF14" i="4"/>
  <c r="U6" i="4"/>
  <c r="U14" i="4"/>
  <c r="P14" i="4"/>
  <c r="P6" i="4"/>
  <c r="I10" i="2"/>
  <c r="H12" i="2"/>
  <c r="V14" i="4"/>
  <c r="V6" i="4"/>
  <c r="Q6" i="4"/>
  <c r="Q14" i="4"/>
  <c r="AE6" i="4"/>
  <c r="AE14" i="4"/>
  <c r="Z6" i="4"/>
  <c r="Z14" i="4"/>
  <c r="AA14" i="4"/>
  <c r="AA6" i="4"/>
  <c r="K14" i="4"/>
  <c r="K6" i="4"/>
  <c r="L14" i="4"/>
  <c r="L6" i="4"/>
  <c r="J10" i="2" l="1"/>
  <c r="I12" i="2"/>
  <c r="B14" i="4" l="1"/>
  <c r="B6" i="4"/>
  <c r="K10" i="2"/>
  <c r="J12" i="2"/>
  <c r="C14" i="4" l="1"/>
  <c r="C6" i="4"/>
  <c r="L10" i="2"/>
  <c r="K12" i="2"/>
  <c r="D14" i="4" l="1"/>
  <c r="D6" i="4"/>
  <c r="M10" i="2"/>
  <c r="L12" i="2"/>
  <c r="N10" i="2" l="1"/>
  <c r="N12" i="2" s="1"/>
  <c r="M12" i="2"/>
  <c r="E14" i="4"/>
  <c r="E6" i="4"/>
  <c r="F6" i="4" l="1"/>
  <c r="F14" i="4"/>
  <c r="G6" i="4"/>
  <c r="G14" i="4"/>
</calcChain>
</file>

<file path=xl/sharedStrings.xml><?xml version="1.0" encoding="utf-8"?>
<sst xmlns="http://schemas.openxmlformats.org/spreadsheetml/2006/main" count="47" uniqueCount="45">
  <si>
    <t>BGSaWC BAU Global Solar and Wind Capacities</t>
  </si>
  <si>
    <t>Source:</t>
  </si>
  <si>
    <t>Table 1 - Global Wind Generation Capacity</t>
  </si>
  <si>
    <t>Gross electricity capacity (GW)</t>
  </si>
  <si>
    <t>Wind onshore</t>
  </si>
  <si>
    <t>Wind offshore</t>
  </si>
  <si>
    <t>Table 2 - Global Wind Generation Capacity</t>
  </si>
  <si>
    <t>Cumulative installed capacity (GW)</t>
  </si>
  <si>
    <t>Onshore wind</t>
  </si>
  <si>
    <t>Offshore wind</t>
  </si>
  <si>
    <t>International Energy Agency</t>
  </si>
  <si>
    <t>Energy Technology Perspectives 2017</t>
  </si>
  <si>
    <t>https://www.iea.org/etp2017/</t>
  </si>
  <si>
    <t>Reference Technology Scenario (RTS)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</si>
  <si>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</si>
  <si>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</si>
  <si>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</si>
  <si>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</si>
  <si>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</si>
  <si>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</si>
  <si>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</si>
  <si>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</si>
  <si>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</si>
  <si>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</si>
  <si>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</si>
  <si>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</si>
  <si>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</si>
  <si>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Notes</t>
  </si>
  <si>
    <t>crude oil</t>
  </si>
  <si>
    <t>heavy or residual fuel oil</t>
  </si>
  <si>
    <t>municipal solid waste</t>
  </si>
  <si>
    <t>Global Capacity (MW)</t>
  </si>
  <si>
    <t>Solar and Wind</t>
  </si>
  <si>
    <t>International Renewable Energy Agency</t>
  </si>
  <si>
    <t>Global Renewables Outlook</t>
  </si>
  <si>
    <t>https://www.irena.org/publications/2020/Apr/Global-Renewables-Outlook-2020</t>
  </si>
  <si>
    <t>Figure S.4</t>
  </si>
  <si>
    <t>We assume solar capacity reported be IEA is already in AC.</t>
  </si>
  <si>
    <t>Accordingly, we do not apply a DC-to-AC derate factor.</t>
  </si>
  <si>
    <t>Because IRENA does not include a breakdown of onshore vs.</t>
  </si>
  <si>
    <t>offshore wind, we take the breakdown from</t>
  </si>
  <si>
    <t>Share of offshore</t>
  </si>
  <si>
    <t>Wind (GW)</t>
  </si>
  <si>
    <t>Solar (GW)</t>
  </si>
  <si>
    <t>Share of 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</si>
</sst>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\ ##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>
      <alignment horizontal="left" vertical="center"/>
    </xf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1" xfId="2" applyBorder="1" applyAlignment="1" applyProtection="1">
      <alignment horizontal="right" vertical="center"/>
      <protection hidden="1"/>
    </xf>
    <xf numFmtId="1" fontId="5" fillId="0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165" fontId="0" fillId="3" borderId="0" xfId="1" applyNumberFormat="1" applyFont="1" applyFill="1"/>
    <xf numFmtId="165" fontId="0" fillId="2" borderId="0" xfId="1" applyNumberFormat="1" applyFont="1" applyFill="1"/>
    <xf numFmtId="3" fontId="6" fillId="0" borderId="0" xfId="0" applyNumberFormat="1" applyFont="1" applyFill="1" applyBorder="1" applyAlignment="1" applyProtection="1">
      <alignment horizontal="left"/>
      <protection hidden="1"/>
    </xf>
    <xf numFmtId="165" fontId="7" fillId="0" borderId="0" xfId="1" applyNumberFormat="1" applyFont="1" applyFill="1" applyBorder="1" applyAlignment="1" applyProtection="1">
      <alignment horizontal="right"/>
      <protection hidden="1"/>
    </xf>
    <xf numFmtId="0" fontId="0" fillId="0" borderId="0" xfId="0" applyAlignment="1">
      <alignment horizontal="left"/>
    </xf>
    <xf numFmtId="0" fontId="8" fillId="0" borderId="0" xfId="3"/>
    <xf numFmtId="0" fontId="2" fillId="4" borderId="0" xfId="0" applyFont="1" applyFill="1"/>
    <xf numFmtId="0" fontId="0" fillId="0" borderId="0" xfId="0" applyFill="1" applyAlignment="1">
      <alignment horizontal="left"/>
    </xf>
    <xf numFmtId="1" fontId="0" fillId="0" borderId="0" xfId="0" applyNumberFormat="1"/>
    <xf numFmtId="0" fontId="0" fillId="0" borderId="0" xfId="0" applyAlignment="1">
      <alignment wrapText="1"/>
    </xf>
    <xf numFmtId="0" fontId="2" fillId="4" borderId="0" xfId="0" applyFont="1" applyFill="1" applyAlignment="1">
      <alignment wrapText="1"/>
    </xf>
    <xf numFmtId="14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Table Header 2" xfId="2" xr:uid="{00000000-0005-0000-0000-000003000000}"/>
  </cellStyles>
  <dxfs count="2">
    <dxf>
      <fill>
        <patternFill>
          <bgColor rgb="FFF9F9F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10</xdr:row>
      <xdr:rowOff>9525</xdr:rowOff>
    </xdr:from>
    <xdr:to>
      <xdr:col>17</xdr:col>
      <xdr:colOff>303408</xdr:colOff>
      <xdr:row>45</xdr:row>
      <xdr:rowOff>151590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9" y="1819275"/>
          <a:ext cx="11123809" cy="64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934324" cy="1152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491104-366F-42B2-AFAA-AB050FD96C30}"/>
            </a:ext>
          </a:extLst>
        </xdr:cNvPr>
        <xdr:cNvSpPr txBox="1"/>
      </xdr:nvSpPr>
      <xdr:spPr>
        <a:xfrm>
          <a:off x="0" y="9525"/>
          <a:ext cx="7934324" cy="11525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</a:t>
          </a:r>
          <a:r>
            <a:rPr lang="en-US" sz="1100" b="1" u="sng" baseline="0"/>
            <a:t> 1</a:t>
          </a:r>
          <a:endParaRPr lang="en-US" sz="1100" b="1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13</xdr:row>
      <xdr:rowOff>1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0CC502-1738-4A5A-86B5-0C79C0A2321B}"/>
            </a:ext>
          </a:extLst>
        </xdr:cNvPr>
        <xdr:cNvSpPr txBox="1"/>
      </xdr:nvSpPr>
      <xdr:spPr>
        <a:xfrm>
          <a:off x="0" y="2524126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rena.org/publications/2020/Apr/Global-Renewables-Outlook-2020" TargetMode="External"/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38" customWidth="1"/>
  </cols>
  <sheetData>
    <row r="1" spans="1:3" x14ac:dyDescent="0.2">
      <c r="A1" s="1" t="s">
        <v>0</v>
      </c>
      <c r="C1" s="18">
        <v>44307</v>
      </c>
    </row>
    <row r="3" spans="1:3" x14ac:dyDescent="0.2">
      <c r="A3" s="1" t="s">
        <v>1</v>
      </c>
      <c r="B3" s="13" t="s">
        <v>32</v>
      </c>
    </row>
    <row r="4" spans="1:3" x14ac:dyDescent="0.2">
      <c r="B4" t="s">
        <v>33</v>
      </c>
    </row>
    <row r="5" spans="1:3" x14ac:dyDescent="0.2">
      <c r="B5" s="11">
        <v>2020</v>
      </c>
    </row>
    <row r="6" spans="1:3" x14ac:dyDescent="0.2">
      <c r="B6" t="s">
        <v>34</v>
      </c>
    </row>
    <row r="7" spans="1:3" x14ac:dyDescent="0.2">
      <c r="B7" s="12" t="s">
        <v>35</v>
      </c>
    </row>
    <row r="8" spans="1:3" ht="16" x14ac:dyDescent="0.2">
      <c r="B8" s="16" t="s">
        <v>36</v>
      </c>
    </row>
    <row r="10" spans="1:3" ht="16" x14ac:dyDescent="0.2">
      <c r="B10" s="17" t="s">
        <v>44</v>
      </c>
    </row>
    <row r="11" spans="1:3" x14ac:dyDescent="0.2">
      <c r="B11" t="s">
        <v>10</v>
      </c>
    </row>
    <row r="12" spans="1:3" x14ac:dyDescent="0.2">
      <c r="B12" s="11">
        <v>2017</v>
      </c>
    </row>
    <row r="13" spans="1:3" x14ac:dyDescent="0.2">
      <c r="B13" t="s">
        <v>11</v>
      </c>
    </row>
    <row r="14" spans="1:3" x14ac:dyDescent="0.2">
      <c r="B14" s="12" t="s">
        <v>12</v>
      </c>
    </row>
    <row r="15" spans="1:3" x14ac:dyDescent="0.2">
      <c r="B15" t="s">
        <v>13</v>
      </c>
    </row>
    <row r="18" spans="1:1" x14ac:dyDescent="0.2">
      <c r="A18" s="1" t="s">
        <v>27</v>
      </c>
    </row>
    <row r="19" spans="1:1" x14ac:dyDescent="0.2">
      <c r="A19" t="s">
        <v>37</v>
      </c>
    </row>
    <row r="20" spans="1:1" x14ac:dyDescent="0.2">
      <c r="A20" t="s">
        <v>38</v>
      </c>
    </row>
    <row r="22" spans="1:1" x14ac:dyDescent="0.2">
      <c r="A22" t="s">
        <v>39</v>
      </c>
    </row>
    <row r="23" spans="1:1" x14ac:dyDescent="0.2">
      <c r="A23" t="s">
        <v>40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"/>
  <sheetViews>
    <sheetView workbookViewId="0">
      <selection activeCell="W7" sqref="W7:AG7"/>
    </sheetView>
  </sheetViews>
  <sheetFormatPr baseColWidth="10" defaultColWidth="8.83203125" defaultRowHeight="15" x14ac:dyDescent="0.2"/>
  <sheetData>
    <row r="1" spans="1:33" x14ac:dyDescent="0.2">
      <c r="B1">
        <v>2019</v>
      </c>
      <c r="C1">
        <v>2030</v>
      </c>
      <c r="D1">
        <v>2050</v>
      </c>
    </row>
    <row r="2" spans="1:33" x14ac:dyDescent="0.2">
      <c r="A2" t="s">
        <v>43</v>
      </c>
      <c r="B2">
        <v>582</v>
      </c>
      <c r="C2">
        <v>2037</v>
      </c>
      <c r="D2">
        <v>4474</v>
      </c>
    </row>
    <row r="3" spans="1:33" x14ac:dyDescent="0.2">
      <c r="A3" t="s">
        <v>42</v>
      </c>
      <c r="B3">
        <v>624</v>
      </c>
      <c r="C3">
        <v>1455</v>
      </c>
      <c r="D3">
        <v>2434</v>
      </c>
    </row>
    <row r="5" spans="1:33" x14ac:dyDescent="0.2">
      <c r="B5">
        <v>2019</v>
      </c>
      <c r="C5">
        <v>2020</v>
      </c>
      <c r="D5">
        <v>2021</v>
      </c>
      <c r="E5">
        <v>2022</v>
      </c>
      <c r="F5">
        <v>2023</v>
      </c>
      <c r="G5">
        <v>2024</v>
      </c>
      <c r="H5">
        <v>2025</v>
      </c>
      <c r="I5">
        <v>2026</v>
      </c>
      <c r="J5">
        <v>2027</v>
      </c>
      <c r="K5">
        <v>2028</v>
      </c>
      <c r="L5">
        <v>2029</v>
      </c>
      <c r="M5">
        <v>2030</v>
      </c>
      <c r="N5">
        <v>2031</v>
      </c>
      <c r="O5">
        <v>2032</v>
      </c>
      <c r="P5">
        <v>2033</v>
      </c>
      <c r="Q5">
        <v>2034</v>
      </c>
      <c r="R5">
        <v>2035</v>
      </c>
      <c r="S5">
        <v>2036</v>
      </c>
      <c r="T5">
        <v>2037</v>
      </c>
      <c r="U5">
        <v>2038</v>
      </c>
      <c r="V5">
        <v>2039</v>
      </c>
      <c r="W5">
        <v>2040</v>
      </c>
      <c r="X5">
        <v>2041</v>
      </c>
      <c r="Y5">
        <v>2042</v>
      </c>
      <c r="Z5">
        <v>2043</v>
      </c>
      <c r="AA5">
        <v>2044</v>
      </c>
      <c r="AB5">
        <v>2045</v>
      </c>
      <c r="AC5">
        <v>2046</v>
      </c>
      <c r="AD5">
        <v>2047</v>
      </c>
      <c r="AE5">
        <v>2048</v>
      </c>
      <c r="AF5">
        <v>2049</v>
      </c>
      <c r="AG5">
        <v>2050</v>
      </c>
    </row>
    <row r="6" spans="1:33" x14ac:dyDescent="0.2">
      <c r="A6" t="s">
        <v>43</v>
      </c>
      <c r="B6">
        <f>TREND($B$2:$C$2,$B$1:$C$1,B5)*1000</f>
        <v>582000</v>
      </c>
      <c r="C6">
        <f t="shared" ref="C6:M6" si="0">TREND($B$2:$C$2,$B$1:$C$1,C5)*1000</f>
        <v>714272.72727276431</v>
      </c>
      <c r="D6">
        <f t="shared" si="0"/>
        <v>846545.45454547042</v>
      </c>
      <c r="E6">
        <f t="shared" si="0"/>
        <v>978818.18181823473</v>
      </c>
      <c r="F6">
        <f t="shared" si="0"/>
        <v>1111090.9090909408</v>
      </c>
      <c r="G6">
        <f t="shared" si="0"/>
        <v>1243363.6363636469</v>
      </c>
      <c r="H6">
        <f t="shared" si="0"/>
        <v>1375636.3636364113</v>
      </c>
      <c r="I6">
        <f t="shared" si="0"/>
        <v>1507909.0909091174</v>
      </c>
      <c r="J6">
        <f t="shared" si="0"/>
        <v>1640181.8181818235</v>
      </c>
      <c r="K6">
        <f t="shared" si="0"/>
        <v>1772454.5454545878</v>
      </c>
      <c r="L6">
        <f t="shared" si="0"/>
        <v>1904727.2727272939</v>
      </c>
      <c r="M6">
        <f t="shared" si="0"/>
        <v>2037000</v>
      </c>
      <c r="N6">
        <f>TREND($C$2:$D$2,$C$1:$D$1,N5)*1000</f>
        <v>2158849.9999999767</v>
      </c>
      <c r="O6">
        <f t="shared" ref="O6:AG6" si="1">TREND($C$2:$D$2,$C$1:$D$1,O5)*1000</f>
        <v>2280699.9999999823</v>
      </c>
      <c r="P6">
        <f t="shared" si="1"/>
        <v>2402549.9999999884</v>
      </c>
      <c r="Q6">
        <f t="shared" si="1"/>
        <v>2524399.9999999944</v>
      </c>
      <c r="R6">
        <f t="shared" si="1"/>
        <v>2646250</v>
      </c>
      <c r="S6">
        <f t="shared" si="1"/>
        <v>2768099.9999999767</v>
      </c>
      <c r="T6">
        <f t="shared" si="1"/>
        <v>2889949.9999999823</v>
      </c>
      <c r="U6">
        <f t="shared" si="1"/>
        <v>3011799.9999999884</v>
      </c>
      <c r="V6">
        <f t="shared" si="1"/>
        <v>3133649.9999999944</v>
      </c>
      <c r="W6">
        <f t="shared" si="1"/>
        <v>3255500</v>
      </c>
      <c r="X6">
        <f t="shared" si="1"/>
        <v>3377349.9999999767</v>
      </c>
      <c r="Y6">
        <f t="shared" si="1"/>
        <v>3499199.9999999823</v>
      </c>
      <c r="Z6">
        <f t="shared" si="1"/>
        <v>3621049.9999999884</v>
      </c>
      <c r="AA6">
        <f t="shared" si="1"/>
        <v>3742899.9999999944</v>
      </c>
      <c r="AB6">
        <f t="shared" si="1"/>
        <v>3864750</v>
      </c>
      <c r="AC6">
        <f t="shared" si="1"/>
        <v>3986599.9999999767</v>
      </c>
      <c r="AD6">
        <f t="shared" si="1"/>
        <v>4108449.9999999823</v>
      </c>
      <c r="AE6">
        <f t="shared" si="1"/>
        <v>4230299.9999999888</v>
      </c>
      <c r="AF6">
        <f t="shared" si="1"/>
        <v>4352149.9999999944</v>
      </c>
      <c r="AG6">
        <f t="shared" si="1"/>
        <v>4474000</v>
      </c>
    </row>
    <row r="7" spans="1:33" x14ac:dyDescent="0.2">
      <c r="A7" t="s">
        <v>42</v>
      </c>
      <c r="B7">
        <f>TREND($B$3:$C$3,$B$1:$C$1,B5)*1000</f>
        <v>624000</v>
      </c>
      <c r="C7">
        <f t="shared" ref="C7:M7" si="2">TREND($B$3:$C$3,$B$1:$C$1,C5)*1000</f>
        <v>699545.45454544132</v>
      </c>
      <c r="D7">
        <f t="shared" si="2"/>
        <v>775090.90909091174</v>
      </c>
      <c r="E7">
        <f t="shared" si="2"/>
        <v>850636.36363635305</v>
      </c>
      <c r="F7">
        <f t="shared" si="2"/>
        <v>926181.81818182347</v>
      </c>
      <c r="G7">
        <f t="shared" si="2"/>
        <v>1001727.2727272648</v>
      </c>
      <c r="H7">
        <f t="shared" si="2"/>
        <v>1077272.7272727352</v>
      </c>
      <c r="I7">
        <f t="shared" si="2"/>
        <v>1152818.1818181765</v>
      </c>
      <c r="J7">
        <f t="shared" si="2"/>
        <v>1228363.6363636178</v>
      </c>
      <c r="K7">
        <f t="shared" si="2"/>
        <v>1303909.0909090883</v>
      </c>
      <c r="L7">
        <f t="shared" si="2"/>
        <v>1379454.5454545296</v>
      </c>
      <c r="M7">
        <f t="shared" si="2"/>
        <v>1455000</v>
      </c>
      <c r="N7">
        <f>TREND($C$3:$D$3,$C$1:$D$1,N5)*1000</f>
        <v>1503950.0000000116</v>
      </c>
      <c r="O7">
        <f t="shared" ref="O7:AG7" si="3">TREND($C$3:$D$3,$C$1:$D$1,O5)*1000</f>
        <v>1552900.0000000088</v>
      </c>
      <c r="P7">
        <f t="shared" si="3"/>
        <v>1601850.0000000058</v>
      </c>
      <c r="Q7">
        <f t="shared" si="3"/>
        <v>1650800.0000000028</v>
      </c>
      <c r="R7">
        <f t="shared" si="3"/>
        <v>1699750</v>
      </c>
      <c r="S7">
        <f t="shared" si="3"/>
        <v>1748700.0000000116</v>
      </c>
      <c r="T7">
        <f t="shared" si="3"/>
        <v>1797650.0000000088</v>
      </c>
      <c r="U7">
        <f t="shared" si="3"/>
        <v>1846600.0000000058</v>
      </c>
      <c r="V7">
        <f t="shared" si="3"/>
        <v>1895550.0000000028</v>
      </c>
      <c r="W7">
        <f t="shared" si="3"/>
        <v>1944500</v>
      </c>
      <c r="X7">
        <f t="shared" si="3"/>
        <v>1993450.0000000116</v>
      </c>
      <c r="Y7">
        <f t="shared" si="3"/>
        <v>2042400.0000000088</v>
      </c>
      <c r="Z7">
        <f t="shared" si="3"/>
        <v>2091350.0000000058</v>
      </c>
      <c r="AA7">
        <f t="shared" si="3"/>
        <v>2140300.0000000028</v>
      </c>
      <c r="AB7">
        <f t="shared" si="3"/>
        <v>2189250</v>
      </c>
      <c r="AC7">
        <f t="shared" si="3"/>
        <v>2238200.0000000116</v>
      </c>
      <c r="AD7">
        <f t="shared" si="3"/>
        <v>2287150.0000000088</v>
      </c>
      <c r="AE7">
        <f t="shared" si="3"/>
        <v>2336100.0000000056</v>
      </c>
      <c r="AF7">
        <f t="shared" si="3"/>
        <v>2385050.0000000028</v>
      </c>
      <c r="AG7">
        <f t="shared" si="3"/>
        <v>2434000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AN22"/>
  <sheetViews>
    <sheetView workbookViewId="0">
      <selection activeCell="D12" sqref="D12:AN12"/>
    </sheetView>
  </sheetViews>
  <sheetFormatPr baseColWidth="10" defaultColWidth="8.83203125" defaultRowHeight="15" x14ac:dyDescent="0.2"/>
  <cols>
    <col min="1" max="1" width="39.6640625" bestFit="1" customWidth="1"/>
    <col min="2" max="13" width="9.33203125" bestFit="1" customWidth="1"/>
    <col min="14" max="38" width="9.6640625" bestFit="1" customWidth="1"/>
  </cols>
  <sheetData>
    <row r="7" spans="1:40" ht="19" x14ac:dyDescent="0.25">
      <c r="A7" s="2" t="s">
        <v>2</v>
      </c>
    </row>
    <row r="8" spans="1:40" x14ac:dyDescent="0.2">
      <c r="A8" s="3" t="s">
        <v>3</v>
      </c>
      <c r="B8" s="4">
        <v>2012</v>
      </c>
      <c r="C8" s="4">
        <v>2013</v>
      </c>
      <c r="D8" s="5">
        <v>2014</v>
      </c>
      <c r="E8" s="5">
        <v>2015</v>
      </c>
      <c r="F8" s="5">
        <v>2016</v>
      </c>
      <c r="G8" s="5">
        <v>2017</v>
      </c>
      <c r="H8" s="5">
        <v>2018</v>
      </c>
      <c r="I8" s="5">
        <v>2019</v>
      </c>
      <c r="J8" s="5">
        <v>2020</v>
      </c>
      <c r="K8" s="5">
        <v>2021</v>
      </c>
      <c r="L8" s="5">
        <v>2022</v>
      </c>
      <c r="M8" s="5">
        <v>2023</v>
      </c>
      <c r="N8" s="5">
        <v>2024</v>
      </c>
      <c r="O8" s="5">
        <v>2025</v>
      </c>
      <c r="P8" s="5">
        <v>2026</v>
      </c>
      <c r="Q8" s="5">
        <v>2027</v>
      </c>
      <c r="R8" s="5">
        <v>2028</v>
      </c>
      <c r="S8" s="5">
        <v>2029</v>
      </c>
      <c r="T8" s="5">
        <v>2030</v>
      </c>
      <c r="U8" s="5">
        <v>2031</v>
      </c>
      <c r="V8" s="5">
        <v>2032</v>
      </c>
      <c r="W8" s="5">
        <v>2033</v>
      </c>
      <c r="X8" s="5">
        <v>2034</v>
      </c>
      <c r="Y8" s="5">
        <v>2035</v>
      </c>
      <c r="Z8" s="5">
        <v>2036</v>
      </c>
      <c r="AA8" s="5">
        <v>2037</v>
      </c>
      <c r="AB8" s="5">
        <v>2038</v>
      </c>
      <c r="AC8" s="5">
        <v>2039</v>
      </c>
      <c r="AD8" s="5">
        <v>2040</v>
      </c>
      <c r="AE8" s="5">
        <v>2041</v>
      </c>
      <c r="AF8" s="5">
        <v>2042</v>
      </c>
      <c r="AG8" s="5">
        <v>2043</v>
      </c>
      <c r="AH8" s="5">
        <v>2044</v>
      </c>
      <c r="AI8" s="5">
        <v>2045</v>
      </c>
      <c r="AJ8" s="5">
        <v>2046</v>
      </c>
      <c r="AK8" s="5">
        <v>2047</v>
      </c>
      <c r="AL8" s="5">
        <v>2048</v>
      </c>
      <c r="AM8" s="5">
        <v>2049</v>
      </c>
      <c r="AN8" s="5">
        <v>2050</v>
      </c>
    </row>
    <row r="9" spans="1:40" x14ac:dyDescent="0.2">
      <c r="A9" s="6" t="s">
        <v>4</v>
      </c>
      <c r="D9" s="7">
        <v>340.80495537458751</v>
      </c>
      <c r="E9" s="8">
        <f t="shared" ref="E9:N10" si="0">D9+($O9-$D9)/11</f>
        <v>396.42278805430385</v>
      </c>
      <c r="F9" s="8">
        <f t="shared" si="0"/>
        <v>452.04062073402019</v>
      </c>
      <c r="G9" s="8">
        <f t="shared" si="0"/>
        <v>507.65845341373654</v>
      </c>
      <c r="H9" s="8">
        <f t="shared" si="0"/>
        <v>563.27628609345288</v>
      </c>
      <c r="I9" s="8">
        <f t="shared" si="0"/>
        <v>618.89411877316923</v>
      </c>
      <c r="J9" s="8">
        <f t="shared" si="0"/>
        <v>674.51195145288557</v>
      </c>
      <c r="K9" s="8">
        <f t="shared" si="0"/>
        <v>730.12978413260191</v>
      </c>
      <c r="L9" s="8">
        <f t="shared" si="0"/>
        <v>785.74761681231826</v>
      </c>
      <c r="M9" s="8">
        <f t="shared" si="0"/>
        <v>841.3654494920346</v>
      </c>
      <c r="N9" s="8">
        <f t="shared" si="0"/>
        <v>896.98328217175094</v>
      </c>
      <c r="O9" s="7">
        <v>952.6011148514674</v>
      </c>
      <c r="P9" s="8">
        <f t="shared" ref="P9:S10" si="1">O9+($T9-$O9)/5</f>
        <v>1005.542291022492</v>
      </c>
      <c r="Q9" s="8">
        <f t="shared" si="1"/>
        <v>1058.4834671935166</v>
      </c>
      <c r="R9" s="8">
        <f t="shared" si="1"/>
        <v>1111.4246433645412</v>
      </c>
      <c r="S9" s="8">
        <f t="shared" si="1"/>
        <v>1164.3658195355658</v>
      </c>
      <c r="T9" s="7">
        <v>1217.3069957065907</v>
      </c>
      <c r="U9" s="8">
        <f t="shared" ref="U9:X10" si="2">T9+($Y9-$T9)/5</f>
        <v>1265.2767832629781</v>
      </c>
      <c r="V9" s="8">
        <f t="shared" si="2"/>
        <v>1313.2465708193656</v>
      </c>
      <c r="W9" s="8">
        <f t="shared" si="2"/>
        <v>1361.2163583757531</v>
      </c>
      <c r="X9" s="8">
        <f t="shared" si="2"/>
        <v>1409.1861459321406</v>
      </c>
      <c r="Y9" s="7">
        <v>1457.1559334885283</v>
      </c>
      <c r="Z9" s="8">
        <f t="shared" ref="Z9:AC10" si="3">Y9+($AD9-$Y9)/5</f>
        <v>1494.1289623054031</v>
      </c>
      <c r="AA9" s="8">
        <f t="shared" si="3"/>
        <v>1531.1019911222779</v>
      </c>
      <c r="AB9" s="8">
        <f t="shared" si="3"/>
        <v>1568.0750199391528</v>
      </c>
      <c r="AC9" s="8">
        <f t="shared" si="3"/>
        <v>1605.0480487560276</v>
      </c>
      <c r="AD9" s="7">
        <v>1642.0210775729024</v>
      </c>
      <c r="AE9" s="8">
        <f t="shared" ref="AE9:AH10" si="4">AD9+($AI9-$AD9)/5</f>
        <v>1676.0755891443916</v>
      </c>
      <c r="AF9" s="8">
        <f t="shared" si="4"/>
        <v>1710.1301007158809</v>
      </c>
      <c r="AG9" s="8">
        <f t="shared" si="4"/>
        <v>1744.1846122873701</v>
      </c>
      <c r="AH9" s="8">
        <f t="shared" si="4"/>
        <v>1778.2391238588593</v>
      </c>
      <c r="AI9" s="7">
        <v>1812.2936354303483</v>
      </c>
      <c r="AJ9" s="8">
        <f t="shared" ref="AJ9:AM10" si="5">AI9+($AN9-$AI9)/5</f>
        <v>1864.4029123159421</v>
      </c>
      <c r="AK9" s="8">
        <f t="shared" si="5"/>
        <v>1916.5121892015359</v>
      </c>
      <c r="AL9" s="8">
        <f t="shared" si="5"/>
        <v>1968.6214660871296</v>
      </c>
      <c r="AM9" s="8">
        <f t="shared" si="5"/>
        <v>2020.7307429727234</v>
      </c>
      <c r="AN9" s="7">
        <v>2072.8400198583167</v>
      </c>
    </row>
    <row r="10" spans="1:40" x14ac:dyDescent="0.2">
      <c r="A10" s="6" t="s">
        <v>5</v>
      </c>
      <c r="D10" s="7">
        <v>8.7631800000000002</v>
      </c>
      <c r="E10" s="8">
        <f t="shared" si="0"/>
        <v>10.223232997653053</v>
      </c>
      <c r="F10" s="8">
        <f t="shared" si="0"/>
        <v>11.683285995306106</v>
      </c>
      <c r="G10" s="8">
        <f t="shared" si="0"/>
        <v>13.143338992959158</v>
      </c>
      <c r="H10" s="8">
        <f t="shared" si="0"/>
        <v>14.603391990612211</v>
      </c>
      <c r="I10" s="8">
        <f t="shared" si="0"/>
        <v>16.063444988265264</v>
      </c>
      <c r="J10" s="8">
        <f t="shared" si="0"/>
        <v>17.523497985918318</v>
      </c>
      <c r="K10" s="8">
        <f t="shared" si="0"/>
        <v>18.983550983571373</v>
      </c>
      <c r="L10" s="8">
        <f t="shared" si="0"/>
        <v>20.443603981224427</v>
      </c>
      <c r="M10" s="8">
        <f t="shared" si="0"/>
        <v>21.903656978877482</v>
      </c>
      <c r="N10" s="8">
        <f t="shared" si="0"/>
        <v>23.363709976530536</v>
      </c>
      <c r="O10" s="7">
        <v>24.823762974183584</v>
      </c>
      <c r="P10" s="8">
        <f t="shared" si="1"/>
        <v>27.558971215653628</v>
      </c>
      <c r="Q10" s="8">
        <f t="shared" si="1"/>
        <v>30.294179457123672</v>
      </c>
      <c r="R10" s="8">
        <f t="shared" si="1"/>
        <v>33.029387698593716</v>
      </c>
      <c r="S10" s="8">
        <f t="shared" si="1"/>
        <v>35.764595940063757</v>
      </c>
      <c r="T10" s="7">
        <v>38.499804181533804</v>
      </c>
      <c r="U10" s="8">
        <f t="shared" si="2"/>
        <v>41.725219802228175</v>
      </c>
      <c r="V10" s="8">
        <f t="shared" si="2"/>
        <v>44.950635422922545</v>
      </c>
      <c r="W10" s="8">
        <f t="shared" si="2"/>
        <v>48.176051043616916</v>
      </c>
      <c r="X10" s="8">
        <f t="shared" si="2"/>
        <v>51.401466664311286</v>
      </c>
      <c r="Y10" s="7">
        <v>54.626882285005649</v>
      </c>
      <c r="Z10" s="8">
        <f t="shared" si="3"/>
        <v>58.529875166205905</v>
      </c>
      <c r="AA10" s="8">
        <f t="shared" si="3"/>
        <v>62.43286804740616</v>
      </c>
      <c r="AB10" s="8">
        <f t="shared" si="3"/>
        <v>66.335860928606408</v>
      </c>
      <c r="AC10" s="8">
        <f t="shared" si="3"/>
        <v>70.238853809806656</v>
      </c>
      <c r="AD10" s="7">
        <v>74.141846691006918</v>
      </c>
      <c r="AE10" s="8">
        <f t="shared" si="4"/>
        <v>79.266960143990786</v>
      </c>
      <c r="AF10" s="8">
        <f t="shared" si="4"/>
        <v>84.392073596974654</v>
      </c>
      <c r="AG10" s="8">
        <f t="shared" si="4"/>
        <v>89.517187049958522</v>
      </c>
      <c r="AH10" s="8">
        <f t="shared" si="4"/>
        <v>94.64230050294239</v>
      </c>
      <c r="AI10" s="7">
        <v>99.767413955926244</v>
      </c>
      <c r="AJ10" s="8">
        <f t="shared" si="5"/>
        <v>106.92933781320453</v>
      </c>
      <c r="AK10" s="8">
        <f t="shared" si="5"/>
        <v>114.09126167048281</v>
      </c>
      <c r="AL10" s="8">
        <f t="shared" si="5"/>
        <v>121.25318552776109</v>
      </c>
      <c r="AM10" s="8">
        <f t="shared" si="5"/>
        <v>128.41510938503936</v>
      </c>
      <c r="AN10" s="7">
        <v>135.57703324231764</v>
      </c>
    </row>
    <row r="12" spans="1:40" x14ac:dyDescent="0.2">
      <c r="A12" t="s">
        <v>41</v>
      </c>
      <c r="D12">
        <f>D10/D9</f>
        <v>2.5713182457597083E-2</v>
      </c>
      <c r="E12">
        <f t="shared" ref="E12:AN12" si="6">E10/E9</f>
        <v>2.578871171314356E-2</v>
      </c>
      <c r="F12">
        <f t="shared" si="6"/>
        <v>2.5845655145625791E-2</v>
      </c>
      <c r="G12">
        <f t="shared" si="6"/>
        <v>2.5890121408551566E-2</v>
      </c>
      <c r="H12">
        <f t="shared" si="6"/>
        <v>2.5925806484580767E-2</v>
      </c>
      <c r="I12">
        <f t="shared" si="6"/>
        <v>2.5955077776644173E-2</v>
      </c>
      <c r="J12">
        <f t="shared" si="6"/>
        <v>2.5979521857504594E-2</v>
      </c>
      <c r="K12">
        <f t="shared" si="6"/>
        <v>2.6000241869497124E-2</v>
      </c>
      <c r="L12">
        <f t="shared" si="6"/>
        <v>2.6018028618606089E-2</v>
      </c>
      <c r="M12">
        <f t="shared" si="6"/>
        <v>2.6033463808267359E-2</v>
      </c>
      <c r="N12">
        <f t="shared" si="6"/>
        <v>2.6046984866833829E-2</v>
      </c>
      <c r="O12">
        <f t="shared" si="6"/>
        <v>2.6058927065243025E-2</v>
      </c>
      <c r="P12">
        <f t="shared" si="6"/>
        <v>2.7407073239684544E-2</v>
      </c>
      <c r="Q12">
        <f t="shared" si="6"/>
        <v>2.8620361485140852E-2</v>
      </c>
      <c r="R12">
        <f t="shared" si="6"/>
        <v>2.9718063114568045E-2</v>
      </c>
      <c r="S12">
        <f t="shared" si="6"/>
        <v>3.0715944542522976E-2</v>
      </c>
      <c r="T12">
        <f t="shared" si="6"/>
        <v>3.1627029432445213E-2</v>
      </c>
      <c r="U12">
        <f t="shared" si="6"/>
        <v>3.2977148047105123E-2</v>
      </c>
      <c r="V12">
        <f t="shared" si="6"/>
        <v>3.4228633389750088E-2</v>
      </c>
      <c r="W12">
        <f t="shared" si="6"/>
        <v>3.5391913083605696E-2</v>
      </c>
      <c r="X12">
        <f t="shared" si="6"/>
        <v>3.6475994894422221E-2</v>
      </c>
      <c r="Y12">
        <f t="shared" si="6"/>
        <v>3.7488700440058781E-2</v>
      </c>
      <c r="Z12">
        <f t="shared" si="6"/>
        <v>3.9173241830407858E-2</v>
      </c>
      <c r="AA12">
        <f t="shared" si="6"/>
        <v>4.0776426658320569E-2</v>
      </c>
      <c r="AB12">
        <f t="shared" si="6"/>
        <v>4.2304009747684453E-2</v>
      </c>
      <c r="AC12">
        <f t="shared" si="6"/>
        <v>4.3761215662200516E-2</v>
      </c>
      <c r="AD12">
        <f t="shared" si="6"/>
        <v>4.5152798404145433E-2</v>
      </c>
      <c r="AE12">
        <f t="shared" si="6"/>
        <v>4.7293189315199817E-2</v>
      </c>
      <c r="AF12">
        <f t="shared" si="6"/>
        <v>4.9348335288436317E-2</v>
      </c>
      <c r="AG12">
        <f t="shared" si="6"/>
        <v>5.1323229444481394E-2</v>
      </c>
      <c r="AH12">
        <f t="shared" si="6"/>
        <v>5.3222482417080282E-2</v>
      </c>
      <c r="AI12">
        <f t="shared" si="6"/>
        <v>5.5050358289337263E-2</v>
      </c>
      <c r="AJ12">
        <f t="shared" si="6"/>
        <v>5.7353127431225691E-2</v>
      </c>
      <c r="AK12">
        <f t="shared" si="6"/>
        <v>5.9530673644197334E-2</v>
      </c>
      <c r="AL12">
        <f t="shared" si="6"/>
        <v>6.1592940855595912E-2</v>
      </c>
      <c r="AM12">
        <f t="shared" si="6"/>
        <v>6.3548847282902332E-2</v>
      </c>
      <c r="AN12">
        <f t="shared" si="6"/>
        <v>6.5406414360711082E-2</v>
      </c>
    </row>
    <row r="19" spans="1:30" ht="19" x14ac:dyDescent="0.25">
      <c r="A19" s="2" t="s">
        <v>6</v>
      </c>
    </row>
    <row r="20" spans="1:30" x14ac:dyDescent="0.2">
      <c r="A20" s="3" t="s">
        <v>7</v>
      </c>
      <c r="B20" s="4">
        <v>2012</v>
      </c>
      <c r="C20" s="4">
        <v>2013</v>
      </c>
      <c r="D20" s="4">
        <v>2014</v>
      </c>
      <c r="E20" s="4">
        <v>2015</v>
      </c>
      <c r="F20" s="4">
        <v>2016</v>
      </c>
      <c r="G20" s="4">
        <v>2017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  <c r="M20" s="4">
        <v>2023</v>
      </c>
      <c r="N20" s="4">
        <v>2024</v>
      </c>
      <c r="O20" s="4">
        <v>2025</v>
      </c>
      <c r="P20" s="4">
        <v>2026</v>
      </c>
      <c r="Q20" s="4">
        <v>2027</v>
      </c>
      <c r="R20" s="4">
        <v>2028</v>
      </c>
      <c r="S20" s="4">
        <v>2029</v>
      </c>
      <c r="T20" s="4">
        <v>2030</v>
      </c>
      <c r="U20" s="4">
        <v>2031</v>
      </c>
      <c r="V20" s="4">
        <v>2032</v>
      </c>
      <c r="W20" s="4">
        <v>2033</v>
      </c>
      <c r="X20" s="4">
        <v>2034</v>
      </c>
      <c r="Y20" s="4">
        <v>2035</v>
      </c>
      <c r="Z20" s="4">
        <v>2036</v>
      </c>
      <c r="AA20" s="4">
        <v>2037</v>
      </c>
      <c r="AB20" s="4">
        <v>2038</v>
      </c>
      <c r="AC20" s="4">
        <v>2039</v>
      </c>
      <c r="AD20" s="4">
        <v>2040</v>
      </c>
    </row>
    <row r="21" spans="1:30" x14ac:dyDescent="0.2">
      <c r="A21" s="9" t="s">
        <v>8</v>
      </c>
      <c r="B21" s="10">
        <v>274.30739</v>
      </c>
      <c r="C21" s="10">
        <v>306.61126999999999</v>
      </c>
      <c r="D21" s="10">
        <v>354.41430000000003</v>
      </c>
      <c r="E21" s="10">
        <v>412.95976000000002</v>
      </c>
      <c r="F21" s="10">
        <v>465.88238999999999</v>
      </c>
      <c r="G21" s="10">
        <v>520.02674000000002</v>
      </c>
      <c r="H21" s="10">
        <v>578.81493999999998</v>
      </c>
      <c r="I21" s="10">
        <v>636.90546999999992</v>
      </c>
      <c r="J21" s="10">
        <v>693.88765000000001</v>
      </c>
      <c r="K21" s="10">
        <v>720.50416707159502</v>
      </c>
      <c r="L21" s="10">
        <v>755.16774451489789</v>
      </c>
      <c r="M21" s="10">
        <v>784.15192552979192</v>
      </c>
      <c r="N21" s="10">
        <v>818.57446144814105</v>
      </c>
      <c r="O21" s="10">
        <v>853.33501170848103</v>
      </c>
      <c r="P21" s="10">
        <v>879.4250148500696</v>
      </c>
      <c r="Q21" s="10">
        <v>912.05410214179915</v>
      </c>
      <c r="R21" s="10">
        <v>949.8634688078422</v>
      </c>
      <c r="S21" s="10">
        <v>1007.7538907399387</v>
      </c>
      <c r="T21" s="10">
        <v>1076.6013452304703</v>
      </c>
      <c r="U21" s="10">
        <v>1146.1796976480734</v>
      </c>
      <c r="V21" s="10">
        <v>1244.5741635941929</v>
      </c>
      <c r="W21" s="10">
        <v>1349.8941628758512</v>
      </c>
      <c r="X21" s="10">
        <v>1453.0234344157273</v>
      </c>
      <c r="Y21" s="10">
        <v>1556.8703671283201</v>
      </c>
      <c r="Z21" s="10">
        <v>1651.4828112119699</v>
      </c>
      <c r="AA21" s="10">
        <v>1737.9863294877393</v>
      </c>
      <c r="AB21" s="10">
        <v>1817.4848739817655</v>
      </c>
      <c r="AC21" s="10">
        <v>1908.6275338956452</v>
      </c>
      <c r="AD21" s="10">
        <v>1977.5444351764106</v>
      </c>
    </row>
    <row r="22" spans="1:30" x14ac:dyDescent="0.2">
      <c r="A22" s="9" t="s">
        <v>9</v>
      </c>
      <c r="B22" s="10">
        <v>4.6916000000000002</v>
      </c>
      <c r="C22" s="10">
        <v>6.8738899999999994</v>
      </c>
      <c r="D22" s="10">
        <v>7.7316900000000004</v>
      </c>
      <c r="E22" s="10">
        <v>11.926189999999998</v>
      </c>
      <c r="F22" s="10">
        <v>13.479890000000001</v>
      </c>
      <c r="G22" s="10">
        <v>17.880690000000001</v>
      </c>
      <c r="H22" s="10">
        <v>22.136790000000001</v>
      </c>
      <c r="I22" s="10">
        <v>29.459140000000001</v>
      </c>
      <c r="J22" s="10">
        <v>36.064869999999992</v>
      </c>
      <c r="K22" s="10">
        <v>44.050869999999996</v>
      </c>
      <c r="L22" s="10">
        <v>50.908869999999993</v>
      </c>
      <c r="M22" s="10">
        <v>58.44847895070086</v>
      </c>
      <c r="N22" s="10">
        <v>64.965982643141629</v>
      </c>
      <c r="O22" s="10">
        <v>73.04848927753649</v>
      </c>
      <c r="P22" s="10">
        <v>80.087574312892755</v>
      </c>
      <c r="Q22" s="10">
        <v>89.607602289743809</v>
      </c>
      <c r="R22" s="10">
        <v>94.792222304346282</v>
      </c>
      <c r="S22" s="10">
        <v>101.67867064624795</v>
      </c>
      <c r="T22" s="10">
        <v>107.86156719414542</v>
      </c>
      <c r="U22" s="10">
        <v>113.36960817968141</v>
      </c>
      <c r="V22" s="10">
        <v>121.75520126659083</v>
      </c>
      <c r="W22" s="10">
        <v>131.88943928134594</v>
      </c>
      <c r="X22" s="10">
        <v>136.57511331669946</v>
      </c>
      <c r="Y22" s="10">
        <v>140.80706621184817</v>
      </c>
      <c r="Z22" s="10">
        <v>148.91121658453685</v>
      </c>
      <c r="AA22" s="10">
        <v>155.61216988041238</v>
      </c>
      <c r="AB22" s="10">
        <v>163.6079628755254</v>
      </c>
      <c r="AC22" s="10">
        <v>170.0621118200919</v>
      </c>
      <c r="AD22" s="10">
        <v>173.83426223224404</v>
      </c>
    </row>
  </sheetData>
  <conditionalFormatting sqref="A21:AD22">
    <cfRule type="expression" dxfId="1" priority="1" stopIfTrue="1">
      <formula>MOD(ROW(),2)=1</formula>
    </cfRule>
  </conditionalFormatting>
  <conditionalFormatting sqref="A21:AD22">
    <cfRule type="expression" dxfId="0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G17"/>
  <sheetViews>
    <sheetView workbookViewId="0">
      <selection activeCell="B6" sqref="B6:AG7"/>
    </sheetView>
  </sheetViews>
  <sheetFormatPr baseColWidth="10" defaultColWidth="8.83203125" defaultRowHeight="15" x14ac:dyDescent="0.2"/>
  <cols>
    <col min="1" max="1" width="25.33203125" style="11" customWidth="1"/>
  </cols>
  <sheetData>
    <row r="1" spans="1:33" x14ac:dyDescent="0.2">
      <c r="A1" s="11" t="s">
        <v>31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s="14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s="14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s="14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s="14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s="14" t="s">
        <v>17</v>
      </c>
      <c r="B6" s="15">
        <f>'Global Renewables Outlook'!B7*(1-'IEA 2017 Wind'!I12)</f>
        <v>607804.03146737406</v>
      </c>
      <c r="C6" s="15">
        <f>'Global Renewables Outlook'!C7*(1-'IEA 2017 Wind'!J12)</f>
        <v>681371.59811876004</v>
      </c>
      <c r="D6" s="15">
        <f>'Global Renewables Outlook'!D7*(1-'IEA 2017 Wind'!K12)</f>
        <v>754938.35798369965</v>
      </c>
      <c r="E6" s="15">
        <f>'Global Renewables Outlook'!E7*(1-'IEA 2017 Wind'!L12)</f>
        <v>828504.48238323536</v>
      </c>
      <c r="F6" s="15">
        <f>'Global Renewables Outlook'!F7*(1-'IEA 2017 Wind'!M12)</f>
        <v>902070.09733831172</v>
      </c>
      <c r="G6" s="15">
        <f>'Global Renewables Outlook'!G7*(1-'IEA 2017 Wind'!N12)</f>
        <v>975635.29761384299</v>
      </c>
      <c r="H6" s="15">
        <f>'Global Renewables Outlook'!H7*(1-'IEA 2017 Wind'!O12)</f>
        <v>1049200.1558433597</v>
      </c>
      <c r="I6" s="15">
        <f>'Global Renewables Outlook'!I7*(1-'IEA 2017 Wind'!P12)</f>
        <v>1121222.8094770459</v>
      </c>
      <c r="J6" s="15">
        <f>'Global Renewables Outlook'!J7*(1-'IEA 2017 Wind'!Q12)</f>
        <v>1193207.4250556889</v>
      </c>
      <c r="K6" s="15">
        <f>'Global Renewables Outlook'!K7*(1-'IEA 2017 Wind'!R12)</f>
        <v>1265159.4382497929</v>
      </c>
      <c r="L6" s="15">
        <f>'Global Renewables Outlook'!L7*(1-'IEA 2017 Wind'!S12)</f>
        <v>1337083.296137417</v>
      </c>
      <c r="M6" s="15">
        <f>'Global Renewables Outlook'!M7*(1-'IEA 2017 Wind'!T12)</f>
        <v>1408982.6721757923</v>
      </c>
      <c r="N6" s="15">
        <f>'Global Renewables Outlook'!N7*(1-'IEA 2017 Wind'!U12)</f>
        <v>1454354.0181945674</v>
      </c>
      <c r="O6" s="15">
        <f>'Global Renewables Outlook'!O7*(1-'IEA 2017 Wind'!V12)</f>
        <v>1499746.3552090656</v>
      </c>
      <c r="P6" s="15">
        <f>'Global Renewables Outlook'!P7*(1-'IEA 2017 Wind'!W12)</f>
        <v>1545157.4640270318</v>
      </c>
      <c r="Q6" s="15">
        <f>'Global Renewables Outlook'!Q7*(1-'IEA 2017 Wind'!X12)</f>
        <v>1590585.4276282906</v>
      </c>
      <c r="R6" s="15">
        <f>'Global Renewables Outlook'!R7*(1-'IEA 2017 Wind'!Y12)</f>
        <v>1636028.58142701</v>
      </c>
      <c r="S6" s="15">
        <f>'Global Renewables Outlook'!S7*(1-'IEA 2017 Wind'!Z12)</f>
        <v>1680197.7520111771</v>
      </c>
      <c r="T6" s="15">
        <f>'Global Renewables Outlook'!T7*(1-'IEA 2017 Wind'!AA12)</f>
        <v>1724348.2566176786</v>
      </c>
      <c r="U6" s="15">
        <f>'Global Renewables Outlook'!U7*(1-'IEA 2017 Wind'!AB12)</f>
        <v>1768481.4155999315</v>
      </c>
      <c r="V6" s="15">
        <f>'Global Renewables Outlook'!V7*(1-'IEA 2017 Wind'!AC12)</f>
        <v>1812598.4276515185</v>
      </c>
      <c r="W6" s="15">
        <f>'Global Renewables Outlook'!W7*(1-'IEA 2017 Wind'!AD12)</f>
        <v>1856700.3835031393</v>
      </c>
      <c r="X6" s="15">
        <f>'Global Renewables Outlook'!X7*(1-'IEA 2017 Wind'!AE12)</f>
        <v>1899173.3917596261</v>
      </c>
      <c r="Y6" s="15">
        <f>'Global Renewables Outlook'!Y7*(1-'IEA 2017 Wind'!AF12)</f>
        <v>1941610.9600069062</v>
      </c>
      <c r="Z6" s="15">
        <f>'Global Renewables Outlook'!Z7*(1-'IEA 2017 Wind'!AG12)</f>
        <v>1984015.1641012894</v>
      </c>
      <c r="AA6" s="15">
        <f>'Global Renewables Outlook'!AA7*(1-'IEA 2017 Wind'!AH12)</f>
        <v>2026387.9208827256</v>
      </c>
      <c r="AB6" s="15">
        <f>'Global Renewables Outlook'!AB7*(1-'IEA 2017 Wind'!AI12)</f>
        <v>2068731.0031150684</v>
      </c>
      <c r="AC6" s="15">
        <f>'Global Renewables Outlook'!AC7*(1-'IEA 2017 Wind'!AJ12)</f>
        <v>2109832.2301834417</v>
      </c>
      <c r="AD6" s="15">
        <f>'Global Renewables Outlook'!AD7*(1-'IEA 2017 Wind'!AK12)</f>
        <v>2150994.4197746827</v>
      </c>
      <c r="AE6" s="15">
        <f>'Global Renewables Outlook'!AE7*(1-'IEA 2017 Wind'!AL12)</f>
        <v>2192212.7308672476</v>
      </c>
      <c r="AF6" s="15">
        <f>'Global Renewables Outlook'!AF7*(1-'IEA 2017 Wind'!AM12)</f>
        <v>2233482.8217879166</v>
      </c>
      <c r="AG6" s="15">
        <f>'Global Renewables Outlook'!AG7*(1-'IEA 2017 Wind'!AN12)</f>
        <v>2274800.7874460295</v>
      </c>
    </row>
    <row r="7" spans="1:33" x14ac:dyDescent="0.2">
      <c r="A7" s="14" t="s">
        <v>19</v>
      </c>
      <c r="B7" s="15">
        <f>'Global Renewables Outlook'!B6</f>
        <v>582000</v>
      </c>
      <c r="C7" s="15">
        <f>'Global Renewables Outlook'!C6</f>
        <v>714272.72727276431</v>
      </c>
      <c r="D7" s="15">
        <f>'Global Renewables Outlook'!D6</f>
        <v>846545.45454547042</v>
      </c>
      <c r="E7" s="15">
        <f>'Global Renewables Outlook'!E6</f>
        <v>978818.18181823473</v>
      </c>
      <c r="F7" s="15">
        <f>'Global Renewables Outlook'!F6</f>
        <v>1111090.9090909408</v>
      </c>
      <c r="G7" s="15">
        <f>'Global Renewables Outlook'!G6</f>
        <v>1243363.6363636469</v>
      </c>
      <c r="H7" s="15">
        <f>'Global Renewables Outlook'!H6</f>
        <v>1375636.3636364113</v>
      </c>
      <c r="I7" s="15">
        <f>'Global Renewables Outlook'!I6</f>
        <v>1507909.0909091174</v>
      </c>
      <c r="J7" s="15">
        <f>'Global Renewables Outlook'!J6</f>
        <v>1640181.8181818235</v>
      </c>
      <c r="K7" s="15">
        <f>'Global Renewables Outlook'!K6</f>
        <v>1772454.5454545878</v>
      </c>
      <c r="L7" s="15">
        <f>'Global Renewables Outlook'!L6</f>
        <v>1904727.2727272939</v>
      </c>
      <c r="M7" s="15">
        <f>'Global Renewables Outlook'!M6</f>
        <v>2037000</v>
      </c>
      <c r="N7" s="15">
        <f>'Global Renewables Outlook'!N6</f>
        <v>2158849.9999999767</v>
      </c>
      <c r="O7" s="15">
        <f>'Global Renewables Outlook'!O6</f>
        <v>2280699.9999999823</v>
      </c>
      <c r="P7" s="15">
        <f>'Global Renewables Outlook'!P6</f>
        <v>2402549.9999999884</v>
      </c>
      <c r="Q7" s="15">
        <f>'Global Renewables Outlook'!Q6</f>
        <v>2524399.9999999944</v>
      </c>
      <c r="R7" s="15">
        <f>'Global Renewables Outlook'!R6</f>
        <v>2646250</v>
      </c>
      <c r="S7" s="15">
        <f>'Global Renewables Outlook'!S6</f>
        <v>2768099.9999999767</v>
      </c>
      <c r="T7" s="15">
        <f>'Global Renewables Outlook'!T6</f>
        <v>2889949.9999999823</v>
      </c>
      <c r="U7" s="15">
        <f>'Global Renewables Outlook'!U6</f>
        <v>3011799.9999999884</v>
      </c>
      <c r="V7" s="15">
        <f>'Global Renewables Outlook'!V6</f>
        <v>3133649.9999999944</v>
      </c>
      <c r="W7" s="15">
        <f>'Global Renewables Outlook'!W6</f>
        <v>3255500</v>
      </c>
      <c r="X7" s="15">
        <f>'Global Renewables Outlook'!X6</f>
        <v>3377349.9999999767</v>
      </c>
      <c r="Y7" s="15">
        <f>'Global Renewables Outlook'!Y6</f>
        <v>3499199.9999999823</v>
      </c>
      <c r="Z7" s="15">
        <f>'Global Renewables Outlook'!Z6</f>
        <v>3621049.9999999884</v>
      </c>
      <c r="AA7" s="15">
        <f>'Global Renewables Outlook'!AA6</f>
        <v>3742899.9999999944</v>
      </c>
      <c r="AB7" s="15">
        <f>'Global Renewables Outlook'!AB6</f>
        <v>3864750</v>
      </c>
      <c r="AC7" s="15">
        <f>'Global Renewables Outlook'!AC6</f>
        <v>3986599.9999999767</v>
      </c>
      <c r="AD7" s="15">
        <f>'Global Renewables Outlook'!AD6</f>
        <v>4108449.9999999823</v>
      </c>
      <c r="AE7" s="15">
        <f>'Global Renewables Outlook'!AE6</f>
        <v>4230299.9999999888</v>
      </c>
      <c r="AF7" s="15">
        <f>'Global Renewables Outlook'!AF6</f>
        <v>4352149.9999999944</v>
      </c>
      <c r="AG7" s="15">
        <f>'Global Renewables Outlook'!AG6</f>
        <v>4474000</v>
      </c>
    </row>
    <row r="8" spans="1:33" x14ac:dyDescent="0.2">
      <c r="A8" s="14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s="14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s="14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s="14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s="14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s="14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s="14" t="s">
        <v>26</v>
      </c>
      <c r="B14" s="15">
        <f>'Global Renewables Outlook'!B7*'IEA 2017 Wind'!I12</f>
        <v>16195.968532625964</v>
      </c>
      <c r="C14" s="15">
        <f>'Global Renewables Outlook'!C7*'IEA 2017 Wind'!J12</f>
        <v>18173.856426681279</v>
      </c>
      <c r="D14" s="15">
        <f>'Global Renewables Outlook'!D7*'IEA 2017 Wind'!K12</f>
        <v>20152.551107212112</v>
      </c>
      <c r="E14" s="15">
        <f>'Global Renewables Outlook'!E7*'IEA 2017 Wind'!L12</f>
        <v>22131.881253117648</v>
      </c>
      <c r="F14" s="15">
        <f>'Global Renewables Outlook'!F7*'IEA 2017 Wind'!M12</f>
        <v>24111.720843511761</v>
      </c>
      <c r="G14" s="15">
        <f>'Global Renewables Outlook'!G7*'IEA 2017 Wind'!N12</f>
        <v>26091.975113421791</v>
      </c>
      <c r="H14" s="15">
        <f>'Global Renewables Outlook'!H7*'IEA 2017 Wind'!O12</f>
        <v>28072.571429375646</v>
      </c>
      <c r="I14" s="15">
        <f>'Global Renewables Outlook'!I7*'IEA 2017 Wind'!P12</f>
        <v>31595.372341130736</v>
      </c>
      <c r="J14" s="15">
        <f>'Global Renewables Outlook'!J7*'IEA 2017 Wind'!Q12</f>
        <v>35156.211307928854</v>
      </c>
      <c r="K14" s="15">
        <f>'Global Renewables Outlook'!K7*'IEA 2017 Wind'!R12</f>
        <v>38749.652659295331</v>
      </c>
      <c r="L14" s="15">
        <f>'Global Renewables Outlook'!L7*'IEA 2017 Wind'!S12</f>
        <v>42371.249317112568</v>
      </c>
      <c r="M14" s="15">
        <f>'Global Renewables Outlook'!M7*'IEA 2017 Wind'!T12</f>
        <v>46017.327824207787</v>
      </c>
      <c r="N14" s="15">
        <f>'Global Renewables Outlook'!N7*'IEA 2017 Wind'!U12</f>
        <v>49595.981805444135</v>
      </c>
      <c r="O14" s="15">
        <f>'Global Renewables Outlook'!O7*'IEA 2017 Wind'!V12</f>
        <v>53153.644790943217</v>
      </c>
      <c r="P14" s="15">
        <f>'Global Renewables Outlook'!P7*'IEA 2017 Wind'!W12</f>
        <v>56692.535972973987</v>
      </c>
      <c r="Q14" s="15">
        <f>'Global Renewables Outlook'!Q7*'IEA 2017 Wind'!X12</f>
        <v>60214.572371712304</v>
      </c>
      <c r="R14" s="15">
        <f>'Global Renewables Outlook'!R7*'IEA 2017 Wind'!Y12</f>
        <v>63721.418572989911</v>
      </c>
      <c r="S14" s="15">
        <f>'Global Renewables Outlook'!S7*'IEA 2017 Wind'!Z12</f>
        <v>68502.247988834672</v>
      </c>
      <c r="T14" s="15">
        <f>'Global Renewables Outlook'!T7*'IEA 2017 Wind'!AA12</f>
        <v>73301.743382330329</v>
      </c>
      <c r="U14" s="15">
        <f>'Global Renewables Outlook'!U7*'IEA 2017 Wind'!AB12</f>
        <v>78118.584400074353</v>
      </c>
      <c r="V14" s="15">
        <f>'Global Renewables Outlook'!V7*'IEA 2017 Wind'!AC12</f>
        <v>82951.572348484304</v>
      </c>
      <c r="W14" s="15">
        <f>'Global Renewables Outlook'!W7*'IEA 2017 Wind'!AD12</f>
        <v>87799.616496860792</v>
      </c>
      <c r="X14" s="15">
        <f>'Global Renewables Outlook'!X7*'IEA 2017 Wind'!AE12</f>
        <v>94276.608240385627</v>
      </c>
      <c r="Y14" s="15">
        <f>'Global Renewables Outlook'!Y7*'IEA 2017 Wind'!AF12</f>
        <v>100789.03999310276</v>
      </c>
      <c r="Z14" s="15">
        <f>'Global Renewables Outlook'!Z7*'IEA 2017 Wind'!AG12</f>
        <v>107334.83589871647</v>
      </c>
      <c r="AA14" s="15">
        <f>'Global Renewables Outlook'!AA7*'IEA 2017 Wind'!AH12</f>
        <v>113912.07911727707</v>
      </c>
      <c r="AB14" s="15">
        <f>'Global Renewables Outlook'!AB7*'IEA 2017 Wind'!AI12</f>
        <v>120518.99688493161</v>
      </c>
      <c r="AC14" s="15">
        <f>'Global Renewables Outlook'!AC7*'IEA 2017 Wind'!AJ12</f>
        <v>128367.76981657001</v>
      </c>
      <c r="AD14" s="15">
        <f>'Global Renewables Outlook'!AD7*'IEA 2017 Wind'!AK12</f>
        <v>136155.58022532647</v>
      </c>
      <c r="AE14" s="15">
        <f>'Global Renewables Outlook'!AE7*'IEA 2017 Wind'!AL12</f>
        <v>143887.26913275797</v>
      </c>
      <c r="AF14" s="15">
        <f>'Global Renewables Outlook'!AF7*'IEA 2017 Wind'!AM12</f>
        <v>151567.17821208638</v>
      </c>
      <c r="AG14" s="15">
        <f>'Global Renewables Outlook'!AG7*'IEA 2017 Wind'!AN12</f>
        <v>159199.21255397078</v>
      </c>
    </row>
    <row r="15" spans="1:33" x14ac:dyDescent="0.2">
      <c r="A15" s="11" t="s">
        <v>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s="11" t="s">
        <v>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s="11" t="s">
        <v>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Global Renewables Outlook</vt:lpstr>
      <vt:lpstr>IEA 2017 Wind</vt:lpstr>
      <vt:lpstr>BGSaWC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2018-04-24T20:58:27Z</dcterms:created>
  <dcterms:modified xsi:type="dcterms:W3CDTF">2021-04-22T00:04:58Z</dcterms:modified>
</cp:coreProperties>
</file>