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694" documentId="10_ncr:20000_{79FD4ACF-EE7B-0C4C-9EF1-19153ABE44DA}" xr6:coauthVersionLast="47" xr6:coauthVersionMax="47" xr10:uidLastSave="{13FC972E-437F-45A7-BD35-8DD88E359808}"/>
  <bookViews>
    <workbookView xWindow="-6600" yWindow="-21100" windowWidth="38400" windowHeight="21100" firstSheet="7" activeTab="7" xr2:uid="{00000000-000D-0000-FFFF-FFFF00000000}"/>
  </bookViews>
  <sheets>
    <sheet name="About" sheetId="1" r:id="rId1"/>
    <sheet name="NRC NEUD Residential E Use" sheetId="37" r:id="rId2"/>
    <sheet name="CAN Main Res Heating Fuel" sheetId="39" r:id="rId3"/>
    <sheet name="Urban Rural Breakdown" sheetId="40" r:id="rId4"/>
    <sheet name="CAN Residential Assignment" sheetId="41" r:id="rId5"/>
    <sheet name="NEB CEF End-Use Demand" sheetId="42" r:id="rId6"/>
    <sheet name="NEUD Commercial" sheetId="45" r:id="rId7"/>
    <sheet name="CEEDAC District Heating" sheetId="43" r:id="rId8"/>
    <sheet name="CAN Commercial Assignment" sheetId="44" r:id="rId9"/>
    <sheet name="BCEU-urban-residential-heating" sheetId="18" r:id="rId10"/>
    <sheet name="BCEU-urban-residential-cooling" sheetId="20" r:id="rId11"/>
    <sheet name="BCEU-urban-residential-lighting" sheetId="11" r:id="rId12"/>
    <sheet name="BCEU-urban-residential-appl" sheetId="12" r:id="rId13"/>
    <sheet name="BCEU-urban-residential-other" sheetId="13" r:id="rId14"/>
    <sheet name="BCEU-rural-residential-heating" sheetId="23" r:id="rId15"/>
    <sheet name="BCEU-rural-residential-cooling" sheetId="24" r:id="rId16"/>
    <sheet name="BCEU-rural-residential-lighting" sheetId="25" r:id="rId17"/>
    <sheet name="BCEU-rural-residential-appl" sheetId="26" r:id="rId18"/>
    <sheet name="BCEU-rural-residential-other" sheetId="27" r:id="rId19"/>
    <sheet name="BCEU-commercial-heating" sheetId="21" r:id="rId20"/>
    <sheet name="BCEU-commercial-cooling" sheetId="14" r:id="rId21"/>
    <sheet name="BCEU-commercial-lighting" sheetId="15" r:id="rId22"/>
    <sheet name="BCEU-commercial-appl" sheetId="16" r:id="rId23"/>
    <sheet name="BCEU-commercial-other" sheetId="17" r:id="rId24"/>
    <sheet name="BCEU-all-envelope" sheetId="31" r:id="rId25"/>
  </sheets>
  <externalReferences>
    <externalReference r:id="rId26"/>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1519" r:id="rId2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44" l="1"/>
  <c r="B6" i="44"/>
  <c r="B4" i="44"/>
  <c r="B3" i="44"/>
  <c r="B2" i="44"/>
  <c r="E47" i="44" l="1"/>
  <c r="G23" i="40"/>
  <c r="E48" i="44" l="1"/>
  <c r="C47" i="44"/>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9" i="44" s="1"/>
  <c r="C100" i="44" s="1"/>
  <c r="C101" i="44" s="1"/>
  <c r="C102" i="44" s="1"/>
  <c r="C103" i="44" s="1"/>
  <c r="AK6" i="21"/>
  <c r="AJ6" i="21"/>
  <c r="AI6" i="21"/>
  <c r="B105" i="44"/>
  <c r="E49" i="44" l="1"/>
  <c r="G12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C11" i="17"/>
  <c r="B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73" i="44"/>
  <c r="D173" i="44" s="1"/>
  <c r="E173" i="44" s="1"/>
  <c r="F173" i="44" s="1"/>
  <c r="G173" i="44" s="1"/>
  <c r="H173" i="44" s="1"/>
  <c r="I173" i="44" s="1"/>
  <c r="J173" i="44" s="1"/>
  <c r="K173" i="44" s="1"/>
  <c r="L173" i="44" s="1"/>
  <c r="M173" i="44" s="1"/>
  <c r="N173" i="44" s="1"/>
  <c r="O173" i="44" s="1"/>
  <c r="P173" i="44" s="1"/>
  <c r="Q173" i="44" s="1"/>
  <c r="R173" i="44" s="1"/>
  <c r="S173" i="44" s="1"/>
  <c r="T173" i="44" s="1"/>
  <c r="U173" i="44" s="1"/>
  <c r="V173" i="44" s="1"/>
  <c r="W173" i="44" s="1"/>
  <c r="X173" i="44" s="1"/>
  <c r="Y173" i="44" s="1"/>
  <c r="Z173" i="44" s="1"/>
  <c r="AA173" i="44" s="1"/>
  <c r="AB173" i="44" s="1"/>
  <c r="AC173" i="44" s="1"/>
  <c r="AD173" i="44" s="1"/>
  <c r="AE173" i="44" s="1"/>
  <c r="AF173" i="44" s="1"/>
  <c r="AG173" i="44" s="1"/>
  <c r="AH17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66" i="44"/>
  <c r="AH7" i="15" s="1"/>
  <c r="AG166" i="44"/>
  <c r="AG7" i="15" s="1"/>
  <c r="AF166" i="44"/>
  <c r="AF7" i="15" s="1"/>
  <c r="AE166" i="44"/>
  <c r="AE7" i="15" s="1"/>
  <c r="AD166" i="44"/>
  <c r="AD7" i="15" s="1"/>
  <c r="AC166" i="44"/>
  <c r="AC7" i="15" s="1"/>
  <c r="AB166" i="44"/>
  <c r="AB7" i="15" s="1"/>
  <c r="AA166" i="44"/>
  <c r="AA7" i="15" s="1"/>
  <c r="Z166" i="44"/>
  <c r="Z7" i="15" s="1"/>
  <c r="Y166" i="44"/>
  <c r="Y7" i="15" s="1"/>
  <c r="X166" i="44"/>
  <c r="X7" i="15" s="1"/>
  <c r="W166" i="44"/>
  <c r="W7" i="15" s="1"/>
  <c r="V166" i="44"/>
  <c r="V7" i="15" s="1"/>
  <c r="U166" i="44"/>
  <c r="U7" i="15" s="1"/>
  <c r="T166" i="44"/>
  <c r="T7" i="15" s="1"/>
  <c r="S166" i="44"/>
  <c r="S7" i="15" s="1"/>
  <c r="R166" i="44"/>
  <c r="R7" i="15" s="1"/>
  <c r="Q166" i="44"/>
  <c r="Q7" i="15" s="1"/>
  <c r="P166" i="44"/>
  <c r="P7" i="15" s="1"/>
  <c r="O166" i="44"/>
  <c r="O7" i="15" s="1"/>
  <c r="N166" i="44"/>
  <c r="N7" i="15" s="1"/>
  <c r="M166" i="44"/>
  <c r="M7" i="15" s="1"/>
  <c r="L166" i="44"/>
  <c r="L7" i="15" s="1"/>
  <c r="K166" i="44"/>
  <c r="K7" i="15" s="1"/>
  <c r="J166" i="44"/>
  <c r="J7" i="15" s="1"/>
  <c r="I166" i="44"/>
  <c r="I7" i="15" s="1"/>
  <c r="H166" i="44"/>
  <c r="H7" i="15" s="1"/>
  <c r="G166" i="44"/>
  <c r="G7" i="15" s="1"/>
  <c r="F166" i="44"/>
  <c r="F7" i="15" s="1"/>
  <c r="E166" i="44"/>
  <c r="E7" i="15" s="1"/>
  <c r="D166" i="44"/>
  <c r="D7" i="15" s="1"/>
  <c r="C166" i="44"/>
  <c r="C7" i="15" s="1"/>
  <c r="AH165" i="44"/>
  <c r="AH6" i="15" s="1"/>
  <c r="AG165" i="44"/>
  <c r="AG6" i="15" s="1"/>
  <c r="AF165" i="44"/>
  <c r="AF6" i="15" s="1"/>
  <c r="AE165" i="44"/>
  <c r="AE6" i="15" s="1"/>
  <c r="AD165" i="44"/>
  <c r="AD6" i="15" s="1"/>
  <c r="AC165" i="44"/>
  <c r="AC6" i="15" s="1"/>
  <c r="AB165" i="44"/>
  <c r="AB6" i="15" s="1"/>
  <c r="AA165" i="44"/>
  <c r="AA6" i="15" s="1"/>
  <c r="Z165" i="44"/>
  <c r="Z6" i="15" s="1"/>
  <c r="Y165" i="44"/>
  <c r="Y6" i="15" s="1"/>
  <c r="X165" i="44"/>
  <c r="X6" i="15" s="1"/>
  <c r="W165" i="44"/>
  <c r="W6" i="15" s="1"/>
  <c r="V165" i="44"/>
  <c r="V6" i="15" s="1"/>
  <c r="U165" i="44"/>
  <c r="U6" i="15" s="1"/>
  <c r="T165" i="44"/>
  <c r="T6" i="15" s="1"/>
  <c r="S165" i="44"/>
  <c r="S6" i="15" s="1"/>
  <c r="R165" i="44"/>
  <c r="R6" i="15" s="1"/>
  <c r="Q165" i="44"/>
  <c r="Q6" i="15" s="1"/>
  <c r="P165" i="44"/>
  <c r="P6" i="15" s="1"/>
  <c r="O165" i="44"/>
  <c r="O6" i="15" s="1"/>
  <c r="N165" i="44"/>
  <c r="N6" i="15" s="1"/>
  <c r="M165" i="44"/>
  <c r="M6" i="15" s="1"/>
  <c r="L165" i="44"/>
  <c r="L6" i="15" s="1"/>
  <c r="K165" i="44"/>
  <c r="K6" i="15" s="1"/>
  <c r="J165" i="44"/>
  <c r="J6" i="15" s="1"/>
  <c r="I165" i="44"/>
  <c r="I6" i="15" s="1"/>
  <c r="H165" i="44"/>
  <c r="H6" i="15" s="1"/>
  <c r="G165" i="44"/>
  <c r="G6" i="15" s="1"/>
  <c r="F165" i="44"/>
  <c r="F6" i="15" s="1"/>
  <c r="E165" i="44"/>
  <c r="E6" i="15" s="1"/>
  <c r="D165" i="44"/>
  <c r="D6" i="15" s="1"/>
  <c r="C165" i="44"/>
  <c r="C6" i="15" s="1"/>
  <c r="AH164" i="44"/>
  <c r="AH5" i="15" s="1"/>
  <c r="AG164" i="44"/>
  <c r="AG5" i="15" s="1"/>
  <c r="AF164" i="44"/>
  <c r="AF5" i="15" s="1"/>
  <c r="AE164" i="44"/>
  <c r="AE5" i="15" s="1"/>
  <c r="AD164" i="44"/>
  <c r="AD5" i="15" s="1"/>
  <c r="AC164" i="44"/>
  <c r="AC5" i="15" s="1"/>
  <c r="AB164" i="44"/>
  <c r="AB5" i="15" s="1"/>
  <c r="AA164" i="44"/>
  <c r="AA5" i="15" s="1"/>
  <c r="Z164" i="44"/>
  <c r="Z5" i="15" s="1"/>
  <c r="Y164" i="44"/>
  <c r="Y5" i="15" s="1"/>
  <c r="X164" i="44"/>
  <c r="X5" i="15" s="1"/>
  <c r="W164" i="44"/>
  <c r="W5" i="15" s="1"/>
  <c r="V164" i="44"/>
  <c r="V5" i="15" s="1"/>
  <c r="U164" i="44"/>
  <c r="U5" i="15" s="1"/>
  <c r="T164" i="44"/>
  <c r="T5" i="15" s="1"/>
  <c r="S164" i="44"/>
  <c r="S5" i="15" s="1"/>
  <c r="R164" i="44"/>
  <c r="R5" i="15" s="1"/>
  <c r="Q164" i="44"/>
  <c r="Q5" i="15" s="1"/>
  <c r="P164" i="44"/>
  <c r="P5" i="15" s="1"/>
  <c r="O164" i="44"/>
  <c r="O5" i="15" s="1"/>
  <c r="N164" i="44"/>
  <c r="N5" i="15" s="1"/>
  <c r="M164" i="44"/>
  <c r="M5" i="15" s="1"/>
  <c r="L164" i="44"/>
  <c r="L5" i="15" s="1"/>
  <c r="K164" i="44"/>
  <c r="K5" i="15" s="1"/>
  <c r="J164" i="44"/>
  <c r="J5" i="15" s="1"/>
  <c r="I164" i="44"/>
  <c r="I5" i="15" s="1"/>
  <c r="H164" i="44"/>
  <c r="H5" i="15" s="1"/>
  <c r="G164" i="44"/>
  <c r="G5" i="15" s="1"/>
  <c r="F164" i="44"/>
  <c r="F5" i="15" s="1"/>
  <c r="E164" i="44"/>
  <c r="E5" i="15" s="1"/>
  <c r="D164" i="44"/>
  <c r="D5" i="15" s="1"/>
  <c r="C164" i="44"/>
  <c r="C5" i="15" s="1"/>
  <c r="AH163" i="44"/>
  <c r="AH4" i="15" s="1"/>
  <c r="AG163" i="44"/>
  <c r="AG4" i="15" s="1"/>
  <c r="AF163" i="44"/>
  <c r="AF4" i="15" s="1"/>
  <c r="AE163" i="44"/>
  <c r="AE4" i="15" s="1"/>
  <c r="AD163" i="44"/>
  <c r="AD4" i="15" s="1"/>
  <c r="AC163" i="44"/>
  <c r="AC4" i="15" s="1"/>
  <c r="AB163" i="44"/>
  <c r="AB4" i="15" s="1"/>
  <c r="AA163" i="44"/>
  <c r="AA4" i="15" s="1"/>
  <c r="Z163" i="44"/>
  <c r="Z4" i="15" s="1"/>
  <c r="Y163" i="44"/>
  <c r="Y4" i="15" s="1"/>
  <c r="X163" i="44"/>
  <c r="X4" i="15" s="1"/>
  <c r="W163" i="44"/>
  <c r="W4" i="15" s="1"/>
  <c r="V163" i="44"/>
  <c r="V4" i="15" s="1"/>
  <c r="U163" i="44"/>
  <c r="U4" i="15" s="1"/>
  <c r="T163" i="44"/>
  <c r="T4" i="15" s="1"/>
  <c r="S163" i="44"/>
  <c r="S4" i="15" s="1"/>
  <c r="R163" i="44"/>
  <c r="R4" i="15" s="1"/>
  <c r="Q163" i="44"/>
  <c r="Q4" i="15" s="1"/>
  <c r="P163" i="44"/>
  <c r="P4" i="15" s="1"/>
  <c r="O163" i="44"/>
  <c r="O4" i="15" s="1"/>
  <c r="N163" i="44"/>
  <c r="N4" i="15" s="1"/>
  <c r="M163" i="44"/>
  <c r="M4" i="15" s="1"/>
  <c r="L163" i="44"/>
  <c r="L4" i="15" s="1"/>
  <c r="K163" i="44"/>
  <c r="K4" i="15" s="1"/>
  <c r="J163" i="44"/>
  <c r="J4" i="15" s="1"/>
  <c r="I163" i="44"/>
  <c r="I4" i="15" s="1"/>
  <c r="H163" i="44"/>
  <c r="H4" i="15" s="1"/>
  <c r="G163" i="44"/>
  <c r="G4" i="15" s="1"/>
  <c r="F163" i="44"/>
  <c r="F4" i="15" s="1"/>
  <c r="E163" i="44"/>
  <c r="E4" i="15" s="1"/>
  <c r="D163" i="44"/>
  <c r="D4" i="15" s="1"/>
  <c r="C163" i="44"/>
  <c r="C4" i="15" s="1"/>
  <c r="C175" i="44"/>
  <c r="C3" i="16" s="1"/>
  <c r="D175" i="44"/>
  <c r="D3" i="16" s="1"/>
  <c r="E175" i="44"/>
  <c r="E3" i="16" s="1"/>
  <c r="F175" i="44"/>
  <c r="F3" i="16" s="1"/>
  <c r="G175" i="44"/>
  <c r="G3" i="16" s="1"/>
  <c r="H175" i="44"/>
  <c r="H3" i="16" s="1"/>
  <c r="I175" i="44"/>
  <c r="I3" i="16" s="1"/>
  <c r="J175" i="44"/>
  <c r="J3" i="16" s="1"/>
  <c r="K175" i="44"/>
  <c r="K3" i="16" s="1"/>
  <c r="L175" i="44"/>
  <c r="L3" i="16" s="1"/>
  <c r="M175" i="44"/>
  <c r="M3" i="16" s="1"/>
  <c r="N175" i="44"/>
  <c r="N3" i="16" s="1"/>
  <c r="O175" i="44"/>
  <c r="O3" i="16" s="1"/>
  <c r="P175" i="44"/>
  <c r="P3" i="16" s="1"/>
  <c r="Q175" i="44"/>
  <c r="Q3" i="16" s="1"/>
  <c r="R175" i="44"/>
  <c r="R3" i="16" s="1"/>
  <c r="S175" i="44"/>
  <c r="S3" i="16" s="1"/>
  <c r="T175" i="44"/>
  <c r="T3" i="16" s="1"/>
  <c r="U175" i="44"/>
  <c r="U3" i="16" s="1"/>
  <c r="V175" i="44"/>
  <c r="V3" i="16" s="1"/>
  <c r="W175" i="44"/>
  <c r="W3" i="16" s="1"/>
  <c r="X175" i="44"/>
  <c r="X3" i="16" s="1"/>
  <c r="Y175" i="44"/>
  <c r="Y3" i="16" s="1"/>
  <c r="Z175" i="44"/>
  <c r="Z3" i="16" s="1"/>
  <c r="AA175" i="44"/>
  <c r="AA3" i="16" s="1"/>
  <c r="AB175" i="44"/>
  <c r="AB3" i="16" s="1"/>
  <c r="AC175" i="44"/>
  <c r="AC3" i="16" s="1"/>
  <c r="AD175" i="44"/>
  <c r="AD3" i="16" s="1"/>
  <c r="AE175" i="44"/>
  <c r="AE3" i="16" s="1"/>
  <c r="AF175" i="44"/>
  <c r="AF3" i="16" s="1"/>
  <c r="AG175" i="44"/>
  <c r="AG3" i="16" s="1"/>
  <c r="AH175" i="44"/>
  <c r="AH3" i="16" s="1"/>
  <c r="AH192" i="44"/>
  <c r="AH7" i="17" s="1"/>
  <c r="AG192" i="44"/>
  <c r="AG7" i="17" s="1"/>
  <c r="AF192" i="44"/>
  <c r="AF7" i="17" s="1"/>
  <c r="AE192" i="44"/>
  <c r="AE7" i="17" s="1"/>
  <c r="AD192" i="44"/>
  <c r="AD7" i="17" s="1"/>
  <c r="AC192" i="44"/>
  <c r="AC7" i="17" s="1"/>
  <c r="AB192" i="44"/>
  <c r="AB7" i="17" s="1"/>
  <c r="AA192" i="44"/>
  <c r="AA7" i="17" s="1"/>
  <c r="Z192" i="44"/>
  <c r="Z7" i="17" s="1"/>
  <c r="Y192" i="44"/>
  <c r="Y7" i="17" s="1"/>
  <c r="AH179" i="44"/>
  <c r="AB7" i="16" s="1"/>
  <c r="AG179" i="44"/>
  <c r="AA7" i="16" s="1"/>
  <c r="AF179" i="44"/>
  <c r="Z7" i="16" s="1"/>
  <c r="AE179" i="44"/>
  <c r="Y7" i="16" s="1"/>
  <c r="AD179" i="44"/>
  <c r="X7" i="16" s="1"/>
  <c r="AC179" i="44"/>
  <c r="W7" i="16" s="1"/>
  <c r="AB179" i="44"/>
  <c r="V7" i="16" s="1"/>
  <c r="AA179" i="44"/>
  <c r="U7" i="16" s="1"/>
  <c r="Z179" i="44"/>
  <c r="T7" i="16" s="1"/>
  <c r="Y179" i="44"/>
  <c r="S7" i="16" s="1"/>
  <c r="AH178" i="44"/>
  <c r="AB6" i="16" s="1"/>
  <c r="AG178" i="44"/>
  <c r="AA6" i="16" s="1"/>
  <c r="AF178" i="44"/>
  <c r="Z6" i="16" s="1"/>
  <c r="AE178" i="44"/>
  <c r="Y6" i="16" s="1"/>
  <c r="AD178" i="44"/>
  <c r="X6" i="16" s="1"/>
  <c r="AC178" i="44"/>
  <c r="W6" i="16" s="1"/>
  <c r="AB178" i="44"/>
  <c r="V6" i="16" s="1"/>
  <c r="AA178" i="44"/>
  <c r="U6" i="16" s="1"/>
  <c r="Z178" i="44"/>
  <c r="T6" i="16" s="1"/>
  <c r="Y178" i="44"/>
  <c r="S6" i="16" s="1"/>
  <c r="AH177" i="44"/>
  <c r="AB5" i="16" s="1"/>
  <c r="AG177" i="44"/>
  <c r="AA5" i="16" s="1"/>
  <c r="AF177" i="44"/>
  <c r="Z5" i="16" s="1"/>
  <c r="AE177" i="44"/>
  <c r="Y5" i="16" s="1"/>
  <c r="AD177" i="44"/>
  <c r="X5" i="16" s="1"/>
  <c r="AC177" i="44"/>
  <c r="W5" i="16" s="1"/>
  <c r="AB177" i="44"/>
  <c r="V5" i="16" s="1"/>
  <c r="AA177" i="44"/>
  <c r="U5" i="16" s="1"/>
  <c r="Z177" i="44"/>
  <c r="T5" i="16" s="1"/>
  <c r="Y177" i="44"/>
  <c r="S5" i="16" s="1"/>
  <c r="AH162" i="44"/>
  <c r="AH3" i="15" s="1"/>
  <c r="AG162" i="44"/>
  <c r="AG3" i="15" s="1"/>
  <c r="AF162" i="44"/>
  <c r="AF3" i="15" s="1"/>
  <c r="AE162" i="44"/>
  <c r="AE3" i="15" s="1"/>
  <c r="AD162" i="44"/>
  <c r="AD3" i="15" s="1"/>
  <c r="AC162" i="44"/>
  <c r="AC3" i="15" s="1"/>
  <c r="AB162" i="44"/>
  <c r="AB3" i="15" s="1"/>
  <c r="AA162" i="44"/>
  <c r="AA3" i="15" s="1"/>
  <c r="Z162" i="44"/>
  <c r="Z3" i="15" s="1"/>
  <c r="Y162" i="44"/>
  <c r="Y3" i="15" s="1"/>
  <c r="AH153" i="44"/>
  <c r="AH7" i="14" s="1"/>
  <c r="AG153" i="44"/>
  <c r="AG7" i="14" s="1"/>
  <c r="AF153" i="44"/>
  <c r="AF7" i="14" s="1"/>
  <c r="AE153" i="44"/>
  <c r="AE7" i="14" s="1"/>
  <c r="AD153" i="44"/>
  <c r="AD7" i="14" s="1"/>
  <c r="AC153" i="44"/>
  <c r="AC7" i="14" s="1"/>
  <c r="AB153" i="44"/>
  <c r="AB7" i="14" s="1"/>
  <c r="AA153" i="44"/>
  <c r="AA7" i="14" s="1"/>
  <c r="Z153" i="44"/>
  <c r="Z7" i="14" s="1"/>
  <c r="Y153" i="44"/>
  <c r="Y7" i="14" s="1"/>
  <c r="AH152" i="44"/>
  <c r="AH6" i="14" s="1"/>
  <c r="AG152" i="44"/>
  <c r="AG6" i="14" s="1"/>
  <c r="AF152" i="44"/>
  <c r="AF6" i="14" s="1"/>
  <c r="AE152" i="44"/>
  <c r="AE6" i="14" s="1"/>
  <c r="AD152" i="44"/>
  <c r="AD6" i="14" s="1"/>
  <c r="AC152" i="44"/>
  <c r="AC6" i="14" s="1"/>
  <c r="AB152" i="44"/>
  <c r="AB6" i="14" s="1"/>
  <c r="AA152" i="44"/>
  <c r="AA6" i="14" s="1"/>
  <c r="Z152" i="44"/>
  <c r="Z6" i="14" s="1"/>
  <c r="Y152" i="44"/>
  <c r="Y6" i="14" s="1"/>
  <c r="AH151" i="44"/>
  <c r="AH5" i="14" s="1"/>
  <c r="AG151" i="44"/>
  <c r="AG5" i="14" s="1"/>
  <c r="AF151" i="44"/>
  <c r="AF5" i="14" s="1"/>
  <c r="AE151" i="44"/>
  <c r="AE5" i="14" s="1"/>
  <c r="AD151" i="44"/>
  <c r="AD5" i="14" s="1"/>
  <c r="AC151" i="44"/>
  <c r="AC5" i="14" s="1"/>
  <c r="AB151" i="44"/>
  <c r="AB5" i="14" s="1"/>
  <c r="AA151" i="44"/>
  <c r="AA5" i="14" s="1"/>
  <c r="Z151" i="44"/>
  <c r="Z5" i="14" s="1"/>
  <c r="Y151" i="44"/>
  <c r="Y5" i="14" s="1"/>
  <c r="AH149" i="44"/>
  <c r="AH3" i="14" s="1"/>
  <c r="AG149" i="44"/>
  <c r="AG3" i="14" s="1"/>
  <c r="AF149" i="44"/>
  <c r="AF3" i="14" s="1"/>
  <c r="AE149" i="44"/>
  <c r="AE3" i="14" s="1"/>
  <c r="AD149" i="44"/>
  <c r="AD3" i="14" s="1"/>
  <c r="AC149" i="44"/>
  <c r="AC3" i="14" s="1"/>
  <c r="AB149" i="44"/>
  <c r="AB3" i="14" s="1"/>
  <c r="AA149" i="44"/>
  <c r="AA3" i="14" s="1"/>
  <c r="Z149" i="44"/>
  <c r="Z3" i="14" s="1"/>
  <c r="Y149" i="44"/>
  <c r="Y3" i="14" s="1"/>
  <c r="AH7" i="21"/>
  <c r="AG7" i="21"/>
  <c r="AF7" i="21"/>
  <c r="AE7" i="21"/>
  <c r="AD7" i="21"/>
  <c r="AC7" i="21"/>
  <c r="AB7" i="21"/>
  <c r="AA7" i="21"/>
  <c r="Z7" i="21"/>
  <c r="Y7" i="21"/>
  <c r="H34" i="41"/>
  <c r="I12" i="39"/>
  <c r="X192" i="44"/>
  <c r="X7" i="17" s="1"/>
  <c r="W192" i="44"/>
  <c r="W7" i="17" s="1"/>
  <c r="V192" i="44"/>
  <c r="V7" i="17" s="1"/>
  <c r="U192" i="44"/>
  <c r="U7" i="17" s="1"/>
  <c r="X179" i="44"/>
  <c r="R7" i="16" s="1"/>
  <c r="W179" i="44"/>
  <c r="Q7" i="16" s="1"/>
  <c r="V179" i="44"/>
  <c r="P7" i="16" s="1"/>
  <c r="U179" i="44"/>
  <c r="O7" i="16" s="1"/>
  <c r="X178" i="44"/>
  <c r="R6" i="16" s="1"/>
  <c r="W178" i="44"/>
  <c r="Q6" i="16" s="1"/>
  <c r="V178" i="44"/>
  <c r="P6" i="16" s="1"/>
  <c r="U178" i="44"/>
  <c r="O6" i="16" s="1"/>
  <c r="X177" i="44"/>
  <c r="R5" i="16" s="1"/>
  <c r="W177" i="44"/>
  <c r="Q5" i="16" s="1"/>
  <c r="V177" i="44"/>
  <c r="P5" i="16" s="1"/>
  <c r="U177" i="44"/>
  <c r="O5" i="16" s="1"/>
  <c r="X162" i="44"/>
  <c r="X3" i="15" s="1"/>
  <c r="W162" i="44"/>
  <c r="W3" i="15" s="1"/>
  <c r="V162" i="44"/>
  <c r="V3" i="15" s="1"/>
  <c r="U162" i="44"/>
  <c r="U3" i="15" s="1"/>
  <c r="X153" i="44"/>
  <c r="X7" i="14" s="1"/>
  <c r="W153" i="44"/>
  <c r="W7" i="14" s="1"/>
  <c r="V153" i="44"/>
  <c r="V7" i="14" s="1"/>
  <c r="U153" i="44"/>
  <c r="U7" i="14" s="1"/>
  <c r="X152" i="44"/>
  <c r="X6" i="14" s="1"/>
  <c r="W152" i="44"/>
  <c r="W6" i="14" s="1"/>
  <c r="V152" i="44"/>
  <c r="V6" i="14" s="1"/>
  <c r="U152" i="44"/>
  <c r="U6" i="14" s="1"/>
  <c r="X151" i="44"/>
  <c r="X5" i="14" s="1"/>
  <c r="W151" i="44"/>
  <c r="W5" i="14" s="1"/>
  <c r="V151" i="44"/>
  <c r="V5" i="14" s="1"/>
  <c r="U151" i="44"/>
  <c r="U5" i="14" s="1"/>
  <c r="X149" i="44"/>
  <c r="X3" i="14" s="1"/>
  <c r="W149" i="44"/>
  <c r="W3" i="14" s="1"/>
  <c r="V149" i="44"/>
  <c r="V3" i="14" s="1"/>
  <c r="U149" i="44"/>
  <c r="U3" i="14" s="1"/>
  <c r="X7" i="21"/>
  <c r="W7" i="21"/>
  <c r="V7" i="21"/>
  <c r="U7" i="21"/>
  <c r="B20" i="41"/>
  <c r="H33" i="41" s="1"/>
  <c r="B21" i="41"/>
  <c r="B22" i="41"/>
  <c r="B23" i="41"/>
  <c r="B24" i="41"/>
  <c r="AH132" i="41"/>
  <c r="AG132" i="41"/>
  <c r="AF132" i="41"/>
  <c r="AE132" i="41"/>
  <c r="AD132" i="41"/>
  <c r="AC132" i="41"/>
  <c r="AB132" i="41"/>
  <c r="AA132" i="41"/>
  <c r="Z132" i="41"/>
  <c r="Y132" i="41"/>
  <c r="C186" i="44"/>
  <c r="D186" i="44" s="1"/>
  <c r="E186" i="44" s="1"/>
  <c r="F186" i="44" s="1"/>
  <c r="G186" i="44" s="1"/>
  <c r="H186" i="44" s="1"/>
  <c r="I186" i="44" s="1"/>
  <c r="J186" i="44" s="1"/>
  <c r="K186" i="44" s="1"/>
  <c r="L186" i="44" s="1"/>
  <c r="M186" i="44" s="1"/>
  <c r="N186" i="44" s="1"/>
  <c r="O186" i="44" s="1"/>
  <c r="P186" i="44" s="1"/>
  <c r="Q186" i="44" s="1"/>
  <c r="R186" i="44" s="1"/>
  <c r="S186" i="44" s="1"/>
  <c r="T186" i="44" s="1"/>
  <c r="U186" i="44" s="1"/>
  <c r="V186" i="44" s="1"/>
  <c r="W186" i="44" s="1"/>
  <c r="X186" i="44" s="1"/>
  <c r="Y186" i="44" s="1"/>
  <c r="Z186" i="44" s="1"/>
  <c r="AA186" i="44" s="1"/>
  <c r="AB186" i="44" s="1"/>
  <c r="AC186" i="44" s="1"/>
  <c r="AD186" i="44" s="1"/>
  <c r="AE186" i="44" s="1"/>
  <c r="AF186" i="44" s="1"/>
  <c r="AG186" i="44" s="1"/>
  <c r="AH186" i="44" s="1"/>
  <c r="C160" i="44"/>
  <c r="D160" i="44" s="1"/>
  <c r="E160" i="44" s="1"/>
  <c r="F160" i="44" s="1"/>
  <c r="G160" i="44" s="1"/>
  <c r="H160" i="44" s="1"/>
  <c r="I160" i="44" s="1"/>
  <c r="J160" i="44" s="1"/>
  <c r="K160" i="44" s="1"/>
  <c r="L160" i="44" s="1"/>
  <c r="M160" i="44" s="1"/>
  <c r="N160" i="44" s="1"/>
  <c r="O160" i="44" s="1"/>
  <c r="P160" i="44" s="1"/>
  <c r="Q160" i="44" s="1"/>
  <c r="R160" i="44" s="1"/>
  <c r="S160" i="44" s="1"/>
  <c r="T160" i="44" s="1"/>
  <c r="U160" i="44" s="1"/>
  <c r="V160" i="44" s="1"/>
  <c r="W160" i="44" s="1"/>
  <c r="X160" i="44" s="1"/>
  <c r="Y160" i="44" s="1"/>
  <c r="Z160" i="44" s="1"/>
  <c r="AA160" i="44" s="1"/>
  <c r="AB160" i="44" s="1"/>
  <c r="AC160" i="44" s="1"/>
  <c r="AD160" i="44" s="1"/>
  <c r="AE160" i="44" s="1"/>
  <c r="AF160" i="44" s="1"/>
  <c r="AG160" i="44" s="1"/>
  <c r="AH160" i="44" s="1"/>
  <c r="C147" i="44"/>
  <c r="D147" i="44" s="1"/>
  <c r="E147" i="44" s="1"/>
  <c r="F147" i="44" s="1"/>
  <c r="G147" i="44" s="1"/>
  <c r="H147" i="44" s="1"/>
  <c r="I147" i="44" s="1"/>
  <c r="J147" i="44" s="1"/>
  <c r="K147" i="44" s="1"/>
  <c r="L147" i="44" s="1"/>
  <c r="M147" i="44" s="1"/>
  <c r="N147" i="44" s="1"/>
  <c r="O147" i="44" s="1"/>
  <c r="P147" i="44" s="1"/>
  <c r="Q147" i="44" s="1"/>
  <c r="R147" i="44" s="1"/>
  <c r="S147" i="44" s="1"/>
  <c r="T147" i="44" s="1"/>
  <c r="U147" i="44" s="1"/>
  <c r="V147" i="44" s="1"/>
  <c r="W147" i="44" s="1"/>
  <c r="X147" i="44" s="1"/>
  <c r="Y147" i="44" s="1"/>
  <c r="Z147" i="44" s="1"/>
  <c r="AA147" i="44" s="1"/>
  <c r="AB147" i="44" s="1"/>
  <c r="AC147" i="44" s="1"/>
  <c r="AD147" i="44" s="1"/>
  <c r="AE147" i="44" s="1"/>
  <c r="AF147" i="44" s="1"/>
  <c r="AG147" i="44" s="1"/>
  <c r="AH147" i="44" s="1"/>
  <c r="C134" i="44"/>
  <c r="D134" i="44" s="1"/>
  <c r="E50" i="44" l="1"/>
  <c r="E134" i="44"/>
  <c r="AG6" i="27"/>
  <c r="AG7" i="25"/>
  <c r="AG3" i="26"/>
  <c r="AG3" i="27"/>
  <c r="AG5" i="27"/>
  <c r="AG7" i="27"/>
  <c r="AG2" i="27"/>
  <c r="B35" i="44"/>
  <c r="F120" i="44" s="1"/>
  <c r="B34" i="44"/>
  <c r="B119" i="44" s="1"/>
  <c r="B33" i="44"/>
  <c r="B118" i="44" s="1"/>
  <c r="B32" i="44"/>
  <c r="D117" i="44" s="1"/>
  <c r="B31" i="44"/>
  <c r="B26" i="44"/>
  <c r="B25" i="44"/>
  <c r="B24" i="44"/>
  <c r="B23" i="44"/>
  <c r="B17" i="44"/>
  <c r="B16" i="44"/>
  <c r="B13" i="44"/>
  <c r="B11" i="44"/>
  <c r="B10" i="44"/>
  <c r="B9"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AH11" i="26"/>
  <c r="AG11" i="26"/>
  <c r="AF11" i="26"/>
  <c r="AE11" i="26"/>
  <c r="AD11" i="26"/>
  <c r="AC11" i="26"/>
  <c r="AB11" i="26"/>
  <c r="AA11" i="26"/>
  <c r="Z11" i="26"/>
  <c r="Y11" i="26"/>
  <c r="X11" i="26"/>
  <c r="W11" i="26"/>
  <c r="V11" i="26"/>
  <c r="U11" i="26"/>
  <c r="T11" i="26"/>
  <c r="S11" i="26"/>
  <c r="R11" i="26"/>
  <c r="Q11" i="26"/>
  <c r="P11" i="26"/>
  <c r="O11" i="26"/>
  <c r="N11" i="26"/>
  <c r="M11" i="26"/>
  <c r="L11" i="26"/>
  <c r="K11" i="26"/>
  <c r="J11" i="26"/>
  <c r="I11" i="26"/>
  <c r="H11" i="26"/>
  <c r="G11" i="26"/>
  <c r="F11" i="26"/>
  <c r="E11" i="26"/>
  <c r="D11" i="26"/>
  <c r="C11" i="26"/>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AH11" i="23"/>
  <c r="AG11" i="23"/>
  <c r="AF11" i="23"/>
  <c r="AE11" i="23"/>
  <c r="AD11" i="23"/>
  <c r="AC11" i="23"/>
  <c r="AB11" i="23"/>
  <c r="AA11" i="23"/>
  <c r="Z11" i="23"/>
  <c r="Y11" i="23"/>
  <c r="X11" i="23"/>
  <c r="W11" i="23"/>
  <c r="V11" i="23"/>
  <c r="U11" i="23"/>
  <c r="T11" i="23"/>
  <c r="S11" i="23"/>
  <c r="R11" i="23"/>
  <c r="Q11" i="23"/>
  <c r="P11" i="23"/>
  <c r="O11" i="23"/>
  <c r="N11" i="23"/>
  <c r="M11" i="23"/>
  <c r="L11" i="23"/>
  <c r="K11" i="23"/>
  <c r="J11" i="23"/>
  <c r="I11" i="23"/>
  <c r="H11" i="23"/>
  <c r="G11" i="23"/>
  <c r="F11" i="23"/>
  <c r="E11" i="23"/>
  <c r="D11" i="23"/>
  <c r="C11" i="23"/>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AH11" i="12"/>
  <c r="AG11" i="12"/>
  <c r="AF11" i="12"/>
  <c r="AE11" i="12"/>
  <c r="AD11" i="12"/>
  <c r="AC11" i="12"/>
  <c r="AB11" i="12"/>
  <c r="AA11" i="12"/>
  <c r="Z11" i="12"/>
  <c r="Y11" i="12"/>
  <c r="X11" i="12"/>
  <c r="W11" i="12"/>
  <c r="V11" i="12"/>
  <c r="U11" i="12"/>
  <c r="T11" i="12"/>
  <c r="S11" i="12"/>
  <c r="R11" i="12"/>
  <c r="Q11" i="12"/>
  <c r="P11" i="12"/>
  <c r="O11" i="12"/>
  <c r="N11" i="12"/>
  <c r="M11" i="12"/>
  <c r="L11" i="12"/>
  <c r="K11" i="12"/>
  <c r="J11" i="12"/>
  <c r="I11" i="12"/>
  <c r="H11" i="12"/>
  <c r="G11" i="12"/>
  <c r="F11" i="12"/>
  <c r="E11" i="12"/>
  <c r="D11" i="12"/>
  <c r="C11" i="12"/>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27" i="44" s="1"/>
  <c r="X132" i="41"/>
  <c r="X2" i="13" s="1"/>
  <c r="W132" i="41"/>
  <c r="W2" i="13" s="1"/>
  <c r="V132" i="41"/>
  <c r="V2" i="13" s="1"/>
  <c r="U132" i="41"/>
  <c r="U2" i="13" s="1"/>
  <c r="T132" i="41"/>
  <c r="T2" i="13" s="1"/>
  <c r="S132" i="41"/>
  <c r="S2" i="13" s="1"/>
  <c r="R132" i="41"/>
  <c r="R2" i="13" s="1"/>
  <c r="Q132" i="41"/>
  <c r="Q2" i="13" s="1"/>
  <c r="P132" i="41"/>
  <c r="P2" i="13" s="1"/>
  <c r="O132" i="41"/>
  <c r="O2" i="13" s="1"/>
  <c r="N132" i="41"/>
  <c r="N2" i="13" s="1"/>
  <c r="M132" i="41"/>
  <c r="M2" i="13" s="1"/>
  <c r="L132" i="41"/>
  <c r="L2" i="13" s="1"/>
  <c r="K132" i="41"/>
  <c r="K2" i="13" s="1"/>
  <c r="J132" i="41"/>
  <c r="J2" i="13" s="1"/>
  <c r="I132" i="41"/>
  <c r="I2" i="13" s="1"/>
  <c r="H132" i="41"/>
  <c r="H2" i="13" s="1"/>
  <c r="G132" i="41"/>
  <c r="G2" i="13" s="1"/>
  <c r="F132" i="41"/>
  <c r="F2" i="13" s="1"/>
  <c r="E132" i="41"/>
  <c r="E2" i="13" s="1"/>
  <c r="D132" i="41"/>
  <c r="D2" i="13" s="1"/>
  <c r="C132" i="41"/>
  <c r="C2" i="13" s="1"/>
  <c r="B197" i="41"/>
  <c r="B184" i="41"/>
  <c r="C184" i="41" s="1"/>
  <c r="D184" i="41" s="1"/>
  <c r="E184" i="41" s="1"/>
  <c r="F184" i="41" s="1"/>
  <c r="G184" i="41" s="1"/>
  <c r="H184" i="41" s="1"/>
  <c r="I184" i="41" s="1"/>
  <c r="J184" i="41" s="1"/>
  <c r="K184" i="41" s="1"/>
  <c r="L184" i="41" s="1"/>
  <c r="M184" i="41" s="1"/>
  <c r="N184" i="41" s="1"/>
  <c r="O184" i="41" s="1"/>
  <c r="P184" i="41" s="1"/>
  <c r="Q184" i="41" s="1"/>
  <c r="R184" i="41" s="1"/>
  <c r="S184" i="41" s="1"/>
  <c r="T184" i="41" s="1"/>
  <c r="U184" i="41" s="1"/>
  <c r="V184" i="41" s="1"/>
  <c r="W184" i="41" s="1"/>
  <c r="X184" i="41" s="1"/>
  <c r="Y184" i="41" s="1"/>
  <c r="Z184" i="41" s="1"/>
  <c r="AA184" i="41" s="1"/>
  <c r="AB184" i="41" s="1"/>
  <c r="AC184" i="41" s="1"/>
  <c r="AD184" i="41" s="1"/>
  <c r="AE184" i="41" s="1"/>
  <c r="AF184" i="41" s="1"/>
  <c r="AG184" i="41" s="1"/>
  <c r="AH184" i="41" s="1"/>
  <c r="AI184" i="41" s="1"/>
  <c r="AJ184" i="41" s="1"/>
  <c r="AK184" i="41" s="1"/>
  <c r="B171" i="41"/>
  <c r="C171" i="41" s="1"/>
  <c r="D171" i="41" s="1"/>
  <c r="E171" i="41" s="1"/>
  <c r="F171" i="41" s="1"/>
  <c r="G171" i="41" s="1"/>
  <c r="H171" i="41" s="1"/>
  <c r="I171" i="41" s="1"/>
  <c r="J171" i="41" s="1"/>
  <c r="K171" i="41" s="1"/>
  <c r="L171" i="41" s="1"/>
  <c r="M171" i="41" s="1"/>
  <c r="N171" i="41" s="1"/>
  <c r="O171" i="41" s="1"/>
  <c r="P171" i="41" s="1"/>
  <c r="Q171" i="41" s="1"/>
  <c r="R171" i="41" s="1"/>
  <c r="S171" i="41" s="1"/>
  <c r="T171" i="41" s="1"/>
  <c r="U171" i="41" s="1"/>
  <c r="V171" i="41" s="1"/>
  <c r="W171" i="41" s="1"/>
  <c r="X171" i="41" s="1"/>
  <c r="Y171" i="41" s="1"/>
  <c r="Z171" i="41" s="1"/>
  <c r="AA171" i="41" s="1"/>
  <c r="AB171" i="41" s="1"/>
  <c r="AC171" i="41" s="1"/>
  <c r="AD171" i="41" s="1"/>
  <c r="AE171" i="41" s="1"/>
  <c r="AF171" i="41" s="1"/>
  <c r="AG171" i="41" s="1"/>
  <c r="AH171" i="41" s="1"/>
  <c r="AI171" i="41" s="1"/>
  <c r="AJ171" i="41" s="1"/>
  <c r="AK171" i="41" s="1"/>
  <c r="B158" i="41"/>
  <c r="C158" i="41" s="1"/>
  <c r="D158" i="41" s="1"/>
  <c r="E158" i="41" s="1"/>
  <c r="F158" i="41" s="1"/>
  <c r="G158" i="41" s="1"/>
  <c r="H158" i="41" s="1"/>
  <c r="I158" i="41" s="1"/>
  <c r="J158" i="41" s="1"/>
  <c r="K158" i="41" s="1"/>
  <c r="L158" i="41" s="1"/>
  <c r="M158" i="41" s="1"/>
  <c r="N158" i="41" s="1"/>
  <c r="O158" i="41" s="1"/>
  <c r="P158" i="41" s="1"/>
  <c r="Q158" i="41" s="1"/>
  <c r="R158" i="41" s="1"/>
  <c r="S158" i="41" s="1"/>
  <c r="T158" i="41" s="1"/>
  <c r="U158" i="41" s="1"/>
  <c r="V158" i="41" s="1"/>
  <c r="W158" i="41" s="1"/>
  <c r="X158" i="41" s="1"/>
  <c r="Y158" i="41" s="1"/>
  <c r="Z158" i="41" s="1"/>
  <c r="AA158" i="41" s="1"/>
  <c r="AB158" i="41" s="1"/>
  <c r="AC158" i="41" s="1"/>
  <c r="AD158" i="41" s="1"/>
  <c r="AE158" i="41" s="1"/>
  <c r="AF158" i="41" s="1"/>
  <c r="AG158" i="41" s="1"/>
  <c r="AH158" i="41" s="1"/>
  <c r="AI158" i="41" s="1"/>
  <c r="AJ158" i="41" s="1"/>
  <c r="AK158" i="41" s="1"/>
  <c r="B145" i="41"/>
  <c r="C145" i="41" s="1"/>
  <c r="D145" i="41" s="1"/>
  <c r="E145" i="41" s="1"/>
  <c r="F145" i="41" s="1"/>
  <c r="G145" i="41" s="1"/>
  <c r="H145" i="41" s="1"/>
  <c r="I145" i="41" s="1"/>
  <c r="J145" i="41" s="1"/>
  <c r="K145" i="41" s="1"/>
  <c r="L145" i="41" s="1"/>
  <c r="M145" i="41" s="1"/>
  <c r="N145" i="41" s="1"/>
  <c r="O145" i="41" s="1"/>
  <c r="B131" i="41"/>
  <c r="C131" i="41" s="1"/>
  <c r="D131" i="41" s="1"/>
  <c r="E131" i="41" s="1"/>
  <c r="F131" i="41" s="1"/>
  <c r="G131" i="41" s="1"/>
  <c r="H131" i="41" s="1"/>
  <c r="I131" i="41" s="1"/>
  <c r="J131" i="41" s="1"/>
  <c r="K131" i="41" s="1"/>
  <c r="L131" i="41" s="1"/>
  <c r="M131" i="41" s="1"/>
  <c r="N131" i="41" s="1"/>
  <c r="O131" i="41" s="1"/>
  <c r="P131" i="41" s="1"/>
  <c r="Q131" i="41" s="1"/>
  <c r="R131" i="41" s="1"/>
  <c r="S131" i="41" s="1"/>
  <c r="T131" i="41" s="1"/>
  <c r="U131" i="41" s="1"/>
  <c r="V131" i="41" s="1"/>
  <c r="W131" i="41" s="1"/>
  <c r="X131" i="41" s="1"/>
  <c r="Y131" i="41" s="1"/>
  <c r="Z131" i="41" s="1"/>
  <c r="AA131" i="41" s="1"/>
  <c r="AB131" i="41" s="1"/>
  <c r="AC131" i="41" s="1"/>
  <c r="AD131" i="41" s="1"/>
  <c r="AE131" i="41" s="1"/>
  <c r="AF131" i="41" s="1"/>
  <c r="AG131" i="41" s="1"/>
  <c r="AH131" i="41" s="1"/>
  <c r="AI131" i="41" s="1"/>
  <c r="AJ131" i="41" s="1"/>
  <c r="AK131" i="41" s="1"/>
  <c r="B118" i="41"/>
  <c r="C118" i="41" s="1"/>
  <c r="D118" i="41" s="1"/>
  <c r="E118" i="41" s="1"/>
  <c r="F118" i="41" s="1"/>
  <c r="G118" i="41" s="1"/>
  <c r="H118" i="41" s="1"/>
  <c r="I118" i="41" s="1"/>
  <c r="J118" i="41" s="1"/>
  <c r="K118" i="41" s="1"/>
  <c r="L118" i="41" s="1"/>
  <c r="M118" i="41" s="1"/>
  <c r="N118" i="41" s="1"/>
  <c r="O118" i="41" s="1"/>
  <c r="P118" i="41" s="1"/>
  <c r="Q118" i="41" s="1"/>
  <c r="R118" i="41" s="1"/>
  <c r="S118" i="41" s="1"/>
  <c r="T118" i="41" s="1"/>
  <c r="U118" i="41" s="1"/>
  <c r="V118" i="41" s="1"/>
  <c r="W118" i="41" s="1"/>
  <c r="X118" i="41" s="1"/>
  <c r="Y118" i="41" s="1"/>
  <c r="Z118" i="41" s="1"/>
  <c r="AA118" i="41" s="1"/>
  <c r="AB118" i="41" s="1"/>
  <c r="AC118" i="41" s="1"/>
  <c r="AD118" i="41" s="1"/>
  <c r="AE118" i="41" s="1"/>
  <c r="AF118" i="41" s="1"/>
  <c r="AG118" i="41" s="1"/>
  <c r="AH118" i="41" s="1"/>
  <c r="AI118" i="41" s="1"/>
  <c r="AJ118" i="41" s="1"/>
  <c r="AK118" i="41" s="1"/>
  <c r="B105" i="41"/>
  <c r="C105" i="41" s="1"/>
  <c r="D105" i="41" s="1"/>
  <c r="E105" i="41" s="1"/>
  <c r="F105" i="41" s="1"/>
  <c r="G105" i="41" s="1"/>
  <c r="H105" i="41" s="1"/>
  <c r="I105" i="41" s="1"/>
  <c r="J105" i="41" s="1"/>
  <c r="K105" i="41" s="1"/>
  <c r="L105" i="41" s="1"/>
  <c r="M105" i="41" s="1"/>
  <c r="N105" i="41" s="1"/>
  <c r="O105" i="41" s="1"/>
  <c r="P105" i="41" s="1"/>
  <c r="Q105" i="41" s="1"/>
  <c r="R105" i="41" s="1"/>
  <c r="S105" i="41" s="1"/>
  <c r="T105" i="41" s="1"/>
  <c r="U105" i="41" s="1"/>
  <c r="V105" i="41" s="1"/>
  <c r="W105" i="41" s="1"/>
  <c r="X105" i="41" s="1"/>
  <c r="Y105" i="41" s="1"/>
  <c r="Z105" i="41" s="1"/>
  <c r="AA105" i="41" s="1"/>
  <c r="AB105" i="41" s="1"/>
  <c r="AC105" i="41" s="1"/>
  <c r="AD105" i="41" s="1"/>
  <c r="AE105" i="41" s="1"/>
  <c r="AF105" i="41" s="1"/>
  <c r="AG105" i="41" s="1"/>
  <c r="AH105" i="41" s="1"/>
  <c r="AI105" i="41" s="1"/>
  <c r="AJ105" i="41" s="1"/>
  <c r="AK105" i="41" s="1"/>
  <c r="B92" i="41"/>
  <c r="C92" i="41" s="1"/>
  <c r="D92" i="41" s="1"/>
  <c r="E92" i="41" s="1"/>
  <c r="F92" i="41" s="1"/>
  <c r="G92" i="41" s="1"/>
  <c r="H92" i="41" s="1"/>
  <c r="I92" i="41" s="1"/>
  <c r="J92" i="41" s="1"/>
  <c r="K92" i="41" s="1"/>
  <c r="L92" i="41" s="1"/>
  <c r="M92" i="41" s="1"/>
  <c r="N92" i="41" s="1"/>
  <c r="O92" i="41" s="1"/>
  <c r="P92" i="41" s="1"/>
  <c r="Q92" i="41" s="1"/>
  <c r="R92" i="41" s="1"/>
  <c r="S92" i="41" s="1"/>
  <c r="T92" i="41" s="1"/>
  <c r="U92" i="41" s="1"/>
  <c r="V92" i="41" s="1"/>
  <c r="W92" i="41" s="1"/>
  <c r="X92" i="41" s="1"/>
  <c r="Y92" i="41" s="1"/>
  <c r="Z92" i="41" s="1"/>
  <c r="AA92" i="41" s="1"/>
  <c r="AB92" i="41" s="1"/>
  <c r="AC92" i="41" s="1"/>
  <c r="AD92" i="41" s="1"/>
  <c r="AE92" i="41" s="1"/>
  <c r="AF92" i="41" s="1"/>
  <c r="AG92" i="41" s="1"/>
  <c r="AH92" i="41" s="1"/>
  <c r="AI92" i="41" s="1"/>
  <c r="AJ92" i="41" s="1"/>
  <c r="AK92" i="41" s="1"/>
  <c r="B79" i="41"/>
  <c r="C79" i="41" s="1"/>
  <c r="D79" i="41" s="1"/>
  <c r="E79" i="41" s="1"/>
  <c r="F79" i="41" s="1"/>
  <c r="G79" i="41" s="1"/>
  <c r="H79" i="41" s="1"/>
  <c r="I79" i="41" s="1"/>
  <c r="J79" i="41" s="1"/>
  <c r="K79" i="41" s="1"/>
  <c r="L79" i="41" s="1"/>
  <c r="M79" i="41" s="1"/>
  <c r="N79" i="41" s="1"/>
  <c r="O79" i="41" s="1"/>
  <c r="P79" i="41" s="1"/>
  <c r="Q79" i="41" s="1"/>
  <c r="R79" i="41" s="1"/>
  <c r="S79" i="41" s="1"/>
  <c r="T79" i="41" s="1"/>
  <c r="U79" i="41" s="1"/>
  <c r="V79" i="41" s="1"/>
  <c r="W79" i="41" s="1"/>
  <c r="X79" i="41" s="1"/>
  <c r="Y79" i="41" s="1"/>
  <c r="Z79" i="41" s="1"/>
  <c r="AA79" i="41" s="1"/>
  <c r="AB79" i="41" s="1"/>
  <c r="AC79" i="41" s="1"/>
  <c r="AD79" i="41" s="1"/>
  <c r="AE79" i="41" s="1"/>
  <c r="AF79" i="41" s="1"/>
  <c r="AG79" i="41" s="1"/>
  <c r="AH79" i="41" s="1"/>
  <c r="AI79" i="41" s="1"/>
  <c r="AJ79" i="41" s="1"/>
  <c r="AK79" i="41" s="1"/>
  <c r="B16" i="41"/>
  <c r="B38" i="41" s="1"/>
  <c r="B15" i="41"/>
  <c r="B39" i="41" s="1"/>
  <c r="B12" i="41"/>
  <c r="B11" i="41"/>
  <c r="B10" i="41"/>
  <c r="B8" i="41"/>
  <c r="E37" i="41" s="1"/>
  <c r="B7" i="41"/>
  <c r="B6" i="41"/>
  <c r="B5" i="41"/>
  <c r="B4" i="41"/>
  <c r="B2" i="41"/>
  <c r="F55" i="41"/>
  <c r="E55" i="41"/>
  <c r="D53" i="41"/>
  <c r="C53" i="41"/>
  <c r="F23" i="40"/>
  <c r="G24" i="40" s="1"/>
  <c r="C52" i="41" l="1"/>
  <c r="C70" i="41" s="1"/>
  <c r="B161" i="41" s="1"/>
  <c r="B4" i="24" s="1"/>
  <c r="F54" i="41"/>
  <c r="D52" i="41"/>
  <c r="D62" i="41" s="1"/>
  <c r="B55" i="41"/>
  <c r="B73" i="41" s="1"/>
  <c r="E52" i="41"/>
  <c r="E70" i="41" s="1"/>
  <c r="E53" i="41"/>
  <c r="C55" i="41"/>
  <c r="C73" i="41" s="1"/>
  <c r="F51" i="41"/>
  <c r="F69" i="41" s="1"/>
  <c r="B150" i="41" s="1"/>
  <c r="B6" i="23" s="1"/>
  <c r="F52" i="41"/>
  <c r="F70" i="41" s="1"/>
  <c r="F53" i="41"/>
  <c r="D55" i="41"/>
  <c r="D65" i="41" s="1"/>
  <c r="E62" i="41"/>
  <c r="C62" i="41"/>
  <c r="B95" i="41" s="1"/>
  <c r="B4" i="20" s="1"/>
  <c r="C63" i="41"/>
  <c r="C71" i="41"/>
  <c r="F64" i="41"/>
  <c r="F72" i="41"/>
  <c r="E65" i="41"/>
  <c r="E73" i="41"/>
  <c r="D128" i="44"/>
  <c r="D63" i="41"/>
  <c r="D71" i="41"/>
  <c r="B65" i="41"/>
  <c r="F65" i="41"/>
  <c r="F73" i="41"/>
  <c r="G129" i="44"/>
  <c r="F129" i="44"/>
  <c r="B191" i="44" s="1"/>
  <c r="B6" i="17" s="1"/>
  <c r="D70" i="41"/>
  <c r="C65" i="41"/>
  <c r="G125" i="44"/>
  <c r="B140" i="44" s="1"/>
  <c r="B7" i="21" s="1"/>
  <c r="E63" i="41"/>
  <c r="E71" i="41"/>
  <c r="F62" i="41"/>
  <c r="F63" i="41"/>
  <c r="F71" i="41"/>
  <c r="B53" i="41"/>
  <c r="E51" i="44"/>
  <c r="A79" i="1"/>
  <c r="D53" i="44"/>
  <c r="D48" i="44"/>
  <c r="D103" i="44"/>
  <c r="D67" i="44"/>
  <c r="D88" i="44"/>
  <c r="D85" i="44"/>
  <c r="D63" i="44"/>
  <c r="D84" i="44"/>
  <c r="D75" i="44"/>
  <c r="D49" i="44"/>
  <c r="D71" i="44"/>
  <c r="D93" i="44"/>
  <c r="D100" i="44"/>
  <c r="D62" i="44"/>
  <c r="D78" i="44"/>
  <c r="D94" i="44"/>
  <c r="D51" i="44"/>
  <c r="D95" i="44"/>
  <c r="D47" i="44"/>
  <c r="D68" i="44"/>
  <c r="D89" i="44"/>
  <c r="D80" i="44"/>
  <c r="D55" i="44"/>
  <c r="D76" i="44"/>
  <c r="D101" i="44"/>
  <c r="D50" i="44"/>
  <c r="D66" i="44"/>
  <c r="D82" i="44"/>
  <c r="D56" i="44"/>
  <c r="D77" i="44"/>
  <c r="D59" i="44"/>
  <c r="D52" i="44"/>
  <c r="D73" i="44"/>
  <c r="D97" i="44"/>
  <c r="D60" i="44"/>
  <c r="D92" i="44"/>
  <c r="D54" i="44"/>
  <c r="D102" i="44"/>
  <c r="D72" i="44"/>
  <c r="D98" i="44"/>
  <c r="D91" i="44"/>
  <c r="D86" i="44"/>
  <c r="D61" i="44"/>
  <c r="D83" i="44"/>
  <c r="D69" i="44"/>
  <c r="D57" i="44"/>
  <c r="D79" i="44"/>
  <c r="D64" i="44"/>
  <c r="D99" i="44"/>
  <c r="D65" i="44"/>
  <c r="D87" i="44"/>
  <c r="D96" i="44"/>
  <c r="D58" i="44"/>
  <c r="D74" i="44"/>
  <c r="D90" i="44"/>
  <c r="D81" i="44"/>
  <c r="D70" i="44"/>
  <c r="C127" i="44"/>
  <c r="G127" i="44"/>
  <c r="F128" i="44"/>
  <c r="D127" i="44"/>
  <c r="C128" i="44"/>
  <c r="B176" i="44" s="1"/>
  <c r="V176" i="44" s="1"/>
  <c r="P4" i="16" s="1"/>
  <c r="G128" i="44"/>
  <c r="B52" i="41"/>
  <c r="G126" i="44"/>
  <c r="F127" i="44"/>
  <c r="E128" i="44"/>
  <c r="D126" i="44"/>
  <c r="F134" i="44"/>
  <c r="B127" i="44"/>
  <c r="B161" i="44" s="1"/>
  <c r="K118" i="44"/>
  <c r="B128" i="44"/>
  <c r="B174" i="44" s="1"/>
  <c r="K119" i="44"/>
  <c r="AE176" i="44"/>
  <c r="Y4" i="16" s="1"/>
  <c r="AF191" i="44"/>
  <c r="AF6" i="17" s="1"/>
  <c r="AB191" i="44"/>
  <c r="AB6" i="17" s="1"/>
  <c r="W191" i="44"/>
  <c r="W6" i="17" s="1"/>
  <c r="AG191" i="44"/>
  <c r="AG6" i="17" s="1"/>
  <c r="AE191" i="44"/>
  <c r="AE6" i="17" s="1"/>
  <c r="AA191" i="44"/>
  <c r="AA6" i="17" s="1"/>
  <c r="V191" i="44"/>
  <c r="V6" i="17" s="1"/>
  <c r="AC191" i="44"/>
  <c r="AC6" i="17" s="1"/>
  <c r="X191" i="44"/>
  <c r="X6" i="17" s="1"/>
  <c r="AH191" i="44"/>
  <c r="AH6" i="17" s="1"/>
  <c r="AD191" i="44"/>
  <c r="AD6" i="17" s="1"/>
  <c r="Z191" i="44"/>
  <c r="Z6" i="17" s="1"/>
  <c r="U191" i="44"/>
  <c r="U6" i="17" s="1"/>
  <c r="Y191" i="44"/>
  <c r="Y6" i="17" s="1"/>
  <c r="D37" i="41"/>
  <c r="D51" i="41" s="1"/>
  <c r="P145" i="41"/>
  <c r="Q145" i="41" s="1"/>
  <c r="R145" i="41" s="1"/>
  <c r="S145" i="41" s="1"/>
  <c r="T145" i="41" s="1"/>
  <c r="U145" i="41" s="1"/>
  <c r="V145" i="41" s="1"/>
  <c r="W145" i="41" s="1"/>
  <c r="X145" i="41" s="1"/>
  <c r="Y145" i="41" s="1"/>
  <c r="Z145" i="41" s="1"/>
  <c r="AA145" i="41" s="1"/>
  <c r="AB145" i="41" s="1"/>
  <c r="AC145" i="41" s="1"/>
  <c r="AD145" i="41" s="1"/>
  <c r="AE145" i="41" s="1"/>
  <c r="AF145" i="41" s="1"/>
  <c r="AG145" i="41" s="1"/>
  <c r="AH145" i="41" s="1"/>
  <c r="AI145" i="41" s="1"/>
  <c r="AJ145" i="41" s="1"/>
  <c r="AK145"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B12" i="44"/>
  <c r="E116" i="44" s="1"/>
  <c r="B116" i="44"/>
  <c r="F116" i="44"/>
  <c r="E117" i="44"/>
  <c r="E126" i="44" s="1"/>
  <c r="C120" i="44"/>
  <c r="C129" i="44" s="1"/>
  <c r="B189" i="44" s="1"/>
  <c r="F117" i="44"/>
  <c r="F126" i="44" s="1"/>
  <c r="C117" i="44"/>
  <c r="C126" i="44" s="1"/>
  <c r="B150" i="44" s="1"/>
  <c r="B4" i="14" s="1"/>
  <c r="B117" i="44"/>
  <c r="D116" i="44"/>
  <c r="C116" i="44"/>
  <c r="D120" i="44"/>
  <c r="D129" i="44" s="1"/>
  <c r="B190" i="44" s="1"/>
  <c r="E120" i="44"/>
  <c r="E129" i="44" s="1"/>
  <c r="B188" i="44" s="1"/>
  <c r="B12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51" i="41"/>
  <c r="E40" i="41"/>
  <c r="E54" i="41" s="1"/>
  <c r="B6" i="18"/>
  <c r="D40" i="41"/>
  <c r="D54" i="41" s="1"/>
  <c r="AK99" i="41"/>
  <c r="AK8" i="20" s="1"/>
  <c r="AJ96" i="41"/>
  <c r="AJ100" i="41"/>
  <c r="AJ9" i="20" s="1"/>
  <c r="AI102" i="41"/>
  <c r="AI11" i="20" s="1"/>
  <c r="AJ97" i="41"/>
  <c r="AI95" i="41"/>
  <c r="AI98" i="41"/>
  <c r="AI7" i="20" s="1"/>
  <c r="AK96" i="41"/>
  <c r="AI97" i="41"/>
  <c r="AI6" i="20" s="1"/>
  <c r="AJ102" i="41"/>
  <c r="AJ11" i="20" s="1"/>
  <c r="AI100" i="41"/>
  <c r="AI9" i="20" s="1"/>
  <c r="AI81" i="41"/>
  <c r="AK97" i="41"/>
  <c r="AK100" i="41"/>
  <c r="AK9" i="20" s="1"/>
  <c r="AJ99" i="41"/>
  <c r="AJ8" i="20" s="1"/>
  <c r="AJ98" i="41"/>
  <c r="AI96" i="41"/>
  <c r="AI5" i="20" s="1"/>
  <c r="AJ101" i="41"/>
  <c r="AJ10" i="20" s="1"/>
  <c r="AK101" i="41"/>
  <c r="AK10" i="20" s="1"/>
  <c r="AJ95" i="41"/>
  <c r="AI99" i="41"/>
  <c r="AI8" i="20" s="1"/>
  <c r="AK95" i="41"/>
  <c r="AI101" i="41"/>
  <c r="AI10" i="20" s="1"/>
  <c r="AK98" i="41"/>
  <c r="AK102" i="41"/>
  <c r="AK11" i="20" s="1"/>
  <c r="AK81" i="41"/>
  <c r="AJ81" i="41"/>
  <c r="AI94" i="41"/>
  <c r="AI3" i="20" s="1"/>
  <c r="AI120" i="41"/>
  <c r="AI132" i="41"/>
  <c r="AI107" i="41"/>
  <c r="AI160" i="41"/>
  <c r="AI186" i="41"/>
  <c r="AI133" i="41"/>
  <c r="AI147" i="41"/>
  <c r="AI173" i="4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X176" i="44" l="1"/>
  <c r="R4" i="16" s="1"/>
  <c r="D73" i="41"/>
  <c r="F61" i="41"/>
  <c r="W176" i="44"/>
  <c r="Q4" i="16" s="1"/>
  <c r="B62" i="41"/>
  <c r="B93" i="41" s="1"/>
  <c r="B2" i="20" s="1"/>
  <c r="B70" i="41"/>
  <c r="B159" i="41" s="1"/>
  <c r="AG176" i="44"/>
  <c r="AA4" i="16" s="1"/>
  <c r="D61" i="41"/>
  <c r="D69" i="41"/>
  <c r="B149" i="41" s="1"/>
  <c r="AB176" i="44"/>
  <c r="V4" i="16" s="1"/>
  <c r="Z176" i="44"/>
  <c r="T4" i="16" s="1"/>
  <c r="B63" i="41"/>
  <c r="B106" i="41" s="1"/>
  <c r="B2" i="11" s="1"/>
  <c r="B71" i="41"/>
  <c r="B172" i="41" s="1"/>
  <c r="AF172" i="41" s="1"/>
  <c r="E64" i="41"/>
  <c r="E72" i="41"/>
  <c r="B124" i="41" s="1"/>
  <c r="B7" i="12" s="1"/>
  <c r="D64" i="41"/>
  <c r="D72" i="41"/>
  <c r="E61" i="41"/>
  <c r="B85" i="41" s="1"/>
  <c r="E69" i="41"/>
  <c r="B151" i="41" s="1"/>
  <c r="B7" i="23" s="1"/>
  <c r="AC176" i="44"/>
  <c r="W4" i="16" s="1"/>
  <c r="AF176" i="44"/>
  <c r="Z4" i="16" s="1"/>
  <c r="AH176" i="44"/>
  <c r="AB4" i="16" s="1"/>
  <c r="AD176" i="44"/>
  <c r="X4" i="16" s="1"/>
  <c r="AA176" i="44"/>
  <c r="U4" i="16" s="1"/>
  <c r="F47" i="44"/>
  <c r="F51" i="44"/>
  <c r="F48" i="44"/>
  <c r="F49" i="44"/>
  <c r="F50" i="44"/>
  <c r="E52" i="44"/>
  <c r="F52" i="44" s="1"/>
  <c r="G48" i="44"/>
  <c r="G47" i="44"/>
  <c r="G49" i="44"/>
  <c r="K159" i="41"/>
  <c r="K2" i="24" s="1"/>
  <c r="T159" i="41"/>
  <c r="T2" i="24" s="1"/>
  <c r="AB159" i="41"/>
  <c r="I159" i="41"/>
  <c r="I2" i="24" s="1"/>
  <c r="V159" i="41"/>
  <c r="V2" i="24" s="1"/>
  <c r="AG159" i="41"/>
  <c r="D159" i="41"/>
  <c r="D2" i="24" s="1"/>
  <c r="M159" i="41"/>
  <c r="M2" i="24" s="1"/>
  <c r="AH159" i="41"/>
  <c r="W159" i="41"/>
  <c r="W2" i="24" s="1"/>
  <c r="G159" i="41"/>
  <c r="G2" i="24" s="1"/>
  <c r="P159" i="41"/>
  <c r="P2" i="24" s="1"/>
  <c r="F159" i="41"/>
  <c r="F2" i="24" s="1"/>
  <c r="C106" i="41"/>
  <c r="C2" i="11" s="1"/>
  <c r="E106" i="41"/>
  <c r="E2" i="11" s="1"/>
  <c r="AE159" i="41"/>
  <c r="AC159" i="41"/>
  <c r="O159" i="41"/>
  <c r="O2" i="24" s="1"/>
  <c r="H159" i="41"/>
  <c r="H2" i="24" s="1"/>
  <c r="X159" i="41"/>
  <c r="X2" i="24" s="1"/>
  <c r="Q159" i="41"/>
  <c r="Q2" i="24" s="1"/>
  <c r="N159" i="41"/>
  <c r="N2" i="24" s="1"/>
  <c r="AF159" i="41"/>
  <c r="Z159" i="41"/>
  <c r="Y176" i="44"/>
  <c r="S4" i="16" s="1"/>
  <c r="U176" i="44"/>
  <c r="O4" i="16" s="1"/>
  <c r="B83" i="41"/>
  <c r="I83" i="41" s="1"/>
  <c r="I5" i="18" s="1"/>
  <c r="C159" i="41"/>
  <c r="C2" i="24" s="1"/>
  <c r="S159" i="41"/>
  <c r="S2" i="24" s="1"/>
  <c r="L159" i="41"/>
  <c r="L2" i="24" s="1"/>
  <c r="E159" i="41"/>
  <c r="E2" i="24" s="1"/>
  <c r="U159" i="41"/>
  <c r="U2" i="24" s="1"/>
  <c r="R159" i="41"/>
  <c r="R2" i="24" s="1"/>
  <c r="AA159" i="41"/>
  <c r="Y159" i="41"/>
  <c r="AD159" i="41"/>
  <c r="E139" i="44"/>
  <c r="D139" i="44"/>
  <c r="B139" i="44"/>
  <c r="B6" i="21" s="1"/>
  <c r="AA172" i="41"/>
  <c r="F139" i="44"/>
  <c r="G134" i="44"/>
  <c r="AG189" i="44"/>
  <c r="AG4" i="17" s="1"/>
  <c r="AC189" i="44"/>
  <c r="AC4" i="17" s="1"/>
  <c r="Y189" i="44"/>
  <c r="Y4" i="17" s="1"/>
  <c r="U189" i="44"/>
  <c r="U4" i="17" s="1"/>
  <c r="Q189" i="44"/>
  <c r="M189" i="44"/>
  <c r="I189" i="44"/>
  <c r="E189" i="44"/>
  <c r="AF189" i="44"/>
  <c r="AF4" i="17" s="1"/>
  <c r="AB189" i="44"/>
  <c r="AB4" i="17" s="1"/>
  <c r="X189" i="44"/>
  <c r="X4" i="17" s="1"/>
  <c r="T189" i="44"/>
  <c r="P189" i="44"/>
  <c r="L189" i="44"/>
  <c r="H189" i="44"/>
  <c r="D189" i="44"/>
  <c r="AH189" i="44"/>
  <c r="AH4" i="17" s="1"/>
  <c r="Z189" i="44"/>
  <c r="Z4" i="17" s="1"/>
  <c r="R189" i="44"/>
  <c r="J189" i="44"/>
  <c r="AE189" i="44"/>
  <c r="AE4" i="17" s="1"/>
  <c r="W189" i="44"/>
  <c r="W4" i="17" s="1"/>
  <c r="O189" i="44"/>
  <c r="G189" i="44"/>
  <c r="AD189" i="44"/>
  <c r="AD4" i="17" s="1"/>
  <c r="V189" i="44"/>
  <c r="V4" i="17" s="1"/>
  <c r="N189" i="44"/>
  <c r="F189" i="44"/>
  <c r="AA189" i="44"/>
  <c r="AA4" i="17" s="1"/>
  <c r="S189" i="44"/>
  <c r="K189" i="44"/>
  <c r="C189" i="44"/>
  <c r="B2" i="16"/>
  <c r="AG174" i="44"/>
  <c r="AG2" i="16" s="1"/>
  <c r="AC174" i="44"/>
  <c r="AC2" i="16" s="1"/>
  <c r="Y174" i="44"/>
  <c r="Y2" i="16" s="1"/>
  <c r="U174" i="44"/>
  <c r="U2" i="16" s="1"/>
  <c r="Q174" i="44"/>
  <c r="Q2" i="16" s="1"/>
  <c r="M174" i="44"/>
  <c r="M2" i="16" s="1"/>
  <c r="I174" i="44"/>
  <c r="I2" i="16" s="1"/>
  <c r="E174" i="44"/>
  <c r="E2" i="16" s="1"/>
  <c r="AF174" i="44"/>
  <c r="AF2" i="16" s="1"/>
  <c r="AB174" i="44"/>
  <c r="AB2" i="16" s="1"/>
  <c r="X174" i="44"/>
  <c r="X2" i="16" s="1"/>
  <c r="T174" i="44"/>
  <c r="T2" i="16" s="1"/>
  <c r="P174" i="44"/>
  <c r="P2" i="16" s="1"/>
  <c r="L174" i="44"/>
  <c r="L2" i="16" s="1"/>
  <c r="H174" i="44"/>
  <c r="H2" i="16" s="1"/>
  <c r="D174" i="44"/>
  <c r="D2" i="16" s="1"/>
  <c r="AH174" i="44"/>
  <c r="AH2" i="16" s="1"/>
  <c r="Z174" i="44"/>
  <c r="Z2" i="16" s="1"/>
  <c r="R174" i="44"/>
  <c r="R2" i="16" s="1"/>
  <c r="J174" i="44"/>
  <c r="J2" i="16" s="1"/>
  <c r="AE174" i="44"/>
  <c r="AE2" i="16" s="1"/>
  <c r="W174" i="44"/>
  <c r="W2" i="16" s="1"/>
  <c r="O174" i="44"/>
  <c r="O2" i="16" s="1"/>
  <c r="G174" i="44"/>
  <c r="G2" i="16" s="1"/>
  <c r="AD174" i="44"/>
  <c r="AD2" i="16" s="1"/>
  <c r="V174" i="44"/>
  <c r="V2" i="16" s="1"/>
  <c r="N174" i="44"/>
  <c r="N2" i="16" s="1"/>
  <c r="F174" i="44"/>
  <c r="F2" i="16" s="1"/>
  <c r="AA174" i="44"/>
  <c r="AA2" i="16" s="1"/>
  <c r="S174" i="44"/>
  <c r="S2" i="16" s="1"/>
  <c r="K174" i="44"/>
  <c r="K2" i="16" s="1"/>
  <c r="C174" i="44"/>
  <c r="C2" i="16" s="1"/>
  <c r="B5" i="17"/>
  <c r="AG190" i="44"/>
  <c r="AG5" i="17" s="1"/>
  <c r="AC190" i="44"/>
  <c r="AC5" i="17" s="1"/>
  <c r="Y190" i="44"/>
  <c r="Y5" i="17" s="1"/>
  <c r="U190" i="44"/>
  <c r="U5" i="17" s="1"/>
  <c r="Q190" i="44"/>
  <c r="M190" i="44"/>
  <c r="I190" i="44"/>
  <c r="E190" i="44"/>
  <c r="AF190" i="44"/>
  <c r="AF5" i="17" s="1"/>
  <c r="AB190" i="44"/>
  <c r="AB5" i="17" s="1"/>
  <c r="X190" i="44"/>
  <c r="X5" i="17" s="1"/>
  <c r="T190" i="44"/>
  <c r="P190" i="44"/>
  <c r="L190" i="44"/>
  <c r="H190" i="44"/>
  <c r="D190" i="44"/>
  <c r="AH190" i="44"/>
  <c r="AH5" i="17" s="1"/>
  <c r="Z190" i="44"/>
  <c r="Z5" i="17" s="1"/>
  <c r="R190" i="44"/>
  <c r="J190" i="44"/>
  <c r="AE190" i="44"/>
  <c r="AE5" i="17" s="1"/>
  <c r="W190" i="44"/>
  <c r="W5" i="17" s="1"/>
  <c r="O190" i="44"/>
  <c r="G190" i="44"/>
  <c r="AD190" i="44"/>
  <c r="AD5" i="17" s="1"/>
  <c r="V190" i="44"/>
  <c r="V5" i="17" s="1"/>
  <c r="N190" i="44"/>
  <c r="F190" i="44"/>
  <c r="AA190" i="44"/>
  <c r="AA5" i="17" s="1"/>
  <c r="S190" i="44"/>
  <c r="K190" i="44"/>
  <c r="C190" i="44"/>
  <c r="B2" i="15"/>
  <c r="AG161" i="44"/>
  <c r="AG2" i="15" s="1"/>
  <c r="AC161" i="44"/>
  <c r="AC2" i="15" s="1"/>
  <c r="Y161" i="44"/>
  <c r="Y2" i="15" s="1"/>
  <c r="U161" i="44"/>
  <c r="U2" i="15" s="1"/>
  <c r="Q161" i="44"/>
  <c r="M161" i="44"/>
  <c r="I161" i="44"/>
  <c r="E161" i="44"/>
  <c r="AF161" i="44"/>
  <c r="AF2" i="15" s="1"/>
  <c r="AB161" i="44"/>
  <c r="AB2" i="15" s="1"/>
  <c r="X161" i="44"/>
  <c r="X2" i="15" s="1"/>
  <c r="T161" i="44"/>
  <c r="P161" i="44"/>
  <c r="L161" i="44"/>
  <c r="H161" i="44"/>
  <c r="D161" i="44"/>
  <c r="AH161" i="44"/>
  <c r="AH2" i="15" s="1"/>
  <c r="Z161" i="44"/>
  <c r="Z2" i="15" s="1"/>
  <c r="R161" i="44"/>
  <c r="J161" i="44"/>
  <c r="AE161" i="44"/>
  <c r="AE2" i="15" s="1"/>
  <c r="W161" i="44"/>
  <c r="W2" i="15" s="1"/>
  <c r="O161" i="44"/>
  <c r="G161" i="44"/>
  <c r="AD161" i="44"/>
  <c r="AD2" i="15" s="1"/>
  <c r="V161" i="44"/>
  <c r="V2" i="15" s="1"/>
  <c r="N161" i="44"/>
  <c r="F161" i="44"/>
  <c r="S161" i="44"/>
  <c r="K161" i="44"/>
  <c r="C161" i="44"/>
  <c r="AA161" i="44"/>
  <c r="AA2" i="15" s="1"/>
  <c r="AG188" i="44"/>
  <c r="AG3" i="17" s="1"/>
  <c r="AC188" i="44"/>
  <c r="AC3" i="17" s="1"/>
  <c r="Y188" i="44"/>
  <c r="Y3" i="17" s="1"/>
  <c r="U188" i="44"/>
  <c r="U3" i="17" s="1"/>
  <c r="Q188" i="44"/>
  <c r="M188" i="44"/>
  <c r="I188" i="44"/>
  <c r="E188" i="44"/>
  <c r="AF188" i="44"/>
  <c r="AF3" i="17" s="1"/>
  <c r="AB188" i="44"/>
  <c r="AB3" i="17" s="1"/>
  <c r="X188" i="44"/>
  <c r="X3" i="17" s="1"/>
  <c r="T188" i="44"/>
  <c r="P188" i="44"/>
  <c r="L188" i="44"/>
  <c r="H188" i="44"/>
  <c r="D188" i="44"/>
  <c r="AH188" i="44"/>
  <c r="AH3" i="17" s="1"/>
  <c r="Z188" i="44"/>
  <c r="Z3" i="17" s="1"/>
  <c r="R188" i="44"/>
  <c r="J188" i="44"/>
  <c r="AE188" i="44"/>
  <c r="AE3" i="17" s="1"/>
  <c r="W188" i="44"/>
  <c r="W3" i="17" s="1"/>
  <c r="O188" i="44"/>
  <c r="G188" i="44"/>
  <c r="AD188" i="44"/>
  <c r="AD3" i="17" s="1"/>
  <c r="V188" i="44"/>
  <c r="V3" i="17" s="1"/>
  <c r="N188" i="44"/>
  <c r="F188" i="44"/>
  <c r="AA188" i="44"/>
  <c r="AA3" i="17" s="1"/>
  <c r="S188" i="44"/>
  <c r="K188" i="44"/>
  <c r="C188" i="44"/>
  <c r="AA150" i="44"/>
  <c r="AA4" i="14" s="1"/>
  <c r="AC150" i="44"/>
  <c r="AC4" i="14" s="1"/>
  <c r="AD150" i="44"/>
  <c r="AD4" i="14" s="1"/>
  <c r="B129" i="44"/>
  <c r="B187" i="44" s="1"/>
  <c r="K120" i="44"/>
  <c r="D125" i="44"/>
  <c r="B138" i="44" s="1"/>
  <c r="D121" i="44"/>
  <c r="E125" i="44"/>
  <c r="B136" i="44" s="1"/>
  <c r="E121" i="44"/>
  <c r="B126" i="44"/>
  <c r="B148" i="44" s="1"/>
  <c r="K117" i="44"/>
  <c r="F125" i="44"/>
  <c r="F121" i="44"/>
  <c r="AF150" i="44"/>
  <c r="AF4" i="14" s="1"/>
  <c r="C125" i="44"/>
  <c r="B137" i="44" s="1"/>
  <c r="AC137" i="44" s="1"/>
  <c r="AC4" i="21" s="1"/>
  <c r="C121" i="44"/>
  <c r="B125" i="44"/>
  <c r="B135" i="44" s="1"/>
  <c r="K116" i="44"/>
  <c r="B121" i="44"/>
  <c r="Z150" i="44"/>
  <c r="Z4" i="14" s="1"/>
  <c r="AG150" i="44"/>
  <c r="AG4" i="14" s="1"/>
  <c r="V150" i="44"/>
  <c r="V4" i="14" s="1"/>
  <c r="Y150" i="44"/>
  <c r="Y4" i="14" s="1"/>
  <c r="U150" i="44"/>
  <c r="U4" i="14" s="1"/>
  <c r="W150" i="44"/>
  <c r="W4" i="14" s="1"/>
  <c r="X150" i="44"/>
  <c r="X4" i="14" s="1"/>
  <c r="AB150" i="44"/>
  <c r="AB4" i="14" s="1"/>
  <c r="AH150" i="44"/>
  <c r="AH4" i="14" s="1"/>
  <c r="AE150" i="44"/>
  <c r="AE4" i="14" s="1"/>
  <c r="C37" i="41"/>
  <c r="K93" i="41"/>
  <c r="K2" i="20" s="1"/>
  <c r="AE93" i="41"/>
  <c r="O93" i="41"/>
  <c r="O2" i="20" s="1"/>
  <c r="Y93" i="41"/>
  <c r="Z106" i="41"/>
  <c r="B3" i="17"/>
  <c r="I106" i="41"/>
  <c r="I2" i="11" s="1"/>
  <c r="J106" i="41"/>
  <c r="J2" i="11" s="1"/>
  <c r="M106" i="41"/>
  <c r="M2" i="11" s="1"/>
  <c r="W106" i="41"/>
  <c r="W2" i="11" s="1"/>
  <c r="Y106" i="41"/>
  <c r="AD106" i="41"/>
  <c r="P106" i="41"/>
  <c r="P2" i="11" s="1"/>
  <c r="Q106" i="41"/>
  <c r="Q2" i="11" s="1"/>
  <c r="R106" i="41"/>
  <c r="R2" i="11" s="1"/>
  <c r="S172" i="41"/>
  <c r="S2" i="25" s="1"/>
  <c r="Y172" i="41"/>
  <c r="AC106" i="41"/>
  <c r="AH106" i="41"/>
  <c r="B4" i="17"/>
  <c r="AA106" i="41"/>
  <c r="T106" i="41"/>
  <c r="T2" i="11" s="1"/>
  <c r="V106" i="41"/>
  <c r="V2" i="11" s="1"/>
  <c r="X106" i="41"/>
  <c r="X2" i="11" s="1"/>
  <c r="O106" i="41"/>
  <c r="O2" i="11" s="1"/>
  <c r="I172" i="41"/>
  <c r="I2" i="25" s="1"/>
  <c r="AG83" i="41"/>
  <c r="AE106" i="41"/>
  <c r="AG106" i="41"/>
  <c r="AE151" i="41"/>
  <c r="AD151" i="41"/>
  <c r="AJ5" i="20"/>
  <c r="AJ107" i="41"/>
  <c r="AJ6" i="20"/>
  <c r="AJ94" i="41"/>
  <c r="AJ3" i="20" s="1"/>
  <c r="AJ7" i="20"/>
  <c r="AJ120" i="41"/>
  <c r="AJ147" i="41"/>
  <c r="AJ173" i="41"/>
  <c r="AJ160" i="41"/>
  <c r="AJ132" i="41"/>
  <c r="AJ133" i="41"/>
  <c r="AJ186" i="41"/>
  <c r="J151" i="41"/>
  <c r="J7" i="23" s="1"/>
  <c r="U151" i="41"/>
  <c r="U7" i="23" s="1"/>
  <c r="K151" i="41"/>
  <c r="K7" i="23" s="1"/>
  <c r="L151" i="41"/>
  <c r="L7" i="23" s="1"/>
  <c r="AD85" i="41" l="1"/>
  <c r="AH85" i="41"/>
  <c r="P85" i="41"/>
  <c r="P7" i="18" s="1"/>
  <c r="C85" i="41"/>
  <c r="C7" i="18" s="1"/>
  <c r="V85" i="41"/>
  <c r="V7" i="18" s="1"/>
  <c r="X85" i="41"/>
  <c r="X7" i="18" s="1"/>
  <c r="T85" i="41"/>
  <c r="T7" i="18" s="1"/>
  <c r="K85" i="41"/>
  <c r="K7" i="18" s="1"/>
  <c r="AC85" i="41"/>
  <c r="B7" i="18"/>
  <c r="Z85" i="41"/>
  <c r="AG85" i="41"/>
  <c r="J85" i="41"/>
  <c r="J7" i="18" s="1"/>
  <c r="L85" i="41"/>
  <c r="L7" i="18" s="1"/>
  <c r="M85" i="41"/>
  <c r="M7" i="18" s="1"/>
  <c r="F85" i="41"/>
  <c r="F7" i="18" s="1"/>
  <c r="H85" i="41"/>
  <c r="H7" i="18" s="1"/>
  <c r="Y85" i="41"/>
  <c r="D85" i="41"/>
  <c r="D7" i="18" s="1"/>
  <c r="G85" i="41"/>
  <c r="G7" i="18" s="1"/>
  <c r="AA85" i="41"/>
  <c r="AE85" i="41"/>
  <c r="I85" i="41"/>
  <c r="I7" i="18" s="1"/>
  <c r="AF85" i="41"/>
  <c r="O85" i="41"/>
  <c r="O7" i="18" s="1"/>
  <c r="Q85" i="41"/>
  <c r="Q7" i="18" s="1"/>
  <c r="W85" i="41"/>
  <c r="W7" i="18" s="1"/>
  <c r="R85" i="41"/>
  <c r="R7" i="18" s="1"/>
  <c r="U85" i="41"/>
  <c r="U7" i="18" s="1"/>
  <c r="N85" i="41"/>
  <c r="N7" i="18" s="1"/>
  <c r="AB85" i="41"/>
  <c r="S85" i="41"/>
  <c r="S7" i="18" s="1"/>
  <c r="E85" i="41"/>
  <c r="E7" i="18" s="1"/>
  <c r="P151" i="41"/>
  <c r="P7" i="23" s="1"/>
  <c r="N151" i="41"/>
  <c r="N7" i="23" s="1"/>
  <c r="AD172" i="41"/>
  <c r="Q172" i="41"/>
  <c r="Q2" i="25" s="1"/>
  <c r="V93" i="41"/>
  <c r="V2" i="20" s="1"/>
  <c r="E93" i="41"/>
  <c r="E2" i="20" s="1"/>
  <c r="X151" i="41"/>
  <c r="X7" i="23" s="1"/>
  <c r="I151" i="41"/>
  <c r="I7" i="23" s="1"/>
  <c r="O151" i="41"/>
  <c r="AI151" i="41" s="1"/>
  <c r="V151" i="41"/>
  <c r="V7" i="23" s="1"/>
  <c r="Z151" i="41"/>
  <c r="AF151" i="41"/>
  <c r="V172" i="41"/>
  <c r="V2" i="25" s="1"/>
  <c r="G172" i="41"/>
  <c r="G2" i="25" s="1"/>
  <c r="U106" i="41"/>
  <c r="U2" i="11" s="1"/>
  <c r="L106" i="41"/>
  <c r="L2" i="11" s="1"/>
  <c r="AB106" i="41"/>
  <c r="U172" i="41"/>
  <c r="U2" i="25" s="1"/>
  <c r="K106" i="41"/>
  <c r="K2" i="11" s="1"/>
  <c r="N106" i="41"/>
  <c r="N2" i="11" s="1"/>
  <c r="G106" i="41"/>
  <c r="G2" i="11" s="1"/>
  <c r="J172" i="41"/>
  <c r="J2" i="25" s="1"/>
  <c r="Z172" i="41"/>
  <c r="Q93" i="41"/>
  <c r="Q2" i="20" s="1"/>
  <c r="F93" i="41"/>
  <c r="F2" i="20" s="1"/>
  <c r="T93" i="41"/>
  <c r="T2" i="20" s="1"/>
  <c r="AF106" i="41"/>
  <c r="D106" i="41"/>
  <c r="D2" i="11" s="1"/>
  <c r="F106" i="41"/>
  <c r="F2" i="11" s="1"/>
  <c r="E151" i="41"/>
  <c r="E7" i="23" s="1"/>
  <c r="G151" i="41"/>
  <c r="G7" i="23" s="1"/>
  <c r="AG151" i="41"/>
  <c r="AB151" i="41"/>
  <c r="W172" i="41"/>
  <c r="W2" i="25" s="1"/>
  <c r="R172" i="41"/>
  <c r="R2" i="25" s="1"/>
  <c r="C172" i="41"/>
  <c r="C2" i="25" s="1"/>
  <c r="AH172" i="41"/>
  <c r="O172" i="41"/>
  <c r="O2" i="25" s="1"/>
  <c r="M172" i="41"/>
  <c r="M2" i="25" s="1"/>
  <c r="H151" i="41"/>
  <c r="H7" i="23" s="1"/>
  <c r="C151" i="41"/>
  <c r="C7" i="23" s="1"/>
  <c r="M151" i="41"/>
  <c r="M7" i="23" s="1"/>
  <c r="F151" i="41"/>
  <c r="F7" i="23" s="1"/>
  <c r="AC151" i="41"/>
  <c r="AH151" i="41"/>
  <c r="F172" i="41"/>
  <c r="F2" i="25" s="1"/>
  <c r="AB172" i="41"/>
  <c r="L172" i="41"/>
  <c r="L2" i="25" s="1"/>
  <c r="B2" i="25"/>
  <c r="K172" i="41"/>
  <c r="K2" i="25" s="1"/>
  <c r="AA93" i="41"/>
  <c r="X93" i="41"/>
  <c r="X2" i="20" s="1"/>
  <c r="AH93" i="41"/>
  <c r="D93" i="41"/>
  <c r="D2" i="20" s="1"/>
  <c r="I93" i="41"/>
  <c r="I2" i="20" s="1"/>
  <c r="S106" i="41"/>
  <c r="S2" i="11" s="1"/>
  <c r="H106" i="41"/>
  <c r="H2" i="11" s="1"/>
  <c r="H83" i="41"/>
  <c r="H5" i="18" s="1"/>
  <c r="AF83" i="41"/>
  <c r="D172" i="41"/>
  <c r="D2" i="25" s="1"/>
  <c r="AF93" i="41"/>
  <c r="P93" i="41"/>
  <c r="P2" i="20" s="1"/>
  <c r="N93" i="41"/>
  <c r="N2" i="20" s="1"/>
  <c r="L93" i="41"/>
  <c r="L2" i="20" s="1"/>
  <c r="J93" i="41"/>
  <c r="J2" i="20" s="1"/>
  <c r="W93" i="41"/>
  <c r="W2" i="20" s="1"/>
  <c r="AD93" i="41"/>
  <c r="G93" i="41"/>
  <c r="G2" i="20" s="1"/>
  <c r="AC93" i="41"/>
  <c r="C93" i="41"/>
  <c r="C2" i="20" s="1"/>
  <c r="Z93" i="41"/>
  <c r="D151" i="41"/>
  <c r="D7" i="23" s="1"/>
  <c r="T151" i="41"/>
  <c r="T7" i="23" s="1"/>
  <c r="S151" i="41"/>
  <c r="S7" i="23" s="1"/>
  <c r="Q151" i="41"/>
  <c r="Q7" i="23" s="1"/>
  <c r="W151" i="41"/>
  <c r="W7" i="23" s="1"/>
  <c r="R151" i="41"/>
  <c r="R7" i="23" s="1"/>
  <c r="Y151" i="41"/>
  <c r="AA151" i="41"/>
  <c r="AG172" i="41"/>
  <c r="P172" i="41"/>
  <c r="P2" i="25" s="1"/>
  <c r="AC172" i="41"/>
  <c r="E172" i="41"/>
  <c r="E2" i="25" s="1"/>
  <c r="AE172" i="41"/>
  <c r="T172" i="41"/>
  <c r="T2" i="25" s="1"/>
  <c r="H172" i="41"/>
  <c r="H2" i="25" s="1"/>
  <c r="N172" i="41"/>
  <c r="N2" i="25" s="1"/>
  <c r="H93" i="41"/>
  <c r="H2" i="20" s="1"/>
  <c r="R93" i="41"/>
  <c r="R2" i="20" s="1"/>
  <c r="M93" i="41"/>
  <c r="M2" i="20" s="1"/>
  <c r="X172" i="41"/>
  <c r="X2" i="25" s="1"/>
  <c r="AG93" i="41"/>
  <c r="U93" i="41"/>
  <c r="U2" i="20" s="1"/>
  <c r="Z149" i="41"/>
  <c r="C149" i="41"/>
  <c r="C5" i="23" s="1"/>
  <c r="L149" i="41"/>
  <c r="L5" i="23" s="1"/>
  <c r="AC149" i="41"/>
  <c r="P149" i="41"/>
  <c r="P5" i="23" s="1"/>
  <c r="K149" i="41"/>
  <c r="K5" i="23" s="1"/>
  <c r="AG149" i="41"/>
  <c r="V149" i="41"/>
  <c r="V5" i="23" s="1"/>
  <c r="AB149" i="41"/>
  <c r="S149" i="41"/>
  <c r="S5" i="23" s="1"/>
  <c r="AH149" i="41"/>
  <c r="D149" i="41"/>
  <c r="D5" i="23" s="1"/>
  <c r="O149" i="41"/>
  <c r="O5" i="23" s="1"/>
  <c r="M149" i="41"/>
  <c r="M5" i="23" s="1"/>
  <c r="G149" i="41"/>
  <c r="G5" i="23" s="1"/>
  <c r="AA149" i="41"/>
  <c r="X149" i="41"/>
  <c r="X5" i="23" s="1"/>
  <c r="AE149" i="41"/>
  <c r="N149" i="41"/>
  <c r="N5" i="23" s="1"/>
  <c r="E149" i="41"/>
  <c r="E5" i="23" s="1"/>
  <c r="B5" i="23"/>
  <c r="Y149" i="41"/>
  <c r="AF149" i="41"/>
  <c r="R149" i="41"/>
  <c r="R5" i="23" s="1"/>
  <c r="F149" i="41"/>
  <c r="F5" i="23" s="1"/>
  <c r="J149" i="41"/>
  <c r="J5" i="23" s="1"/>
  <c r="AD149" i="41"/>
  <c r="W149" i="41"/>
  <c r="W5" i="23" s="1"/>
  <c r="Q149" i="41"/>
  <c r="Q5" i="23" s="1"/>
  <c r="U149" i="41"/>
  <c r="U5" i="23" s="1"/>
  <c r="T149" i="41"/>
  <c r="T5" i="23" s="1"/>
  <c r="I149" i="41"/>
  <c r="I5" i="23" s="1"/>
  <c r="H149" i="41"/>
  <c r="H5" i="23" s="1"/>
  <c r="B2" i="24"/>
  <c r="J159" i="41"/>
  <c r="J2" i="24" s="1"/>
  <c r="AB93" i="41"/>
  <c r="S93" i="41"/>
  <c r="S2" i="20" s="1"/>
  <c r="G50" i="44"/>
  <c r="E6" i="21"/>
  <c r="F6" i="21"/>
  <c r="D6" i="21"/>
  <c r="E53" i="44"/>
  <c r="F53" i="44" s="1"/>
  <c r="C83" i="41"/>
  <c r="C5" i="18" s="1"/>
  <c r="AD83" i="41"/>
  <c r="G83" i="41"/>
  <c r="G5" i="18" s="1"/>
  <c r="J83" i="41"/>
  <c r="J5" i="18" s="1"/>
  <c r="AB83" i="41"/>
  <c r="U83" i="41"/>
  <c r="U5" i="18" s="1"/>
  <c r="K83" i="41"/>
  <c r="K5" i="18" s="1"/>
  <c r="E83" i="41"/>
  <c r="E5" i="18" s="1"/>
  <c r="X83" i="41"/>
  <c r="X5" i="18" s="1"/>
  <c r="AI159" i="41"/>
  <c r="O83" i="41"/>
  <c r="O5" i="18" s="1"/>
  <c r="L83" i="41"/>
  <c r="L5" i="18" s="1"/>
  <c r="AE83" i="41"/>
  <c r="AA83" i="41"/>
  <c r="N83" i="41"/>
  <c r="N5" i="18" s="1"/>
  <c r="AH83" i="41"/>
  <c r="M83" i="41"/>
  <c r="M5" i="18" s="1"/>
  <c r="S83" i="41"/>
  <c r="S5" i="18" s="1"/>
  <c r="P83" i="41"/>
  <c r="P5" i="18" s="1"/>
  <c r="R83" i="41"/>
  <c r="R5" i="18" s="1"/>
  <c r="T83" i="41"/>
  <c r="T5" i="18" s="1"/>
  <c r="Y83" i="41"/>
  <c r="Q83" i="41"/>
  <c r="Q5" i="18" s="1"/>
  <c r="W83" i="41"/>
  <c r="W5" i="18" s="1"/>
  <c r="D83" i="41"/>
  <c r="D5" i="18" s="1"/>
  <c r="AJ159" i="41"/>
  <c r="B5" i="18"/>
  <c r="AC83" i="41"/>
  <c r="V83" i="41"/>
  <c r="V5" i="18" s="1"/>
  <c r="Z83" i="41"/>
  <c r="F83" i="41"/>
  <c r="F5" i="18" s="1"/>
  <c r="G139" i="44"/>
  <c r="H134" i="44"/>
  <c r="B2" i="17"/>
  <c r="AG187" i="44"/>
  <c r="AG2" i="17" s="1"/>
  <c r="AC187" i="44"/>
  <c r="AC2" i="17" s="1"/>
  <c r="Y187" i="44"/>
  <c r="Y2" i="17" s="1"/>
  <c r="U187" i="44"/>
  <c r="U2" i="17" s="1"/>
  <c r="Q187" i="44"/>
  <c r="M187" i="44"/>
  <c r="I187" i="44"/>
  <c r="E187" i="44"/>
  <c r="AF187" i="44"/>
  <c r="AF2" i="17" s="1"/>
  <c r="AB187" i="44"/>
  <c r="AB2" i="17" s="1"/>
  <c r="X187" i="44"/>
  <c r="X2" i="17" s="1"/>
  <c r="T187" i="44"/>
  <c r="P187" i="44"/>
  <c r="L187" i="44"/>
  <c r="H187" i="44"/>
  <c r="D187" i="44"/>
  <c r="AH187" i="44"/>
  <c r="AH2" i="17" s="1"/>
  <c r="Z187" i="44"/>
  <c r="Z2" i="17" s="1"/>
  <c r="R187" i="44"/>
  <c r="J187" i="44"/>
  <c r="AE187" i="44"/>
  <c r="AE2" i="17" s="1"/>
  <c r="W187" i="44"/>
  <c r="W2" i="17" s="1"/>
  <c r="O187" i="44"/>
  <c r="G187" i="44"/>
  <c r="AD187" i="44"/>
  <c r="AD2" i="17" s="1"/>
  <c r="V187" i="44"/>
  <c r="V2" i="17" s="1"/>
  <c r="N187" i="44"/>
  <c r="F187" i="44"/>
  <c r="AA187" i="44"/>
  <c r="AA2" i="17" s="1"/>
  <c r="S187" i="44"/>
  <c r="K187" i="44"/>
  <c r="C187" i="44"/>
  <c r="B2" i="14"/>
  <c r="AG148" i="44"/>
  <c r="AG2" i="14" s="1"/>
  <c r="AC148" i="44"/>
  <c r="AC2" i="14" s="1"/>
  <c r="Y148" i="44"/>
  <c r="Y2" i="14" s="1"/>
  <c r="U148" i="44"/>
  <c r="U2" i="14" s="1"/>
  <c r="Q148" i="44"/>
  <c r="M148" i="44"/>
  <c r="I148" i="44"/>
  <c r="E148" i="44"/>
  <c r="AF148" i="44"/>
  <c r="AF2" i="14" s="1"/>
  <c r="AH148" i="44"/>
  <c r="AH2" i="14" s="1"/>
  <c r="AA148" i="44"/>
  <c r="AA2" i="14" s="1"/>
  <c r="V148" i="44"/>
  <c r="V2" i="14" s="1"/>
  <c r="P148" i="44"/>
  <c r="K148" i="44"/>
  <c r="F148" i="44"/>
  <c r="AE148" i="44"/>
  <c r="AE2" i="14" s="1"/>
  <c r="Z148" i="44"/>
  <c r="Z2" i="14" s="1"/>
  <c r="T148" i="44"/>
  <c r="O148" i="44"/>
  <c r="J148" i="44"/>
  <c r="D148" i="44"/>
  <c r="AD148" i="44"/>
  <c r="AD2" i="14" s="1"/>
  <c r="X148" i="44"/>
  <c r="X2" i="14" s="1"/>
  <c r="S148" i="44"/>
  <c r="N148" i="44"/>
  <c r="H148" i="44"/>
  <c r="C148" i="44"/>
  <c r="W148" i="44"/>
  <c r="W2" i="14" s="1"/>
  <c r="R148" i="44"/>
  <c r="L148" i="44"/>
  <c r="AB148" i="44"/>
  <c r="AB2" i="14" s="1"/>
  <c r="G148" i="44"/>
  <c r="AF137" i="44"/>
  <c r="AF4" i="21" s="1"/>
  <c r="AA137" i="44"/>
  <c r="AA4" i="21" s="1"/>
  <c r="U137" i="44"/>
  <c r="U4" i="21" s="1"/>
  <c r="B4" i="21"/>
  <c r="Z137" i="44"/>
  <c r="Z4" i="21" s="1"/>
  <c r="AH137" i="44"/>
  <c r="AH4" i="21" s="1"/>
  <c r="V137" i="44"/>
  <c r="V4" i="21" s="1"/>
  <c r="X137" i="44"/>
  <c r="X4" i="21" s="1"/>
  <c r="Y137" i="44"/>
  <c r="Y4" i="21" s="1"/>
  <c r="B2" i="21"/>
  <c r="AH135" i="44"/>
  <c r="AH2" i="21" s="1"/>
  <c r="AD135" i="44"/>
  <c r="AD2" i="21" s="1"/>
  <c r="Z135" i="44"/>
  <c r="Z2" i="21" s="1"/>
  <c r="V135" i="44"/>
  <c r="V2" i="21" s="1"/>
  <c r="R135" i="44"/>
  <c r="N135" i="44"/>
  <c r="J135" i="44"/>
  <c r="F135" i="44"/>
  <c r="AF135" i="44"/>
  <c r="AF2" i="21" s="1"/>
  <c r="X135" i="44"/>
  <c r="X2" i="21" s="1"/>
  <c r="P135" i="44"/>
  <c r="H135" i="44"/>
  <c r="AG135" i="44"/>
  <c r="AG2" i="21" s="1"/>
  <c r="AC135" i="44"/>
  <c r="AC2" i="21" s="1"/>
  <c r="Y135" i="44"/>
  <c r="Y2" i="21" s="1"/>
  <c r="U135" i="44"/>
  <c r="U2" i="21" s="1"/>
  <c r="Q135" i="44"/>
  <c r="M135" i="44"/>
  <c r="I135" i="44"/>
  <c r="E135" i="44"/>
  <c r="AB135" i="44"/>
  <c r="AB2" i="21" s="1"/>
  <c r="T135" i="44"/>
  <c r="T2" i="21" s="1"/>
  <c r="L135" i="44"/>
  <c r="D135" i="44"/>
  <c r="AE135" i="44"/>
  <c r="AE2" i="21" s="1"/>
  <c r="AA135" i="44"/>
  <c r="AA2" i="21" s="1"/>
  <c r="W135" i="44"/>
  <c r="W2" i="21" s="1"/>
  <c r="S135" i="44"/>
  <c r="O135" i="44"/>
  <c r="K135" i="44"/>
  <c r="G135" i="44"/>
  <c r="C135" i="44"/>
  <c r="AG137" i="44"/>
  <c r="AG4" i="21" s="1"/>
  <c r="AB137" i="44"/>
  <c r="AB4" i="21" s="1"/>
  <c r="B5" i="21"/>
  <c r="AH138" i="44"/>
  <c r="AH5" i="21" s="1"/>
  <c r="AD138" i="44"/>
  <c r="AD5" i="21" s="1"/>
  <c r="Z138" i="44"/>
  <c r="Z5" i="21" s="1"/>
  <c r="V138" i="44"/>
  <c r="V5" i="21" s="1"/>
  <c r="R138" i="44"/>
  <c r="N138" i="44"/>
  <c r="J138" i="44"/>
  <c r="F138" i="44"/>
  <c r="AB138" i="44"/>
  <c r="AB5" i="21" s="1"/>
  <c r="T138" i="44"/>
  <c r="P138" i="44"/>
  <c r="H138" i="44"/>
  <c r="AG138" i="44"/>
  <c r="AG5" i="21" s="1"/>
  <c r="AC138" i="44"/>
  <c r="AC5" i="21" s="1"/>
  <c r="Y138" i="44"/>
  <c r="Y5" i="21" s="1"/>
  <c r="U138" i="44"/>
  <c r="U5" i="21" s="1"/>
  <c r="Q138" i="44"/>
  <c r="M138" i="44"/>
  <c r="I138" i="44"/>
  <c r="E138" i="44"/>
  <c r="AF138" i="44"/>
  <c r="AF5" i="21" s="1"/>
  <c r="X138" i="44"/>
  <c r="X5" i="21" s="1"/>
  <c r="L138" i="44"/>
  <c r="D138" i="44"/>
  <c r="AE138" i="44"/>
  <c r="AE5" i="21" s="1"/>
  <c r="AA138" i="44"/>
  <c r="AA5" i="21" s="1"/>
  <c r="W138" i="44"/>
  <c r="W5" i="21" s="1"/>
  <c r="S138" i="44"/>
  <c r="O138" i="44"/>
  <c r="K138" i="44"/>
  <c r="G138" i="44"/>
  <c r="C138" i="44"/>
  <c r="AE137" i="44"/>
  <c r="AE4" i="21" s="1"/>
  <c r="AD137" i="44"/>
  <c r="AD4" i="21" s="1"/>
  <c r="W137" i="44"/>
  <c r="W4" i="21" s="1"/>
  <c r="B3" i="21"/>
  <c r="AH136" i="44"/>
  <c r="AH3" i="21" s="1"/>
  <c r="AD136" i="44"/>
  <c r="AD3" i="21" s="1"/>
  <c r="Z136" i="44"/>
  <c r="Z3" i="21" s="1"/>
  <c r="V136" i="44"/>
  <c r="V3" i="21" s="1"/>
  <c r="R136" i="44"/>
  <c r="N136" i="44"/>
  <c r="J136" i="44"/>
  <c r="F136" i="44"/>
  <c r="AF136" i="44"/>
  <c r="AF3" i="21" s="1"/>
  <c r="X136" i="44"/>
  <c r="X3" i="21" s="1"/>
  <c r="P136" i="44"/>
  <c r="H136" i="44"/>
  <c r="AG136" i="44"/>
  <c r="AG3" i="21" s="1"/>
  <c r="AC136" i="44"/>
  <c r="AC3" i="21" s="1"/>
  <c r="Y136" i="44"/>
  <c r="Y3" i="21" s="1"/>
  <c r="U136" i="44"/>
  <c r="U3" i="21" s="1"/>
  <c r="Q136" i="44"/>
  <c r="M136" i="44"/>
  <c r="I136" i="44"/>
  <c r="E136" i="44"/>
  <c r="AB136" i="44"/>
  <c r="AB3" i="21" s="1"/>
  <c r="T136" i="44"/>
  <c r="L136" i="44"/>
  <c r="D136" i="44"/>
  <c r="AE136" i="44"/>
  <c r="AE3" i="21" s="1"/>
  <c r="AA136" i="44"/>
  <c r="AA3" i="21" s="1"/>
  <c r="W136" i="44"/>
  <c r="W3" i="21" s="1"/>
  <c r="S136" i="44"/>
  <c r="O136" i="44"/>
  <c r="K136" i="44"/>
  <c r="G136" i="44"/>
  <c r="C136" i="44"/>
  <c r="B37" i="41"/>
  <c r="C40" i="41"/>
  <c r="AI85" i="41"/>
  <c r="O7" i="23"/>
  <c r="AK106" i="41"/>
  <c r="AK132" i="41"/>
  <c r="AK85" i="41"/>
  <c r="AK5" i="20"/>
  <c r="AK107" i="41"/>
  <c r="AK133" i="41"/>
  <c r="AK93" i="41"/>
  <c r="AK6" i="20"/>
  <c r="AK94" i="41"/>
  <c r="AK3" i="20" s="1"/>
  <c r="AK7" i="20"/>
  <c r="AK120" i="41"/>
  <c r="AK147" i="41"/>
  <c r="AK173" i="41"/>
  <c r="AK159" i="41"/>
  <c r="AK160" i="41"/>
  <c r="AK186" i="41"/>
  <c r="AI106" i="41" l="1"/>
  <c r="AJ106" i="41"/>
  <c r="AJ85" i="41"/>
  <c r="AJ93" i="41"/>
  <c r="AK172" i="41"/>
  <c r="AJ151" i="41"/>
  <c r="AI172" i="41"/>
  <c r="AK151" i="41"/>
  <c r="AJ172" i="41"/>
  <c r="AI93" i="41"/>
  <c r="AI149" i="41"/>
  <c r="AK149" i="41"/>
  <c r="AJ149" i="41"/>
  <c r="G51" i="44"/>
  <c r="G6" i="21"/>
  <c r="E54" i="44"/>
  <c r="F54" i="44" s="1"/>
  <c r="AK83" i="41"/>
  <c r="AJ83" i="41"/>
  <c r="AI83" i="41"/>
  <c r="H139" i="44"/>
  <c r="I134" i="44"/>
  <c r="Y2" i="20"/>
  <c r="Y5" i="18"/>
  <c r="Y4" i="24"/>
  <c r="G52" i="44" l="1"/>
  <c r="H6" i="21"/>
  <c r="E55" i="44"/>
  <c r="F55" i="44" s="1"/>
  <c r="I139" i="44"/>
  <c r="J134" i="44"/>
  <c r="Y6" i="18"/>
  <c r="Y7" i="18"/>
  <c r="Y2" i="11"/>
  <c r="Y6" i="23"/>
  <c r="Y5" i="23"/>
  <c r="Y4" i="20"/>
  <c r="Y7" i="23"/>
  <c r="Y7" i="12"/>
  <c r="Y2" i="24"/>
  <c r="Y2" i="25"/>
  <c r="I6" i="21" l="1"/>
  <c r="G53" i="44"/>
  <c r="E56" i="44"/>
  <c r="F56" i="44" s="1"/>
  <c r="J139" i="44"/>
  <c r="K134" i="44"/>
  <c r="Z2" i="24"/>
  <c r="Z7" i="12"/>
  <c r="Z6" i="18"/>
  <c r="Z2" i="11"/>
  <c r="Z5" i="23"/>
  <c r="Z4" i="20"/>
  <c r="Z5" i="18"/>
  <c r="Z7" i="18"/>
  <c r="Z6" i="23"/>
  <c r="Z2" i="20"/>
  <c r="Z4" i="24"/>
  <c r="Z2" i="25"/>
  <c r="Z7" i="23"/>
  <c r="B81" i="1"/>
  <c r="J6" i="21" l="1"/>
  <c r="G54" i="44"/>
  <c r="E57" i="44"/>
  <c r="F57" i="44" s="1"/>
  <c r="K139" i="44"/>
  <c r="L134" i="44"/>
  <c r="AA2" i="25"/>
  <c r="AA7" i="12"/>
  <c r="AA4" i="24"/>
  <c r="AA2" i="24"/>
  <c r="AA7" i="18"/>
  <c r="AA5" i="18"/>
  <c r="AA4" i="20"/>
  <c r="AA6" i="23"/>
  <c r="AA6" i="18"/>
  <c r="AA2" i="11"/>
  <c r="AA5" i="23"/>
  <c r="AA7" i="23"/>
  <c r="AA2" i="20"/>
  <c r="G55" i="44" l="1"/>
  <c r="K6" i="21"/>
  <c r="E58" i="44"/>
  <c r="F58" i="44" s="1"/>
  <c r="L139" i="44"/>
  <c r="M134" i="44"/>
  <c r="AB5" i="23"/>
  <c r="AB4" i="24"/>
  <c r="AB2" i="25"/>
  <c r="AB7" i="12"/>
  <c r="AB5" i="18"/>
  <c r="AB2" i="24"/>
  <c r="AB4" i="20"/>
  <c r="AB2" i="20"/>
  <c r="AB6" i="23"/>
  <c r="AB2" i="11"/>
  <c r="AB7" i="18"/>
  <c r="AB7" i="23"/>
  <c r="AB6" i="18"/>
  <c r="G56" i="44" l="1"/>
  <c r="L6" i="21"/>
  <c r="E59" i="44"/>
  <c r="F59" i="44" s="1"/>
  <c r="M139" i="44"/>
  <c r="N134" i="44"/>
  <c r="AC7" i="12"/>
  <c r="AC4" i="24"/>
  <c r="AC2" i="24"/>
  <c r="AC2" i="11"/>
  <c r="AC7" i="23"/>
  <c r="AC2" i="25"/>
  <c r="AC7" i="18"/>
  <c r="AC6" i="18"/>
  <c r="AC2" i="20"/>
  <c r="AC4" i="20"/>
  <c r="AC6" i="23"/>
  <c r="AC5" i="23"/>
  <c r="AC5" i="18"/>
  <c r="G57" i="44" l="1"/>
  <c r="M6" i="21"/>
  <c r="E60" i="44"/>
  <c r="F60" i="44" s="1"/>
  <c r="N139" i="44"/>
  <c r="O134" i="44"/>
  <c r="AD2" i="24"/>
  <c r="AD7" i="12"/>
  <c r="AD4" i="20"/>
  <c r="AD2" i="25"/>
  <c r="AD6" i="18"/>
  <c r="AD6" i="23"/>
  <c r="AD4" i="24"/>
  <c r="AD7" i="23"/>
  <c r="AD2" i="11"/>
  <c r="AD2" i="20"/>
  <c r="AD5" i="23"/>
  <c r="AD7" i="18"/>
  <c r="AD5" i="18"/>
  <c r="N6" i="21" l="1"/>
  <c r="G58" i="44"/>
  <c r="E61" i="44"/>
  <c r="F61" i="44" s="1"/>
  <c r="O139" i="44"/>
  <c r="P134" i="44"/>
  <c r="AE2" i="25"/>
  <c r="AE4" i="24"/>
  <c r="AE7" i="12"/>
  <c r="AE7" i="23"/>
  <c r="AE5" i="23"/>
  <c r="AE2" i="24"/>
  <c r="AE2" i="11"/>
  <c r="AE6" i="18"/>
  <c r="AE2" i="20"/>
  <c r="AE4" i="20"/>
  <c r="AE7" i="18"/>
  <c r="AE5" i="18"/>
  <c r="AE6" i="23"/>
  <c r="O6" i="21" l="1"/>
  <c r="G59" i="44"/>
  <c r="E62" i="44"/>
  <c r="F62" i="44" s="1"/>
  <c r="P139" i="44"/>
  <c r="Q134" i="44"/>
  <c r="AF4" i="24"/>
  <c r="AF7" i="12"/>
  <c r="AF2" i="25"/>
  <c r="AF7" i="23"/>
  <c r="AF2" i="11"/>
  <c r="AF7" i="18"/>
  <c r="AF6" i="23"/>
  <c r="AF5" i="18"/>
  <c r="AF5" i="23"/>
  <c r="AF4" i="20"/>
  <c r="AF6" i="18"/>
  <c r="AF2" i="24"/>
  <c r="AF2" i="20"/>
  <c r="G60" i="44" l="1"/>
  <c r="P6" i="21"/>
  <c r="E63" i="44"/>
  <c r="F63" i="44" s="1"/>
  <c r="Q139" i="44"/>
  <c r="R134" i="44"/>
  <c r="AG7" i="12"/>
  <c r="AG4" i="24"/>
  <c r="AG2" i="24"/>
  <c r="AG7" i="23"/>
  <c r="AG6" i="18"/>
  <c r="AG2" i="11"/>
  <c r="AG4" i="20"/>
  <c r="AG5" i="18"/>
  <c r="AG5" i="23"/>
  <c r="AG7" i="18"/>
  <c r="AG6" i="23"/>
  <c r="AG2" i="20"/>
  <c r="AG2" i="25"/>
  <c r="Q6" i="21" l="1"/>
  <c r="G61" i="44"/>
  <c r="E64" i="44"/>
  <c r="F64" i="44" s="1"/>
  <c r="R139" i="44"/>
  <c r="S134" i="44"/>
  <c r="AH2" i="24"/>
  <c r="AH7" i="12"/>
  <c r="AH4" i="20"/>
  <c r="AH4" i="24"/>
  <c r="AH2" i="20"/>
  <c r="AH6" i="18"/>
  <c r="AH7" i="23"/>
  <c r="AH7" i="18"/>
  <c r="AH5" i="18"/>
  <c r="AH2" i="25"/>
  <c r="AH6" i="23"/>
  <c r="AH5" i="23"/>
  <c r="AH2" i="11"/>
  <c r="R6" i="21" l="1"/>
  <c r="G62" i="44"/>
  <c r="E65" i="44"/>
  <c r="F65" i="44" s="1"/>
  <c r="S139" i="44"/>
  <c r="T134" i="44"/>
  <c r="AI2" i="20"/>
  <c r="AI4" i="20"/>
  <c r="S6" i="21" l="1"/>
  <c r="G63" i="44"/>
  <c r="E66" i="44"/>
  <c r="F66" i="44" s="1"/>
  <c r="T139" i="44"/>
  <c r="U134" i="44"/>
  <c r="AJ2" i="20"/>
  <c r="AJ4" i="20"/>
  <c r="T6" i="21" l="1"/>
  <c r="G64" i="44"/>
  <c r="E67" i="44"/>
  <c r="F67" i="44" s="1"/>
  <c r="U139" i="44"/>
  <c r="V134" i="44"/>
  <c r="AK2" i="20"/>
  <c r="AK4" i="20"/>
  <c r="G65" i="44" l="1"/>
  <c r="U6" i="21"/>
  <c r="E68" i="44"/>
  <c r="F68" i="44" s="1"/>
  <c r="V139" i="44"/>
  <c r="W134" i="44"/>
  <c r="H2" i="21"/>
  <c r="J2" i="21"/>
  <c r="D2" i="21"/>
  <c r="E2" i="21"/>
  <c r="L2" i="21"/>
  <c r="N2" i="21"/>
  <c r="Q2" i="21"/>
  <c r="R2" i="21"/>
  <c r="G2" i="21"/>
  <c r="C2" i="21"/>
  <c r="K2" i="21"/>
  <c r="F2" i="21"/>
  <c r="S2" i="21"/>
  <c r="I2" i="21"/>
  <c r="P2" i="21"/>
  <c r="M2" i="21"/>
  <c r="M137" i="44"/>
  <c r="M4" i="21" s="1"/>
  <c r="S137" i="44"/>
  <c r="S4" i="21" s="1"/>
  <c r="I137" i="44"/>
  <c r="I4" i="21" s="1"/>
  <c r="Q137" i="44"/>
  <c r="Q4" i="21" s="1"/>
  <c r="C137" i="44"/>
  <c r="C4" i="21" s="1"/>
  <c r="K137" i="44"/>
  <c r="K4" i="21" s="1"/>
  <c r="D137" i="44"/>
  <c r="D4" i="21" s="1"/>
  <c r="E137" i="44"/>
  <c r="E4" i="21" s="1"/>
  <c r="L137" i="44"/>
  <c r="L4" i="21" s="1"/>
  <c r="N137" i="44"/>
  <c r="N4" i="21" s="1"/>
  <c r="T137" i="44"/>
  <c r="T4" i="21" s="1"/>
  <c r="P137" i="44"/>
  <c r="P4" i="21" s="1"/>
  <c r="G137" i="44"/>
  <c r="G4" i="21" s="1"/>
  <c r="J137" i="44"/>
  <c r="J4" i="21" s="1"/>
  <c r="F137" i="44"/>
  <c r="F4" i="21" s="1"/>
  <c r="R137" i="44"/>
  <c r="R4" i="21" s="1"/>
  <c r="H137" i="44"/>
  <c r="H4" i="21" s="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137" i="44"/>
  <c r="O4" i="21" s="1"/>
  <c r="O5" i="21"/>
  <c r="N7" i="21"/>
  <c r="J7" i="21"/>
  <c r="T7" i="21"/>
  <c r="M7" i="21"/>
  <c r="L7" i="21"/>
  <c r="E7" i="21"/>
  <c r="S7" i="21"/>
  <c r="R7" i="21"/>
  <c r="I7" i="21"/>
  <c r="P7" i="21"/>
  <c r="D7" i="21"/>
  <c r="C7" i="21"/>
  <c r="F7" i="21"/>
  <c r="Q7" i="21"/>
  <c r="K7" i="21"/>
  <c r="H7" i="21"/>
  <c r="G7" i="21"/>
  <c r="O7" i="21"/>
  <c r="O5" i="17"/>
  <c r="O192" i="44"/>
  <c r="O7" i="17" s="1"/>
  <c r="O191" i="44"/>
  <c r="O6" i="17" s="1"/>
  <c r="D191" i="44"/>
  <c r="D6" i="17" s="1"/>
  <c r="Q191" i="44"/>
  <c r="Q6" i="17" s="1"/>
  <c r="S191" i="44"/>
  <c r="S6" i="17" s="1"/>
  <c r="F191" i="44"/>
  <c r="F6" i="17" s="1"/>
  <c r="L191" i="44"/>
  <c r="L6" i="17" s="1"/>
  <c r="E191" i="44"/>
  <c r="E6" i="17" s="1"/>
  <c r="N191" i="44"/>
  <c r="N6" i="17" s="1"/>
  <c r="H191" i="44"/>
  <c r="H6" i="17" s="1"/>
  <c r="M191" i="44"/>
  <c r="M6" i="17" s="1"/>
  <c r="P191" i="44"/>
  <c r="P6" i="17" s="1"/>
  <c r="T191" i="44"/>
  <c r="T6" i="17" s="1"/>
  <c r="K191" i="44"/>
  <c r="K6" i="17" s="1"/>
  <c r="G191" i="44"/>
  <c r="G6" i="17" s="1"/>
  <c r="C191" i="44"/>
  <c r="C6" i="17" s="1"/>
  <c r="J191" i="44"/>
  <c r="J6" i="17" s="1"/>
  <c r="R191" i="44"/>
  <c r="R6" i="17" s="1"/>
  <c r="I191" i="44"/>
  <c r="I6" i="17" s="1"/>
  <c r="O4" i="17"/>
  <c r="O2" i="17"/>
  <c r="O179" i="44"/>
  <c r="I7" i="16" s="1"/>
  <c r="E179" i="44"/>
  <c r="M179" i="44"/>
  <c r="G7" i="16" s="1"/>
  <c r="G179" i="44"/>
  <c r="P179" i="44"/>
  <c r="J7" i="16" s="1"/>
  <c r="L179" i="44"/>
  <c r="F7" i="16" s="1"/>
  <c r="S179" i="44"/>
  <c r="M7" i="16" s="1"/>
  <c r="J179" i="44"/>
  <c r="D7" i="16" s="1"/>
  <c r="H179" i="44"/>
  <c r="B7" i="16" s="1"/>
  <c r="T179" i="44"/>
  <c r="N7" i="16" s="1"/>
  <c r="I179" i="44"/>
  <c r="C7" i="16" s="1"/>
  <c r="D179" i="44"/>
  <c r="Q179" i="44"/>
  <c r="K7" i="16" s="1"/>
  <c r="N179" i="44"/>
  <c r="H7" i="16" s="1"/>
  <c r="R179" i="44"/>
  <c r="L7" i="16" s="1"/>
  <c r="F179" i="44"/>
  <c r="K179" i="44"/>
  <c r="E7" i="16" s="1"/>
  <c r="C179" i="44"/>
  <c r="O178" i="44"/>
  <c r="I6" i="16" s="1"/>
  <c r="O177" i="44"/>
  <c r="I5" i="16" s="1"/>
  <c r="O176" i="44"/>
  <c r="I4" i="16" s="1"/>
  <c r="O162" i="44"/>
  <c r="O3" i="15" s="1"/>
  <c r="O2" i="15"/>
  <c r="O153" i="44"/>
  <c r="O7" i="14" s="1"/>
  <c r="S153" i="44"/>
  <c r="S7" i="14" s="1"/>
  <c r="R153" i="44"/>
  <c r="R7" i="14" s="1"/>
  <c r="H153" i="44"/>
  <c r="H7" i="14" s="1"/>
  <c r="P153" i="44"/>
  <c r="P7" i="14" s="1"/>
  <c r="K153" i="44"/>
  <c r="K7" i="14" s="1"/>
  <c r="N153" i="44"/>
  <c r="N7" i="14" s="1"/>
  <c r="Q153" i="44"/>
  <c r="Q7" i="14" s="1"/>
  <c r="F153" i="44"/>
  <c r="F7" i="14" s="1"/>
  <c r="M153" i="44"/>
  <c r="M7" i="14" s="1"/>
  <c r="G153" i="44"/>
  <c r="G7" i="14" s="1"/>
  <c r="L153" i="44"/>
  <c r="L7" i="14" s="1"/>
  <c r="I153" i="44"/>
  <c r="I7" i="14" s="1"/>
  <c r="E153" i="44"/>
  <c r="E7" i="14" s="1"/>
  <c r="T153" i="44"/>
  <c r="T7" i="14" s="1"/>
  <c r="C153" i="44"/>
  <c r="C7" i="14" s="1"/>
  <c r="D153" i="44"/>
  <c r="D7" i="14" s="1"/>
  <c r="J153" i="44"/>
  <c r="J7" i="14" s="1"/>
  <c r="O152" i="44"/>
  <c r="O6" i="14" s="1"/>
  <c r="O151" i="44"/>
  <c r="O5" i="14" s="1"/>
  <c r="O150" i="44"/>
  <c r="O4" i="14" s="1"/>
  <c r="O149" i="44"/>
  <c r="O3" i="14" s="1"/>
  <c r="G192" i="44"/>
  <c r="G7" i="17" s="1"/>
  <c r="I192" i="44"/>
  <c r="I7" i="17" s="1"/>
  <c r="M192" i="44"/>
  <c r="M7" i="17" s="1"/>
  <c r="R192" i="44"/>
  <c r="R7" i="17" s="1"/>
  <c r="N192" i="44"/>
  <c r="N7" i="17" s="1"/>
  <c r="D192" i="44"/>
  <c r="D7" i="17" s="1"/>
  <c r="L192" i="44"/>
  <c r="L7" i="17" s="1"/>
  <c r="F192" i="44"/>
  <c r="F7" i="17" s="1"/>
  <c r="H192" i="44"/>
  <c r="H7" i="17" s="1"/>
  <c r="S192" i="44"/>
  <c r="S7" i="17" s="1"/>
  <c r="K192" i="44"/>
  <c r="K7" i="17" s="1"/>
  <c r="J192" i="44"/>
  <c r="J7" i="17" s="1"/>
  <c r="P192" i="44"/>
  <c r="P7" i="17" s="1"/>
  <c r="E192" i="44"/>
  <c r="E7" i="17" s="1"/>
  <c r="Q192" i="44"/>
  <c r="Q7" i="17" s="1"/>
  <c r="C192" i="44"/>
  <c r="C7" i="17" s="1"/>
  <c r="T192" i="44"/>
  <c r="T7" i="17" s="1"/>
  <c r="K2" i="17"/>
  <c r="G2" i="17"/>
  <c r="H2" i="17"/>
  <c r="J2" i="17"/>
  <c r="E2" i="17"/>
  <c r="C2" i="17"/>
  <c r="P2" i="17"/>
  <c r="D2" i="17"/>
  <c r="Q2" i="17"/>
  <c r="I2" i="17"/>
  <c r="R2" i="17"/>
  <c r="L2" i="17"/>
  <c r="F2" i="17"/>
  <c r="T2" i="17"/>
  <c r="N2" i="17"/>
  <c r="M2" i="17"/>
  <c r="S2" i="17"/>
  <c r="S176" i="44"/>
  <c r="M4" i="16" s="1"/>
  <c r="H176" i="44"/>
  <c r="B4" i="16" s="1"/>
  <c r="L176" i="44"/>
  <c r="F4" i="16" s="1"/>
  <c r="Q176" i="44"/>
  <c r="K4" i="16" s="1"/>
  <c r="C176" i="44"/>
  <c r="T176" i="44"/>
  <c r="N4" i="16" s="1"/>
  <c r="I176" i="44"/>
  <c r="C4" i="16" s="1"/>
  <c r="G176" i="44"/>
  <c r="F176" i="44"/>
  <c r="E176" i="44"/>
  <c r="P176" i="44"/>
  <c r="J4" i="16" s="1"/>
  <c r="M176" i="44"/>
  <c r="G4" i="16" s="1"/>
  <c r="R176" i="44"/>
  <c r="L4" i="16" s="1"/>
  <c r="K176" i="44"/>
  <c r="E4" i="16" s="1"/>
  <c r="N176" i="44"/>
  <c r="H4" i="16" s="1"/>
  <c r="D176" i="44"/>
  <c r="J176" i="44"/>
  <c r="D4" i="16" s="1"/>
  <c r="C162" i="44"/>
  <c r="C3" i="15" s="1"/>
  <c r="J162" i="44"/>
  <c r="J3" i="15" s="1"/>
  <c r="N162" i="44"/>
  <c r="N3" i="15" s="1"/>
  <c r="M162" i="44"/>
  <c r="M3" i="15" s="1"/>
  <c r="L162" i="44"/>
  <c r="L3" i="15" s="1"/>
  <c r="T162" i="44"/>
  <c r="T3" i="15" s="1"/>
  <c r="I162" i="44"/>
  <c r="I3" i="15" s="1"/>
  <c r="H162" i="44"/>
  <c r="H3" i="15" s="1"/>
  <c r="K162" i="44"/>
  <c r="K3" i="15" s="1"/>
  <c r="R162" i="44"/>
  <c r="R3" i="15" s="1"/>
  <c r="G162" i="44"/>
  <c r="G3" i="15" s="1"/>
  <c r="S162" i="44"/>
  <c r="S3" i="15" s="1"/>
  <c r="P162" i="44"/>
  <c r="P3" i="15" s="1"/>
  <c r="E162" i="44"/>
  <c r="E3" i="15" s="1"/>
  <c r="Q162" i="44"/>
  <c r="Q3" i="15" s="1"/>
  <c r="D162" i="44"/>
  <c r="D3" i="15" s="1"/>
  <c r="F162" i="44"/>
  <c r="F3" i="15" s="1"/>
  <c r="M151" i="44"/>
  <c r="M5" i="14" s="1"/>
  <c r="L151" i="44"/>
  <c r="L5" i="14" s="1"/>
  <c r="I151" i="44"/>
  <c r="I5" i="14" s="1"/>
  <c r="G151" i="44"/>
  <c r="G5" i="14" s="1"/>
  <c r="C151" i="44"/>
  <c r="C5" i="14" s="1"/>
  <c r="H151" i="44"/>
  <c r="H5" i="14" s="1"/>
  <c r="K151" i="44"/>
  <c r="K5" i="14" s="1"/>
  <c r="N151" i="44"/>
  <c r="N5" i="14" s="1"/>
  <c r="T151" i="44"/>
  <c r="T5" i="14" s="1"/>
  <c r="R151" i="44"/>
  <c r="R5" i="14" s="1"/>
  <c r="Q151" i="44"/>
  <c r="Q5" i="14" s="1"/>
  <c r="F151" i="44"/>
  <c r="F5" i="14" s="1"/>
  <c r="E151" i="44"/>
  <c r="E5" i="14" s="1"/>
  <c r="S151" i="44"/>
  <c r="S5" i="14" s="1"/>
  <c r="D151" i="44"/>
  <c r="D5" i="14" s="1"/>
  <c r="P151" i="44"/>
  <c r="P5" i="14" s="1"/>
  <c r="J151" i="44"/>
  <c r="J5" i="14" s="1"/>
  <c r="J4" i="17"/>
  <c r="S4" i="17"/>
  <c r="F4" i="17"/>
  <c r="E4" i="17"/>
  <c r="I4" i="17"/>
  <c r="D4" i="17"/>
  <c r="H4" i="17"/>
  <c r="C4" i="17"/>
  <c r="P4" i="17"/>
  <c r="N4" i="17"/>
  <c r="M4" i="17"/>
  <c r="R4" i="17"/>
  <c r="K4" i="17"/>
  <c r="L4" i="17"/>
  <c r="Q4" i="17"/>
  <c r="G4" i="17"/>
  <c r="T4" i="17"/>
  <c r="Q178" i="44"/>
  <c r="K6" i="16" s="1"/>
  <c r="K178" i="44"/>
  <c r="E6" i="16" s="1"/>
  <c r="G178" i="44"/>
  <c r="N178" i="44"/>
  <c r="H6" i="16" s="1"/>
  <c r="H178" i="44"/>
  <c r="B6" i="16" s="1"/>
  <c r="R178" i="44"/>
  <c r="L6" i="16" s="1"/>
  <c r="S178" i="44"/>
  <c r="M6" i="16" s="1"/>
  <c r="M178" i="44"/>
  <c r="G6" i="16" s="1"/>
  <c r="P178" i="44"/>
  <c r="J6" i="16" s="1"/>
  <c r="F178" i="44"/>
  <c r="T178" i="44"/>
  <c r="N6" i="16" s="1"/>
  <c r="D178" i="44"/>
  <c r="E178" i="44"/>
  <c r="C178" i="44"/>
  <c r="J178" i="44"/>
  <c r="D6" i="16" s="1"/>
  <c r="I178" i="44"/>
  <c r="C6" i="16" s="1"/>
  <c r="L178" i="44"/>
  <c r="F6" i="16" s="1"/>
  <c r="R2" i="15"/>
  <c r="N2" i="15"/>
  <c r="J2" i="15"/>
  <c r="E2" i="15"/>
  <c r="C2" i="15"/>
  <c r="T2" i="15"/>
  <c r="M2" i="15"/>
  <c r="F2" i="15"/>
  <c r="D2" i="15"/>
  <c r="K2" i="15"/>
  <c r="L2" i="15"/>
  <c r="H2" i="15"/>
  <c r="P2" i="15"/>
  <c r="Q2" i="15"/>
  <c r="G2" i="15"/>
  <c r="I2" i="15"/>
  <c r="S2" i="15"/>
  <c r="G150" i="44"/>
  <c r="G4" i="14" s="1"/>
  <c r="M150" i="44"/>
  <c r="M4" i="14" s="1"/>
  <c r="L150" i="44"/>
  <c r="L4" i="14" s="1"/>
  <c r="F150" i="44"/>
  <c r="F4" i="14" s="1"/>
  <c r="J150" i="44"/>
  <c r="J4" i="14" s="1"/>
  <c r="E150" i="44"/>
  <c r="E4" i="14" s="1"/>
  <c r="I150" i="44"/>
  <c r="I4" i="14" s="1"/>
  <c r="P150" i="44"/>
  <c r="P4" i="14" s="1"/>
  <c r="Q150" i="44"/>
  <c r="Q4" i="14" s="1"/>
  <c r="S150" i="44"/>
  <c r="S4" i="14" s="1"/>
  <c r="N150" i="44"/>
  <c r="N4" i="14" s="1"/>
  <c r="K150" i="44"/>
  <c r="K4" i="14" s="1"/>
  <c r="R150" i="44"/>
  <c r="R4" i="14" s="1"/>
  <c r="D150" i="44"/>
  <c r="D4" i="14" s="1"/>
  <c r="C150" i="44"/>
  <c r="C4" i="14" s="1"/>
  <c r="T150" i="44"/>
  <c r="T4" i="14" s="1"/>
  <c r="H150" i="44"/>
  <c r="H4" i="14" s="1"/>
  <c r="N5" i="17"/>
  <c r="I5" i="17"/>
  <c r="F5" i="17"/>
  <c r="R5" i="17"/>
  <c r="S5" i="17"/>
  <c r="L5" i="17"/>
  <c r="H5" i="17"/>
  <c r="J5" i="17"/>
  <c r="D5" i="17"/>
  <c r="M5" i="17"/>
  <c r="E5" i="17"/>
  <c r="Q5" i="17"/>
  <c r="K5" i="17"/>
  <c r="G5" i="17"/>
  <c r="T5" i="17"/>
  <c r="C5" i="17"/>
  <c r="P5" i="17"/>
  <c r="F3" i="17"/>
  <c r="C3" i="17"/>
  <c r="G3" i="17"/>
  <c r="D3" i="17"/>
  <c r="E3" i="17"/>
  <c r="K177" i="44"/>
  <c r="E5" i="16" s="1"/>
  <c r="R177" i="44"/>
  <c r="L5" i="16" s="1"/>
  <c r="J177" i="44"/>
  <c r="D5" i="16" s="1"/>
  <c r="P177" i="44"/>
  <c r="J5" i="16" s="1"/>
  <c r="E177" i="44"/>
  <c r="L177" i="44"/>
  <c r="F5" i="16" s="1"/>
  <c r="M177" i="44"/>
  <c r="G5" i="16" s="1"/>
  <c r="Q177" i="44"/>
  <c r="K5" i="16" s="1"/>
  <c r="S177" i="44"/>
  <c r="M5" i="16" s="1"/>
  <c r="N177" i="44"/>
  <c r="H5" i="16" s="1"/>
  <c r="I177" i="44"/>
  <c r="C5" i="16" s="1"/>
  <c r="H177" i="44"/>
  <c r="B5" i="16" s="1"/>
  <c r="D177" i="44"/>
  <c r="G177" i="44"/>
  <c r="T177" i="44"/>
  <c r="N5" i="16" s="1"/>
  <c r="F177" i="44"/>
  <c r="C177" i="44"/>
  <c r="G152" i="44"/>
  <c r="G6" i="14" s="1"/>
  <c r="H152" i="44"/>
  <c r="H6" i="14" s="1"/>
  <c r="R152" i="44"/>
  <c r="R6" i="14" s="1"/>
  <c r="N152" i="44"/>
  <c r="N6" i="14" s="1"/>
  <c r="M152" i="44"/>
  <c r="M6" i="14" s="1"/>
  <c r="E152" i="44"/>
  <c r="E6" i="14" s="1"/>
  <c r="F152" i="44"/>
  <c r="F6" i="14" s="1"/>
  <c r="K152" i="44"/>
  <c r="K6" i="14" s="1"/>
  <c r="C152" i="44"/>
  <c r="C6" i="14" s="1"/>
  <c r="L152" i="44"/>
  <c r="L6" i="14" s="1"/>
  <c r="Q152" i="44"/>
  <c r="Q6" i="14" s="1"/>
  <c r="I152" i="44"/>
  <c r="I6" i="14" s="1"/>
  <c r="P152" i="44"/>
  <c r="P6" i="14" s="1"/>
  <c r="T152" i="44"/>
  <c r="T6" i="14" s="1"/>
  <c r="S152" i="44"/>
  <c r="S6" i="14" s="1"/>
  <c r="J152" i="44"/>
  <c r="J6" i="14" s="1"/>
  <c r="D152" i="44"/>
  <c r="D6" i="14" s="1"/>
  <c r="O2" i="14"/>
  <c r="C2" i="14"/>
  <c r="H2" i="14"/>
  <c r="I2" i="14"/>
  <c r="E2" i="14"/>
  <c r="N2" i="14"/>
  <c r="Q2" i="14"/>
  <c r="P2" i="14"/>
  <c r="F2" i="14"/>
  <c r="J2" i="14"/>
  <c r="K124" i="44"/>
  <c r="S2" i="14"/>
  <c r="T2" i="14"/>
  <c r="G2" i="14"/>
  <c r="R2" i="14"/>
  <c r="M2" i="14"/>
  <c r="L2" i="14"/>
  <c r="K2" i="14"/>
  <c r="D2" i="14"/>
  <c r="N149" i="44"/>
  <c r="N3" i="14" s="1"/>
  <c r="R149" i="44"/>
  <c r="R3" i="14" s="1"/>
  <c r="L149" i="44"/>
  <c r="L3" i="14" s="1"/>
  <c r="E149" i="44"/>
  <c r="E3" i="14" s="1"/>
  <c r="P149" i="44"/>
  <c r="P3" i="14" s="1"/>
  <c r="C149" i="44"/>
  <c r="C3" i="14" s="1"/>
  <c r="F149" i="44"/>
  <c r="F3" i="14" s="1"/>
  <c r="K149" i="44"/>
  <c r="K3" i="14" s="1"/>
  <c r="S149" i="44"/>
  <c r="S3" i="14" s="1"/>
  <c r="I149" i="44"/>
  <c r="I3" i="14" s="1"/>
  <c r="M149" i="44"/>
  <c r="M3" i="14" s="1"/>
  <c r="Q149" i="44"/>
  <c r="Q3" i="14" s="1"/>
  <c r="T149" i="44"/>
  <c r="T3" i="14" s="1"/>
  <c r="G149" i="44"/>
  <c r="G3" i="14" s="1"/>
  <c r="D149" i="44"/>
  <c r="D3" i="14" s="1"/>
  <c r="H149" i="44"/>
  <c r="H3" i="14" s="1"/>
  <c r="J149" i="44"/>
  <c r="J3" i="14" s="1"/>
  <c r="G66" i="44" l="1"/>
  <c r="V6" i="21"/>
  <c r="E69" i="44"/>
  <c r="F69" i="44" s="1"/>
  <c r="W139" i="44"/>
  <c r="X134" i="44"/>
  <c r="K3" i="17"/>
  <c r="J3" i="17"/>
  <c r="Q3" i="17"/>
  <c r="I3" i="17"/>
  <c r="P3" i="17"/>
  <c r="S3" i="17"/>
  <c r="H3" i="17"/>
  <c r="M3" i="17"/>
  <c r="O3" i="17"/>
  <c r="N3" i="17"/>
  <c r="L3" i="17"/>
  <c r="R3" i="17"/>
  <c r="T3" i="17"/>
  <c r="B51" i="41"/>
  <c r="B40" i="41"/>
  <c r="B54" i="41" s="1"/>
  <c r="C51" i="41"/>
  <c r="C54" i="41"/>
  <c r="B61" i="41" l="1"/>
  <c r="B69" i="41"/>
  <c r="B64" i="41"/>
  <c r="B119" i="41" s="1"/>
  <c r="B72" i="41"/>
  <c r="C64" i="41"/>
  <c r="C72" i="41"/>
  <c r="B187" i="41" s="1"/>
  <c r="C61" i="41"/>
  <c r="C69" i="41"/>
  <c r="B148" i="41" s="1"/>
  <c r="G67" i="44"/>
  <c r="W6" i="21"/>
  <c r="E70" i="44"/>
  <c r="F70" i="44" s="1"/>
  <c r="X139" i="44"/>
  <c r="Y134" i="44"/>
  <c r="G42" i="41"/>
  <c r="B82" i="41"/>
  <c r="B80" i="41"/>
  <c r="B146" i="41"/>
  <c r="B185" i="41"/>
  <c r="B121" i="41"/>
  <c r="G68" i="44" l="1"/>
  <c r="X6" i="21"/>
  <c r="E71" i="44"/>
  <c r="F71" i="44" s="1"/>
  <c r="Y139" i="44"/>
  <c r="Z134" i="44"/>
  <c r="AE146" i="41"/>
  <c r="AE2" i="23" s="1"/>
  <c r="W146" i="41"/>
  <c r="W2" i="23" s="1"/>
  <c r="D146" i="41"/>
  <c r="D2" i="23" s="1"/>
  <c r="P146" i="41"/>
  <c r="P2" i="23" s="1"/>
  <c r="O146" i="41"/>
  <c r="L146" i="41"/>
  <c r="L2" i="23" s="1"/>
  <c r="R146" i="41"/>
  <c r="R2" i="23" s="1"/>
  <c r="T146" i="41"/>
  <c r="T2" i="23" s="1"/>
  <c r="K146" i="41"/>
  <c r="K2" i="23" s="1"/>
  <c r="AD146" i="41"/>
  <c r="AD2" i="23" s="1"/>
  <c r="G146" i="41"/>
  <c r="G2" i="23" s="1"/>
  <c r="M146" i="41"/>
  <c r="M2" i="23" s="1"/>
  <c r="U146" i="41"/>
  <c r="U2" i="23" s="1"/>
  <c r="I146" i="41"/>
  <c r="I2" i="23" s="1"/>
  <c r="J146" i="41"/>
  <c r="J2" i="23" s="1"/>
  <c r="Z146" i="41"/>
  <c r="Z2" i="23" s="1"/>
  <c r="AC146" i="41"/>
  <c r="AC2" i="23" s="1"/>
  <c r="N146" i="41"/>
  <c r="N2" i="23" s="1"/>
  <c r="B2" i="23"/>
  <c r="Q146" i="41"/>
  <c r="Q2" i="23" s="1"/>
  <c r="E146" i="41"/>
  <c r="E2" i="23" s="1"/>
  <c r="AA146" i="41"/>
  <c r="AA2" i="23" s="1"/>
  <c r="V146" i="41"/>
  <c r="V2" i="23" s="1"/>
  <c r="H146" i="41"/>
  <c r="H2" i="23" s="1"/>
  <c r="AG146" i="41"/>
  <c r="AG2" i="23" s="1"/>
  <c r="F146" i="41"/>
  <c r="F2" i="23" s="1"/>
  <c r="AH146" i="41"/>
  <c r="AH2" i="23" s="1"/>
  <c r="C146" i="41"/>
  <c r="C2" i="23" s="1"/>
  <c r="S146" i="41"/>
  <c r="S2" i="23" s="1"/>
  <c r="AB146" i="41"/>
  <c r="AB2" i="23" s="1"/>
  <c r="X146" i="41"/>
  <c r="X2" i="23" s="1"/>
  <c r="AF146" i="41"/>
  <c r="AF2" i="23" s="1"/>
  <c r="Y146" i="41"/>
  <c r="Y2" i="23" s="1"/>
  <c r="B2" i="18"/>
  <c r="P80" i="41"/>
  <c r="P2" i="18" s="1"/>
  <c r="N80" i="41"/>
  <c r="N2" i="18" s="1"/>
  <c r="W80" i="41"/>
  <c r="W2" i="18" s="1"/>
  <c r="X80" i="41"/>
  <c r="X2" i="18" s="1"/>
  <c r="Z80" i="41"/>
  <c r="Z2" i="18" s="1"/>
  <c r="G80" i="41"/>
  <c r="G2" i="18" s="1"/>
  <c r="H80" i="41"/>
  <c r="H2" i="18" s="1"/>
  <c r="U80" i="41"/>
  <c r="U2" i="18" s="1"/>
  <c r="AG80" i="41"/>
  <c r="AG2" i="18" s="1"/>
  <c r="K80" i="41"/>
  <c r="K2" i="18" s="1"/>
  <c r="I80" i="41"/>
  <c r="I2" i="18" s="1"/>
  <c r="D80" i="41"/>
  <c r="D2" i="18" s="1"/>
  <c r="E80" i="41"/>
  <c r="E2" i="18" s="1"/>
  <c r="J80" i="41"/>
  <c r="J2" i="18" s="1"/>
  <c r="O80" i="41"/>
  <c r="AA80" i="41"/>
  <c r="AA2" i="18" s="1"/>
  <c r="V80" i="41"/>
  <c r="V2" i="18" s="1"/>
  <c r="AF80" i="41"/>
  <c r="AF2" i="18" s="1"/>
  <c r="AE80" i="41"/>
  <c r="AE2" i="18" s="1"/>
  <c r="M80" i="41"/>
  <c r="M2" i="18" s="1"/>
  <c r="R80" i="41"/>
  <c r="R2" i="18" s="1"/>
  <c r="AH80" i="41"/>
  <c r="AH2" i="18" s="1"/>
  <c r="L80" i="41"/>
  <c r="L2" i="18" s="1"/>
  <c r="AB80" i="41"/>
  <c r="AB2" i="18" s="1"/>
  <c r="T80" i="41"/>
  <c r="T2" i="18" s="1"/>
  <c r="AC80" i="41"/>
  <c r="AC2" i="18" s="1"/>
  <c r="Y80" i="41"/>
  <c r="Y2" i="18" s="1"/>
  <c r="F80" i="41"/>
  <c r="F2" i="18" s="1"/>
  <c r="AD80" i="41"/>
  <c r="AD2" i="18" s="1"/>
  <c r="C80" i="41"/>
  <c r="C2" i="18" s="1"/>
  <c r="S80" i="41"/>
  <c r="S2" i="18" s="1"/>
  <c r="Q80" i="41"/>
  <c r="Q2" i="18" s="1"/>
  <c r="O121" i="41"/>
  <c r="B4" i="12"/>
  <c r="R121" i="41"/>
  <c r="R4" i="12" s="1"/>
  <c r="F121" i="41"/>
  <c r="F4" i="12" s="1"/>
  <c r="AB121" i="41"/>
  <c r="AB4" i="12" s="1"/>
  <c r="AA121" i="41"/>
  <c r="AA4" i="12" s="1"/>
  <c r="C121" i="41"/>
  <c r="C4" i="12" s="1"/>
  <c r="M121" i="41"/>
  <c r="M4" i="12" s="1"/>
  <c r="K121" i="41"/>
  <c r="K4" i="12" s="1"/>
  <c r="L121" i="41"/>
  <c r="L4" i="12" s="1"/>
  <c r="AF121" i="41"/>
  <c r="AF4" i="12" s="1"/>
  <c r="N121" i="41"/>
  <c r="N4" i="12" s="1"/>
  <c r="G121" i="41"/>
  <c r="G4" i="12" s="1"/>
  <c r="H121" i="41"/>
  <c r="H4" i="12" s="1"/>
  <c r="W121" i="41"/>
  <c r="W4" i="12" s="1"/>
  <c r="D121" i="41"/>
  <c r="D4" i="12" s="1"/>
  <c r="AH121" i="41"/>
  <c r="AH4" i="12" s="1"/>
  <c r="V121" i="41"/>
  <c r="V4" i="12" s="1"/>
  <c r="U121" i="41"/>
  <c r="U4" i="12" s="1"/>
  <c r="P121" i="41"/>
  <c r="P4" i="12" s="1"/>
  <c r="X121" i="41"/>
  <c r="X4" i="12" s="1"/>
  <c r="AE121" i="41"/>
  <c r="AE4" i="12" s="1"/>
  <c r="Z121" i="41"/>
  <c r="Z4" i="12" s="1"/>
  <c r="T121" i="41"/>
  <c r="T4" i="12" s="1"/>
  <c r="AC121" i="41"/>
  <c r="AC4" i="12" s="1"/>
  <c r="J121" i="41"/>
  <c r="J4" i="12" s="1"/>
  <c r="Q121" i="41"/>
  <c r="Q4" i="12" s="1"/>
  <c r="Y121" i="41"/>
  <c r="Y4" i="12" s="1"/>
  <c r="I121" i="41"/>
  <c r="I4" i="12" s="1"/>
  <c r="S121" i="41"/>
  <c r="S4" i="12" s="1"/>
  <c r="E121" i="41"/>
  <c r="E4" i="12" s="1"/>
  <c r="AG121" i="41"/>
  <c r="AG4" i="12" s="1"/>
  <c r="AD121" i="41"/>
  <c r="AD4" i="12" s="1"/>
  <c r="O187" i="41"/>
  <c r="T187" i="41"/>
  <c r="T4" i="26" s="1"/>
  <c r="AB187" i="41"/>
  <c r="AB4" i="26" s="1"/>
  <c r="F187" i="41"/>
  <c r="F4" i="26" s="1"/>
  <c r="I187" i="41"/>
  <c r="I4" i="26" s="1"/>
  <c r="AD187" i="41"/>
  <c r="AD4" i="26" s="1"/>
  <c r="K187" i="41"/>
  <c r="K4" i="26" s="1"/>
  <c r="U187" i="41"/>
  <c r="U4" i="26" s="1"/>
  <c r="B4" i="26"/>
  <c r="Z187" i="41"/>
  <c r="Z4" i="26" s="1"/>
  <c r="Q187" i="41"/>
  <c r="Q4" i="26" s="1"/>
  <c r="AG187" i="41"/>
  <c r="AG4" i="26" s="1"/>
  <c r="E187" i="41"/>
  <c r="E4" i="26" s="1"/>
  <c r="D187" i="41"/>
  <c r="D4" i="26" s="1"/>
  <c r="N187" i="41"/>
  <c r="N4" i="26" s="1"/>
  <c r="X187" i="41"/>
  <c r="X4" i="26" s="1"/>
  <c r="AA187" i="41"/>
  <c r="AA4" i="26" s="1"/>
  <c r="P187" i="41"/>
  <c r="P4" i="26" s="1"/>
  <c r="AF187" i="41"/>
  <c r="AF4" i="26" s="1"/>
  <c r="Y187" i="41"/>
  <c r="Y4" i="26" s="1"/>
  <c r="C187" i="41"/>
  <c r="C4" i="26" s="1"/>
  <c r="AC187" i="41"/>
  <c r="AC4" i="26" s="1"/>
  <c r="L187" i="41"/>
  <c r="L4" i="26" s="1"/>
  <c r="AE187" i="41"/>
  <c r="AE4" i="26" s="1"/>
  <c r="AH187" i="41"/>
  <c r="AH4" i="26" s="1"/>
  <c r="M187" i="41"/>
  <c r="M4" i="26" s="1"/>
  <c r="R187" i="41"/>
  <c r="R4" i="26" s="1"/>
  <c r="S187" i="41"/>
  <c r="S4" i="26" s="1"/>
  <c r="G187" i="41"/>
  <c r="G4" i="26" s="1"/>
  <c r="J187" i="41"/>
  <c r="J4" i="26" s="1"/>
  <c r="H187" i="41"/>
  <c r="H4" i="26" s="1"/>
  <c r="W187" i="41"/>
  <c r="W4" i="26" s="1"/>
  <c r="V187" i="41"/>
  <c r="V4" i="26" s="1"/>
  <c r="O185" i="41"/>
  <c r="Z185" i="41"/>
  <c r="Z2" i="26" s="1"/>
  <c r="T185" i="41"/>
  <c r="T2" i="26" s="1"/>
  <c r="Q185" i="41"/>
  <c r="Q2" i="26" s="1"/>
  <c r="E185" i="41"/>
  <c r="E2" i="26" s="1"/>
  <c r="W185" i="41"/>
  <c r="W2" i="26" s="1"/>
  <c r="S185" i="41"/>
  <c r="S2" i="26" s="1"/>
  <c r="J185" i="41"/>
  <c r="J2" i="26" s="1"/>
  <c r="D185" i="41"/>
  <c r="D2" i="26" s="1"/>
  <c r="V185" i="41"/>
  <c r="V2" i="26" s="1"/>
  <c r="F185" i="41"/>
  <c r="F2" i="26" s="1"/>
  <c r="U185" i="41"/>
  <c r="U2" i="26" s="1"/>
  <c r="AH185" i="41"/>
  <c r="AH2" i="26" s="1"/>
  <c r="G185" i="41"/>
  <c r="G2" i="26" s="1"/>
  <c r="AB185" i="41"/>
  <c r="AB2" i="26" s="1"/>
  <c r="R185" i="41"/>
  <c r="R2" i="26" s="1"/>
  <c r="Y185" i="41"/>
  <c r="Y2" i="26" s="1"/>
  <c r="K185" i="41"/>
  <c r="K2" i="26" s="1"/>
  <c r="AE185" i="41"/>
  <c r="AE2" i="26" s="1"/>
  <c r="X185" i="41"/>
  <c r="X2" i="26" s="1"/>
  <c r="B2" i="26"/>
  <c r="AD185" i="41"/>
  <c r="AD2" i="26" s="1"/>
  <c r="C185" i="41"/>
  <c r="C2" i="26" s="1"/>
  <c r="P185" i="41"/>
  <c r="P2" i="26" s="1"/>
  <c r="M185" i="41"/>
  <c r="M2" i="26" s="1"/>
  <c r="AA185" i="41"/>
  <c r="AA2" i="26" s="1"/>
  <c r="L185" i="41"/>
  <c r="L2" i="26" s="1"/>
  <c r="AC185" i="41"/>
  <c r="AC2" i="26" s="1"/>
  <c r="AG185" i="41"/>
  <c r="AG2" i="26" s="1"/>
  <c r="I185" i="41"/>
  <c r="I2" i="26" s="1"/>
  <c r="H185" i="41"/>
  <c r="H2" i="26" s="1"/>
  <c r="N185" i="41"/>
  <c r="N2" i="26" s="1"/>
  <c r="AF185" i="41"/>
  <c r="AF2" i="26" s="1"/>
  <c r="O82" i="41"/>
  <c r="B4" i="18"/>
  <c r="Y82" i="41"/>
  <c r="Y4" i="18" s="1"/>
  <c r="D82" i="41"/>
  <c r="D4" i="18" s="1"/>
  <c r="AC82" i="41"/>
  <c r="AC4" i="18" s="1"/>
  <c r="Z82" i="41"/>
  <c r="Z4" i="18" s="1"/>
  <c r="AF82" i="41"/>
  <c r="AF4" i="18" s="1"/>
  <c r="C82" i="41"/>
  <c r="C4" i="18" s="1"/>
  <c r="T82" i="41"/>
  <c r="T4" i="18" s="1"/>
  <c r="J82" i="41"/>
  <c r="J4" i="18" s="1"/>
  <c r="N82" i="41"/>
  <c r="N4" i="18" s="1"/>
  <c r="AA82" i="41"/>
  <c r="AA4" i="18" s="1"/>
  <c r="H82" i="41"/>
  <c r="H4" i="18" s="1"/>
  <c r="AH82" i="41"/>
  <c r="AH4" i="18" s="1"/>
  <c r="E82" i="41"/>
  <c r="E4" i="18" s="1"/>
  <c r="AD82" i="41"/>
  <c r="AD4" i="18" s="1"/>
  <c r="M82" i="41"/>
  <c r="M4" i="18" s="1"/>
  <c r="W82" i="41"/>
  <c r="W4" i="18" s="1"/>
  <c r="AG82" i="41"/>
  <c r="AG4" i="18" s="1"/>
  <c r="AB82" i="41"/>
  <c r="AB4" i="18" s="1"/>
  <c r="X82" i="41"/>
  <c r="X4" i="18" s="1"/>
  <c r="V82" i="41"/>
  <c r="V4" i="18" s="1"/>
  <c r="P82" i="41"/>
  <c r="P4" i="18" s="1"/>
  <c r="S82" i="41"/>
  <c r="S4" i="18" s="1"/>
  <c r="AE82" i="41"/>
  <c r="AE4" i="18" s="1"/>
  <c r="K82" i="41"/>
  <c r="K4" i="18" s="1"/>
  <c r="G82" i="41"/>
  <c r="G4" i="18" s="1"/>
  <c r="I82" i="41"/>
  <c r="I4" i="18" s="1"/>
  <c r="U82" i="41"/>
  <c r="U4" i="18" s="1"/>
  <c r="L82" i="41"/>
  <c r="L4" i="18" s="1"/>
  <c r="F82" i="41"/>
  <c r="F4" i="18" s="1"/>
  <c r="R82" i="41"/>
  <c r="R4" i="18" s="1"/>
  <c r="Q82" i="41"/>
  <c r="Q4" i="18" s="1"/>
  <c r="E119" i="41"/>
  <c r="E2" i="12" s="1"/>
  <c r="S119" i="41"/>
  <c r="S2" i="12" s="1"/>
  <c r="AB119" i="41"/>
  <c r="AB2" i="12" s="1"/>
  <c r="H119" i="41"/>
  <c r="H2" i="12" s="1"/>
  <c r="D119" i="41"/>
  <c r="D2" i="12" s="1"/>
  <c r="J119" i="41"/>
  <c r="J2" i="12" s="1"/>
  <c r="W119" i="41"/>
  <c r="W2" i="12" s="1"/>
  <c r="AC119" i="41"/>
  <c r="AC2" i="12" s="1"/>
  <c r="V119" i="41"/>
  <c r="V2" i="12" s="1"/>
  <c r="Q119" i="41"/>
  <c r="Q2" i="12" s="1"/>
  <c r="I119" i="41"/>
  <c r="I2" i="12" s="1"/>
  <c r="Y119" i="41"/>
  <c r="Y2" i="12" s="1"/>
  <c r="AG119" i="41"/>
  <c r="AG2" i="12" s="1"/>
  <c r="AD119" i="41"/>
  <c r="AD2" i="12" s="1"/>
  <c r="AA119" i="41"/>
  <c r="AA2" i="12" s="1"/>
  <c r="M119" i="41"/>
  <c r="M2" i="12" s="1"/>
  <c r="P119" i="41"/>
  <c r="P2" i="12" s="1"/>
  <c r="B2" i="12"/>
  <c r="R119" i="41"/>
  <c r="R2" i="12" s="1"/>
  <c r="C119" i="41"/>
  <c r="C2" i="12" s="1"/>
  <c r="F119" i="41"/>
  <c r="F2" i="12" s="1"/>
  <c r="K119" i="41"/>
  <c r="K2" i="12" s="1"/>
  <c r="O119" i="41"/>
  <c r="N119" i="41"/>
  <c r="N2" i="12" s="1"/>
  <c r="Z119" i="41"/>
  <c r="Z2" i="12" s="1"/>
  <c r="AF119" i="41"/>
  <c r="AF2" i="12" s="1"/>
  <c r="L119" i="41"/>
  <c r="L2" i="12" s="1"/>
  <c r="U119" i="41"/>
  <c r="U2" i="12" s="1"/>
  <c r="AH119" i="41"/>
  <c r="AH2" i="12" s="1"/>
  <c r="AE119" i="41"/>
  <c r="AE2" i="12" s="1"/>
  <c r="X119" i="41"/>
  <c r="X2" i="12" s="1"/>
  <c r="T119" i="41"/>
  <c r="T2" i="12" s="1"/>
  <c r="G119" i="41"/>
  <c r="G2" i="12" s="1"/>
  <c r="C148" i="41"/>
  <c r="C4" i="23" s="1"/>
  <c r="AB148" i="41"/>
  <c r="AB4" i="23" s="1"/>
  <c r="J148" i="41"/>
  <c r="J4" i="23" s="1"/>
  <c r="X148" i="41"/>
  <c r="X4" i="23" s="1"/>
  <c r="AG148" i="41"/>
  <c r="AG4" i="23" s="1"/>
  <c r="Y148" i="41"/>
  <c r="Y4" i="23" s="1"/>
  <c r="AC148" i="41"/>
  <c r="AC4" i="23" s="1"/>
  <c r="B4" i="23"/>
  <c r="V148" i="41"/>
  <c r="V4" i="23" s="1"/>
  <c r="D148" i="41"/>
  <c r="D4" i="23" s="1"/>
  <c r="E148" i="41"/>
  <c r="E4" i="23" s="1"/>
  <c r="T148" i="41"/>
  <c r="T4" i="23" s="1"/>
  <c r="P148" i="41"/>
  <c r="P4" i="23" s="1"/>
  <c r="K148" i="41"/>
  <c r="K4" i="23" s="1"/>
  <c r="F148" i="41"/>
  <c r="F4" i="23" s="1"/>
  <c r="AH148" i="41"/>
  <c r="AH4" i="23" s="1"/>
  <c r="H148" i="41"/>
  <c r="H4" i="23" s="1"/>
  <c r="I148" i="41"/>
  <c r="I4" i="23" s="1"/>
  <c r="O148" i="41"/>
  <c r="L148" i="41"/>
  <c r="L4" i="23" s="1"/>
  <c r="Z148" i="41"/>
  <c r="Z4" i="23" s="1"/>
  <c r="U148" i="41"/>
  <c r="U4" i="23" s="1"/>
  <c r="Q148" i="41"/>
  <c r="Q4" i="23" s="1"/>
  <c r="W148" i="41"/>
  <c r="W4" i="23" s="1"/>
  <c r="G148" i="41"/>
  <c r="G4" i="23" s="1"/>
  <c r="S148" i="41"/>
  <c r="S4" i="23" s="1"/>
  <c r="AE148" i="41"/>
  <c r="AE4" i="23" s="1"/>
  <c r="M148" i="41"/>
  <c r="M4" i="23" s="1"/>
  <c r="N148" i="41"/>
  <c r="N4" i="23" s="1"/>
  <c r="AD148" i="41"/>
  <c r="AD4" i="23" s="1"/>
  <c r="R148" i="41"/>
  <c r="R4" i="23" s="1"/>
  <c r="AF148" i="41"/>
  <c r="AF4" i="23" s="1"/>
  <c r="AA148" i="41"/>
  <c r="AA4" i="23" s="1"/>
  <c r="G69" i="44" l="1"/>
  <c r="Y6" i="21"/>
  <c r="E72" i="44"/>
  <c r="F72" i="44" s="1"/>
  <c r="Z139" i="44"/>
  <c r="AA134" i="44"/>
  <c r="AK121" i="41"/>
  <c r="O4" i="12"/>
  <c r="AI121" i="41"/>
  <c r="AJ121" i="41"/>
  <c r="AK187" i="41"/>
  <c r="AJ187" i="41"/>
  <c r="AI187" i="41"/>
  <c r="O4" i="26"/>
  <c r="AI148" i="41"/>
  <c r="AJ148" i="41"/>
  <c r="O4" i="23"/>
  <c r="AK148" i="41"/>
  <c r="O4" i="18"/>
  <c r="AK82" i="41"/>
  <c r="AJ82" i="41"/>
  <c r="AI82" i="41"/>
  <c r="AK119" i="41"/>
  <c r="O2" i="12"/>
  <c r="AI119" i="41"/>
  <c r="AJ119" i="41"/>
  <c r="AK185" i="41"/>
  <c r="AI185" i="41"/>
  <c r="AJ185" i="41"/>
  <c r="O2" i="26"/>
  <c r="O2" i="18"/>
  <c r="AK80" i="41"/>
  <c r="AJ80" i="41"/>
  <c r="AI80" i="41"/>
  <c r="AJ146" i="41"/>
  <c r="AI146" i="41"/>
  <c r="AK146" i="41"/>
  <c r="O2" i="23"/>
  <c r="Z6" i="21" l="1"/>
  <c r="G70" i="44"/>
  <c r="E73" i="44"/>
  <c r="F73" i="44" s="1"/>
  <c r="AA139" i="44"/>
  <c r="AB134" i="44"/>
  <c r="AA6" i="21" l="1"/>
  <c r="G71" i="44"/>
  <c r="E74" i="44"/>
  <c r="F74" i="44" s="1"/>
  <c r="AB139" i="44"/>
  <c r="AC134" i="44"/>
  <c r="AB6" i="21" l="1"/>
  <c r="G72" i="44"/>
  <c r="E75" i="44"/>
  <c r="F75" i="44" s="1"/>
  <c r="AC139" i="44"/>
  <c r="AD134" i="44"/>
  <c r="G73" i="44" l="1"/>
  <c r="AC6" i="21"/>
  <c r="E76" i="44"/>
  <c r="F76" i="44" s="1"/>
  <c r="AD139" i="44"/>
  <c r="AE134" i="44"/>
  <c r="G74" i="44" l="1"/>
  <c r="AD6" i="21"/>
  <c r="E77" i="44"/>
  <c r="F77" i="44" s="1"/>
  <c r="AE139" i="44"/>
  <c r="AF134" i="44"/>
  <c r="G75" i="44" l="1"/>
  <c r="AE6" i="21"/>
  <c r="AF139" i="44"/>
  <c r="AG134" i="44"/>
  <c r="AF6" i="21" l="1"/>
  <c r="G76" i="44"/>
  <c r="AG139" i="44"/>
  <c r="AH134" i="44"/>
  <c r="G77" i="44" l="1"/>
  <c r="AG6" i="21"/>
  <c r="AH139" i="44"/>
  <c r="AH6" i="21" l="1"/>
  <c r="C139" i="44" l="1"/>
  <c r="C6"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tc={6BD9FD01-20AD-A146-B3D3-4C4927973C34}</author>
    <author>Betsy Agar</author>
  </authors>
  <commentList>
    <comment ref="A49" authorId="0" shapeId="0" xr:uid="{6BD9FD01-20AD-A146-B3D3-4C4927973C34}">
      <text>
        <t xml:space="preserve">[Threaded comment]
Your version of Excel allows you to read this threaded comment; however, any edits to it will get removed if the file is opened in a newer version of Excel. Learn more: https://go.microsoft.com/fwlink/?linkid=870924
Comment:
    Held over from US version Needed? I cut data specific comments.
Reply:
    @Betsy Agar  I think only leaving comments that are applicable to the Canada data we used is valid. 
Also, when you are done with the file, make sure you place a copy in the applicable folder that is currently empty in the Canada model. </t>
      </text>
    </comment>
    <comment ref="A75" authorId="1"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tc={202B031F-1B60-4754-97A6-F383E7E9C47B}</author>
  </authors>
  <commentList>
    <comment ref="A47" authorId="0"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scheme val="minor"/>
          </rPr>
          <t xml:space="preserve">Subtracted DHW energy from commercial (not done in previous version): Is it added back into industrial (see notes on About)
</t>
        </r>
        <r>
          <rPr>
            <sz val="10"/>
            <color rgb="FF000000"/>
            <rFont val="Calibri"/>
            <family val="2"/>
            <scheme val="minor"/>
          </rPr>
          <t xml:space="preserve">
</t>
        </r>
        <r>
          <rPr>
            <sz val="10"/>
            <color rgb="FF000000"/>
            <rFont val="Calibri"/>
            <family val="2"/>
            <scheme val="minor"/>
          </rPr>
          <t>Notes also say energy associated with waste should also be subtracted, but how does Canada account for energy in waste management? Not dealt with in original version</t>
        </r>
        <r>
          <rPr>
            <sz val="10"/>
            <color rgb="FF000000"/>
            <rFont val="Calibri"/>
            <family val="2"/>
            <scheme val="minor"/>
          </rPr>
          <t xml:space="preserve"> </t>
        </r>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List>
</comments>
</file>

<file path=xl/sharedStrings.xml><?xml version="1.0" encoding="utf-8"?>
<sst xmlns="http://schemas.openxmlformats.org/spreadsheetml/2006/main" count="4202" uniqueCount="1026">
  <si>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</si>
  <si>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</si>
  <si>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</si>
  <si>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</si>
  <si>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</si>
  <si>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</si>
  <si>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</si>
  <si>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</si>
  <si>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</si>
  <si>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</si>
  <si>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</si>
  <si>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</si>
  <si>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</si>
  <si>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</si>
  <si>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</si>
  <si>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</si>
  <si>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</si>
  <si>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</si>
  <si>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</si>
  <si>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</si>
  <si>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</si>
  <si>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</si>
  <si>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</si>
  <si>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2020</t>
  </si>
  <si>
    <t>https://apps.neb-one.gc.ca/ftrppndc/dflt.aspx?GoCTemplateCulture=en-CA</t>
  </si>
  <si>
    <t>Appendices, End - Use Demand</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</si>
  <si>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</si>
  <si>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</si>
  <si>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</si>
  <si>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</si>
  <si>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</si>
  <si>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</si>
  <si>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</si>
  <si>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</si>
  <si>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</si>
  <si>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</si>
  <si>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</si>
  <si>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</si>
  <si>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</si>
  <si>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</si>
  <si>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</si>
  <si>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</si>
  <si>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</si>
  <si>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</si>
  <si>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</si>
  <si>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</si>
  <si>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</si>
  <si>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</si>
  <si>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</si>
  <si>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</si>
  <si>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</si>
  <si>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</si>
  <si>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</si>
  <si>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</si>
  <si>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</si>
  <si>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</si>
  <si>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</si>
  <si>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Total Energy Use (BTU)a,b</t>
  </si>
  <si>
    <r>
      <t>Energy Use by Energy Source (PJ)</t>
    </r>
    <r>
      <rPr>
        <b/>
        <i/>
        <vertAlign val="superscript"/>
        <sz val="10"/>
        <rFont val="Arial"/>
        <family val="2"/>
      </rPr>
      <t>a,b</t>
    </r>
  </si>
  <si>
    <t>Electricity</t>
  </si>
  <si>
    <t>Natural Gas</t>
  </si>
  <si>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</si>
  <si>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</si>
  <si>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</si>
  <si>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</si>
  <si>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</si>
  <si>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</si>
  <si>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</si>
  <si>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</si>
  <si>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</si>
  <si>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</si>
  <si>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</si>
  <si>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</si>
  <si>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</si>
  <si>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</si>
  <si>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</si>
  <si>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</si>
  <si>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</si>
  <si>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</si>
  <si>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</si>
  <si>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</si>
  <si>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</si>
  <si>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</si>
  <si>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</si>
  <si>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</si>
  <si>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</si>
  <si>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</si>
  <si>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</si>
  <si>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</si>
  <si>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</si>
  <si>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</si>
  <si>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</si>
  <si>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</si>
  <si>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</si>
  <si>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</si>
  <si>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</si>
  <si>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</si>
  <si>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</si>
  <si>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</si>
  <si>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</si>
  <si>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</si>
  <si>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</si>
  <si>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</si>
  <si>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</si>
  <si>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</si>
  <si>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</si>
  <si>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</si>
  <si>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</si>
  <si>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</si>
  <si>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</si>
  <si>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</si>
  <si>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</si>
  <si>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</si>
  <si>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</si>
  <si>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</si>
  <si>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</si>
  <si>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</si>
  <si>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</si>
  <si>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</si>
  <si>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</si>
  <si>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</si>
  <si>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</si>
  <si>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</si>
  <si>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</si>
  <si>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</si>
  <si>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</si>
  <si>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</si>
  <si>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</si>
  <si>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</si>
  <si>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</si>
  <si>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</si>
  <si>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</si>
  <si>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</si>
  <si>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</si>
  <si>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</si>
  <si>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</si>
  <si>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</si>
  <si>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</si>
  <si>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</si>
  <si>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</si>
  <si>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</si>
  <si>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</si>
  <si>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</si>
  <si>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</si>
  <si>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</si>
  <si>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</si>
  <si>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</si>
  <si>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</si>
  <si>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</si>
  <si>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</si>
  <si>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</si>
  <si>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</si>
  <si>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</si>
  <si>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</si>
  <si>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</si>
  <si>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</si>
  <si>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</si>
  <si>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</si>
  <si>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</si>
  <si>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</si>
  <si>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</si>
  <si>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</si>
  <si>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</si>
  <si>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</si>
  <si>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</si>
  <si>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</si>
  <si>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</si>
  <si>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</si>
  <si>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</si>
  <si>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</si>
  <si>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</si>
  <si>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</si>
  <si>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</si>
  <si>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</si>
  <si>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</si>
  <si>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</si>
  <si>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</si>
  <si>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</si>
  <si>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</si>
  <si>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</si>
  <si>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</si>
  <si>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</si>
  <si>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</si>
  <si>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</si>
  <si>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</si>
  <si>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</si>
  <si>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</si>
  <si>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</si>
  <si>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</si>
  <si>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</si>
  <si>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</si>
  <si>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</si>
  <si>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</si>
  <si>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</si>
  <si>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</si>
  <si>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</si>
  <si>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</si>
  <si>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</si>
  <si>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</si>
  <si>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</si>
  <si>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</si>
  <si>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</si>
  <si>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</si>
  <si>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</si>
  <si>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</si>
  <si>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</si>
  <si>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</si>
  <si>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</si>
  <si>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</si>
  <si>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</si>
  <si>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</si>
  <si>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</si>
  <si>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</si>
  <si>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</si>
  <si>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</si>
  <si>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</si>
  <si>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</si>
  <si>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</si>
  <si>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</si>
  <si>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</si>
  <si>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</si>
  <si>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</si>
  <si>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</si>
  <si>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Select Appendices: End - Use Demand</t>
  </si>
  <si>
    <t>Select Case: Reference</t>
  </si>
  <si>
    <t>Select Region: Canada</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</si>
  <si>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</si>
  <si>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</si>
  <si>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</si>
  <si>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</si>
  <si>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</si>
  <si>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</si>
  <si>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</si>
  <si>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</si>
  <si>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</si>
  <si>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</si>
  <si>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</si>
  <si>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</si>
  <si>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</si>
  <si>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</si>
  <si>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</si>
  <si>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</si>
  <si>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</si>
  <si>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</si>
  <si>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</si>
  <si>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</si>
  <si>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</si>
  <si>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</si>
  <si>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</si>
  <si>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</si>
  <si>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</si>
  <si>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</si>
  <si>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</si>
  <si>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</si>
  <si>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</si>
  <si>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</si>
  <si>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</si>
  <si>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</si>
  <si>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</si>
  <si>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</si>
  <si>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</si>
  <si>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</si>
  <si>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</si>
  <si>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</si>
  <si>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</si>
  <si>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</si>
  <si>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</si>
  <si>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</si>
  <si>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</si>
  <si>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</si>
  <si>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</si>
  <si>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</si>
  <si>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</si>
  <si>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</si>
  <si>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RPP</t>
  </si>
  <si>
    <t>Biofuels &amp; Emerging Energy</t>
  </si>
  <si>
    <t>Other</t>
  </si>
  <si>
    <t>Residential</t>
  </si>
  <si>
    <t>Commercial</t>
  </si>
  <si>
    <t>Industrial</t>
  </si>
  <si>
    <t>Transportation</t>
  </si>
  <si>
    <t>LPG</t>
  </si>
  <si>
    <t>Biofuels</t>
  </si>
  <si>
    <t>Aviation Fuel</t>
  </si>
  <si>
    <t>Diesel</t>
  </si>
  <si>
    <t>Heavy Fuel Oil</t>
  </si>
  <si>
    <t>Lubricants</t>
  </si>
  <si>
    <t>Motor Gasoline</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</si>
  <si>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</si>
  <si>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</si>
  <si>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</si>
  <si>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</si>
  <si>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</si>
  <si>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</si>
  <si>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</si>
  <si>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</si>
  <si>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</si>
  <si>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</si>
  <si>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</si>
  <si>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</si>
  <si>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</si>
  <si>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</si>
  <si>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</si>
  <si>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</si>
  <si>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</si>
  <si>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</si>
  <si>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</si>
  <si>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</si>
  <si>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</si>
  <si>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</si>
  <si>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</si>
  <si>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</si>
  <si>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</si>
  <si>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</si>
  <si>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</si>
  <si>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</si>
  <si>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</si>
  <si>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</si>
  <si>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</si>
  <si>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</si>
  <si>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</si>
  <si>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</si>
  <si>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</si>
  <si>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</si>
  <si>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</si>
  <si>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</si>
  <si>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</si>
  <si>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</si>
  <si>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</si>
  <si>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</si>
  <si>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</si>
  <si>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</si>
  <si>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</si>
  <si>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</si>
  <si>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</si>
  <si>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</si>
  <si>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</si>
  <si>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</si>
  <si>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</si>
  <si>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</si>
  <si>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</si>
  <si>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</si>
  <si>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</si>
  <si>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</si>
  <si>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</si>
  <si>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</si>
  <si>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</si>
  <si>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</si>
  <si>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</si>
  <si>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</si>
  <si>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</si>
  <si>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</si>
  <si>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</si>
  <si>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</si>
  <si>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</si>
  <si>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</si>
  <si>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</si>
  <si>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</si>
  <si>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</si>
  <si>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</si>
  <si>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</si>
  <si>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</si>
  <si>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</si>
  <si>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</si>
  <si>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</si>
  <si>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</si>
  <si>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</si>
  <si>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</si>
  <si>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</si>
  <si>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</si>
  <si>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</si>
  <si>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</si>
  <si>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</si>
  <si>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</si>
  <si>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</si>
  <si>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</si>
  <si>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</si>
  <si>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</si>
  <si>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</si>
  <si>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</si>
  <si>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</si>
  <si>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</si>
  <si>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</si>
  <si>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</si>
  <si>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</si>
  <si>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</si>
  <si>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</si>
  <si>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</si>
  <si>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</si>
  <si>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</si>
  <si>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</si>
  <si>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</si>
  <si>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</si>
  <si>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</si>
  <si>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</si>
  <si>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</si>
  <si>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</si>
  <si>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</si>
  <si>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</si>
  <si>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</si>
  <si>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</si>
  <si>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</si>
  <si>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</si>
  <si>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</si>
  <si>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</si>
  <si>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</si>
  <si>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</si>
  <si>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</si>
  <si>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</si>
  <si>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</si>
  <si>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</si>
  <si>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</si>
  <si>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</si>
  <si>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</si>
  <si>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</si>
  <si>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</si>
  <si>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</si>
  <si>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</si>
  <si>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</si>
  <si>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</si>
  <si>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</si>
  <si>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</si>
  <si>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</si>
  <si>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</si>
  <si>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</si>
  <si>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</si>
  <si>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</si>
  <si>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</si>
  <si>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</si>
  <si>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</si>
  <si>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</si>
  <si>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</si>
  <si>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</si>
  <si>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</si>
  <si>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</si>
  <si>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</si>
  <si>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</si>
  <si>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</si>
  <si>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</si>
  <si>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</si>
  <si>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</si>
  <si>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</si>
  <si>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</si>
  <si>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</si>
  <si>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</si>
  <si>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</si>
  <si>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</si>
  <si>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</si>
  <si>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</si>
  <si>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</si>
  <si>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</si>
  <si>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</si>
  <si>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</si>
  <si>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</si>
  <si>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</si>
  <si>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</si>
  <si>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</si>
  <si>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</si>
  <si>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</si>
  <si>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</si>
  <si>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</si>
  <si>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</si>
  <si>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</si>
  <si>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</si>
  <si>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</si>
  <si>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</si>
  <si>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</si>
  <si>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</si>
  <si>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</si>
  <si>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</si>
  <si>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</si>
  <si>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</si>
  <si>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</si>
  <si>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</si>
  <si>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</si>
  <si>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</si>
  <si>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</si>
  <si>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</si>
  <si>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</si>
  <si>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</si>
  <si>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</si>
  <si>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</si>
  <si>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</si>
  <si>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</si>
  <si>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</si>
  <si>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</si>
  <si>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</si>
  <si>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</si>
  <si>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</si>
  <si>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</si>
  <si>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</si>
  <si>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</si>
  <si>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</si>
  <si>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</si>
  <si>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</si>
  <si>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</si>
  <si>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</si>
  <si>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</si>
  <si>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</si>
  <si>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</si>
  <si>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</si>
  <si>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</si>
  <si>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</si>
  <si>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</si>
  <si>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</si>
  <si>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</si>
  <si>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</si>
  <si>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</si>
  <si>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</si>
  <si>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</si>
  <si>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</si>
  <si>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</si>
  <si>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</si>
  <si>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</si>
  <si>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</si>
  <si>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</si>
  <si>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</si>
  <si>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</si>
  <si>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</si>
  <si>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</si>
  <si>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</si>
  <si>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</si>
  <si>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</si>
  <si>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</si>
  <si>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</si>
  <si>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</si>
  <si>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</si>
  <si>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</si>
  <si>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</si>
  <si>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</si>
  <si>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</si>
  <si>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</si>
  <si>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</si>
  <si>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</si>
  <si>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</si>
  <si>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</si>
  <si>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</si>
  <si>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</si>
  <si>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</si>
  <si>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</si>
  <si>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</si>
  <si>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</si>
  <si>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</si>
  <si>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</si>
  <si>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</si>
  <si>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</si>
  <si>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</si>
  <si>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</si>
  <si>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</si>
  <si>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</si>
  <si>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</si>
  <si>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</si>
  <si>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</si>
  <si>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</si>
  <si>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</si>
  <si>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</si>
  <si>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</si>
  <si>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</si>
  <si>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</si>
  <si>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</si>
  <si>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</si>
  <si>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</si>
  <si>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</si>
  <si>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</si>
  <si>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</si>
  <si>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</si>
  <si>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</si>
  <si>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</si>
  <si>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</si>
  <si>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</si>
  <si>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</si>
  <si>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</si>
  <si>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</si>
  <si>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</si>
  <si>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</si>
  <si>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</si>
  <si>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</si>
  <si>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</si>
  <si>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</si>
  <si>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</si>
  <si>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</si>
  <si>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</si>
  <si>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</si>
  <si>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</si>
  <si>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</si>
  <si>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</si>
  <si>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</si>
  <si>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</si>
  <si>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</si>
  <si>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</si>
  <si>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</si>
  <si>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</si>
  <si>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</si>
  <si>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</si>
  <si>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</si>
  <si>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</si>
  <si>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</si>
  <si>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</si>
  <si>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</si>
  <si>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</si>
  <si>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</si>
  <si>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</si>
  <si>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</si>
  <si>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</si>
  <si>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</si>
  <si>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</si>
  <si>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</si>
  <si>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</si>
  <si>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</si>
  <si>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</si>
  <si>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</si>
  <si>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</si>
  <si>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</si>
  <si>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</si>
  <si>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</si>
  <si>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</si>
  <si>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</si>
  <si>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</si>
  <si>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</si>
  <si>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</si>
  <si>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</si>
  <si>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</si>
  <si>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</si>
  <si>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</si>
  <si>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</si>
  <si>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</si>
  <si>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</si>
  <si>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</si>
  <si>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</si>
  <si>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</si>
  <si>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</si>
  <si>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</si>
  <si>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</si>
  <si>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</si>
  <si>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</si>
  <si>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</si>
  <si>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</si>
  <si>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</si>
  <si>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</si>
  <si>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</si>
  <si>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</si>
  <si>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</si>
  <si>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</si>
  <si>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</si>
  <si>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</si>
  <si>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</si>
  <si>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</si>
  <si>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</si>
  <si>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</si>
  <si>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</si>
  <si>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</si>
  <si>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</si>
  <si>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</si>
  <si>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</si>
  <si>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</si>
  <si>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</si>
  <si>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</si>
  <si>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</si>
  <si>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</si>
  <si>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</si>
  <si>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</si>
  <si>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</si>
  <si>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</si>
  <si>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</si>
  <si>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</si>
  <si>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</si>
  <si>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</si>
  <si>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</si>
  <si>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</si>
  <si>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</si>
  <si>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</si>
  <si>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</si>
  <si>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</si>
  <si>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</si>
  <si>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</si>
  <si>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</si>
  <si>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</si>
  <si>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</si>
  <si>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</si>
  <si>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</si>
  <si>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</si>
  <si>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</si>
  <si>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</si>
  <si>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</si>
  <si>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</si>
  <si>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</si>
  <si>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</si>
  <si>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</si>
  <si>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</si>
  <si>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</si>
  <si>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</si>
  <si>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</si>
  <si>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</si>
  <si>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</si>
  <si>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</si>
  <si>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</si>
  <si>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</si>
  <si>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</si>
  <si>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</si>
  <si>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</si>
  <si>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</si>
  <si>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</si>
  <si>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</si>
  <si>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</si>
  <si>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</si>
  <si>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</si>
  <si>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</si>
  <si>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</si>
  <si>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</si>
  <si>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</si>
  <si>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</si>
  <si>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</si>
  <si>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</si>
  <si>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</si>
  <si>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</si>
  <si>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</si>
  <si>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</si>
  <si>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</si>
  <si>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</si>
  <si>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</si>
  <si>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</si>
  <si>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</si>
  <si>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</si>
  <si>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</si>
  <si>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</si>
  <si>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</si>
  <si>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</si>
  <si>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</si>
  <si>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</si>
  <si>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</si>
  <si>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</si>
  <si>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</si>
  <si>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</si>
  <si>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</si>
  <si>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</si>
  <si>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</si>
  <si>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</si>
  <si>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</si>
  <si>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</si>
  <si>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</si>
  <si>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</si>
  <si>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</si>
  <si>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</si>
  <si>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</si>
  <si>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</si>
  <si>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</si>
  <si>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</si>
  <si>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</si>
  <si>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</si>
  <si>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</si>
  <si>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</si>
  <si>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</si>
  <si>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</si>
  <si>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</si>
  <si>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</si>
  <si>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</si>
  <si>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</si>
  <si>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</si>
  <si>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</si>
  <si>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</si>
  <si>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</si>
  <si>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</si>
  <si>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</si>
  <si>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</si>
  <si>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</si>
  <si>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</si>
  <si>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</si>
  <si>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</si>
  <si>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</si>
  <si>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</si>
  <si>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</si>
  <si>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</si>
  <si>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</si>
  <si>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</si>
  <si>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</si>
  <si>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</si>
  <si>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</si>
  <si>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</si>
  <si>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</si>
  <si>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</si>
  <si>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</si>
  <si>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</si>
  <si>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</si>
  <si>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</si>
  <si>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</si>
  <si>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</si>
  <si>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</si>
  <si>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</si>
  <si>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</si>
  <si>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</si>
  <si>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</si>
  <si>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</si>
  <si>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</si>
  <si>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</si>
  <si>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</si>
  <si>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</si>
  <si>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</si>
  <si>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</si>
  <si>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</si>
  <si>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</si>
  <si>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</si>
  <si>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</si>
  <si>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</si>
  <si>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</si>
  <si>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</si>
  <si>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</si>
  <si>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</si>
  <si>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</si>
  <si>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</si>
  <si>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</si>
  <si>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</si>
  <si>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</si>
  <si>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</si>
  <si>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</si>
  <si>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</si>
  <si>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</si>
  <si>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</si>
  <si>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</si>
  <si>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</si>
  <si>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</si>
  <si>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</si>
  <si>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</si>
  <si>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</si>
  <si>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</si>
  <si>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</si>
  <si>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</si>
  <si>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</si>
  <si>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</si>
  <si>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</si>
  <si>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</si>
  <si>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</si>
  <si>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</si>
  <si>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</si>
  <si>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</si>
  <si>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</si>
  <si>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</si>
  <si>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</si>
  <si>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</si>
  <si>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</si>
  <si>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</si>
  <si>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</si>
  <si>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</si>
  <si>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</si>
  <si>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</si>
  <si>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</si>
  <si>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</si>
  <si>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</si>
  <si>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</si>
  <si>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</si>
  <si>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</si>
  <si>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</si>
  <si>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</si>
  <si>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</si>
  <si>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</si>
  <si>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</si>
  <si>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</si>
  <si>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</si>
  <si>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</si>
  <si>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</si>
  <si>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</si>
  <si>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</si>
  <si>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</si>
  <si>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</si>
  <si>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</si>
  <si>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</si>
  <si>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</si>
  <si>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</si>
  <si>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</si>
  <si>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</si>
  <si>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</si>
  <si>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</si>
  <si>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</si>
  <si>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</si>
  <si>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</si>
  <si>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</si>
  <si>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</si>
  <si>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</si>
  <si>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</si>
  <si>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</si>
  <si>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</si>
  <si>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</si>
  <si>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</si>
  <si>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</si>
  <si>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</si>
  <si>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</si>
  <si>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</si>
  <si>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</si>
  <si>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</si>
  <si>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</si>
  <si>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</si>
  <si>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</si>
  <si>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</si>
  <si>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</si>
  <si>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</si>
  <si>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</si>
  <si>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</si>
  <si>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</si>
  <si>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</si>
  <si>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</si>
  <si>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</si>
  <si>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</si>
  <si>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</si>
  <si>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</si>
  <si>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</si>
  <si>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</si>
  <si>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</si>
  <si>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</si>
  <si>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</si>
  <si>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</si>
  <si>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</si>
  <si>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</si>
  <si>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</si>
  <si>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</si>
  <si>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</si>
  <si>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</si>
  <si>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</si>
  <si>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</si>
  <si>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</si>
  <si>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</si>
  <si>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</si>
  <si>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</si>
  <si>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</si>
  <si>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</si>
  <si>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</si>
  <si>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</si>
  <si>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</si>
  <si>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</si>
  <si>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</si>
  <si>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</si>
  <si>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</si>
  <si>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</si>
  <si>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</si>
  <si>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</si>
  <si>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</si>
  <si>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</si>
  <si>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</si>
  <si>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</si>
  <si>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</si>
  <si>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</si>
  <si>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</si>
  <si>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</si>
  <si>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</si>
  <si>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</si>
  <si>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</si>
  <si>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</si>
  <si>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</si>
  <si>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</si>
  <si>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</si>
  <si>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</si>
  <si>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</si>
  <si>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</si>
  <si>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</si>
  <si>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</si>
  <si>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</si>
  <si>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</si>
  <si>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</si>
  <si>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</si>
  <si>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</si>
  <si>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</si>
  <si>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</si>
  <si>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</si>
  <si>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</si>
  <si>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</si>
  <si>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</si>
  <si>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</si>
  <si>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</si>
  <si>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</si>
  <si>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</si>
  <si>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</si>
  <si>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</si>
  <si>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</si>
  <si>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</si>
  <si>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</si>
  <si>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</si>
  <si>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</si>
  <si>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</si>
  <si>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Fuel Use by Fuel, 2018 (PJ)</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</si>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</sst>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
    <numFmt numFmtId="166" formatCode="0.000E+00"/>
    <numFmt numFmtId="167" formatCode="#,##0.0"/>
    <numFmt numFmtId="168" formatCode="0.000000000000000%"/>
  </numFmts>
  <fonts count="5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s>
  <borders count="20">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44">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0" fillId="0" borderId="0" xfId="0" quotePrefix="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165" fontId="0" fillId="0" borderId="0" xfId="0" applyNumberFormat="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34" fillId="0" borderId="0" xfId="0" applyFont="1" applyAlignment="1"/>
    <xf numFmtId="0" fontId="0" fillId="0" borderId="0" xfId="0" applyAlignment="1"/>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35" Type="http://schemas.openxmlformats.org/officeDocument/2006/relationships/customXml" Target="../customXml/item3.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Eyab Al-Aini" id="{9E6FD29A-D669-43F3-AD89-95454000A88B}" userId="eyaba@pembina.org" providerId="PeoplePicker"/>
  <person displayName="Betsy Agar" id="{8EB373C7-3FE8-4DEE-B64C-751E6FB55F75}" userId="betsy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15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4"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7:AU23"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6:AU32"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5:AU41"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4:AU54"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9" dT="2021-11-06T00:13:55.75" personId="{E6243CB7-11F1-6A4B-9187-A8606C7CA455}" id="{6BD9FD01-20AD-A146-B3D3-4C4927973C34}" done="1">
    <text>Held over from US version Needed? I cut data specific comments.</text>
  </threadedComment>
  <threadedComment ref="A49" dT="2021-11-08T17:31:23.91" personId="{588905F6-6C7E-4376-B085-DCCB7902B80A}" id="{623F23FE-DB9B-440D-A540-4E7DB1EEC00F}" parentId="{6BD9FD01-20AD-A146-B3D3-4C4927973C34}">
    <text xml:space="preserve">@Betsy Agar  I think only leaving comments that are applicable to the Canada data we used is valid. 
Also, when you are done with the file, make sure you place a copy in the applicable folder that is currently empty in the Canada model. </text>
    <mentions>
      <mention mentionpersonId="{8EB373C7-3FE8-4DEE-B64C-751E6FB55F75}" mentionId="{DECDC21C-9466-4E96-8D8A-62E0B292AF42}" startIndex="0" length="1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47" dT="2021-11-12T17:02:24.39" personId="{E6243CB7-11F1-6A4B-9187-A8606C7CA455}" id="{202B031F-1B60-4754-97A6-F383E7E9C47B}">
    <text xml:space="preserve">Why is this converted to BTUs when the EPS reports in PJ? </text>
  </threadedComment>
  <threadedComment ref="A47"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cieedacdb.rem.sfu.ca/district-energy-inventory/" TargetMode="External"/><Relationship Id="rId5" Type="http://schemas.openxmlformats.org/officeDocument/2006/relationships/hyperlink" Target="https://www150.statcan.gc.ca/t1/tbl1/en/cv.action?pid=3810028601" TargetMode="External"/><Relationship Id="rId10" Type="http://schemas.microsoft.com/office/2017/10/relationships/threadedComment" Target="../threadedComments/threadedComment1.xml"/><Relationship Id="rId4" Type="http://schemas.openxmlformats.org/officeDocument/2006/relationships/hyperlink" Target="https://apps.neb-one.gc.ca/ftrppndc/dflt.aspx?GoCTemplateCulture=en-CA"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ivotTable" Target="../pivotTables/pivotTable1.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zoomScale="127" zoomScaleNormal="127" workbookViewId="0">
      <selection activeCell="B81" sqref="B81"/>
    </sheetView>
  </sheetViews>
  <sheetFormatPr defaultColWidth="8.85546875" defaultRowHeight="15"/>
  <cols>
    <col min="1" max="1" width="12.42578125" customWidth="1"/>
    <col min="2" max="2" width="61.42578125" customWidth="1"/>
    <col min="3" max="3" width="19.28515625" customWidth="1"/>
  </cols>
  <sheetData>
    <row r="1" spans="1:2">
      <c r="A1" s="1" t="s">
        <v>0</v>
      </c>
    </row>
    <row r="3" spans="1:2">
      <c r="A3" s="1" t="s">
        <v>1</v>
      </c>
      <c r="B3" s="86" t="s">
        <v>2</v>
      </c>
    </row>
    <row r="4" spans="1:2">
      <c r="B4" t="s">
        <v>3</v>
      </c>
    </row>
    <row r="5" spans="1:2">
      <c r="B5" s="2">
        <v>2018</v>
      </c>
    </row>
    <row r="6" spans="1:2" ht="15.95">
      <c r="B6" s="42" t="s">
        <v>4</v>
      </c>
    </row>
    <row r="7" spans="1:2">
      <c r="B7" s="3" t="s">
        <v>5</v>
      </c>
    </row>
    <row r="8" spans="1:2" ht="15.95">
      <c r="B8" s="10" t="s">
        <v>6</v>
      </c>
    </row>
    <row r="9" spans="1:2" ht="15.95">
      <c r="B9" s="10"/>
    </row>
    <row r="11" spans="1:2">
      <c r="B11" s="86" t="s">
        <v>7</v>
      </c>
    </row>
    <row r="12" spans="1:2" ht="15.95">
      <c r="B12" s="10" t="s">
        <v>8</v>
      </c>
    </row>
    <row r="13" spans="1:2" ht="15.95">
      <c r="B13" s="11">
        <v>2019</v>
      </c>
    </row>
    <row r="14" spans="1:2" ht="15.95">
      <c r="B14" s="10" t="s">
        <v>9</v>
      </c>
    </row>
    <row r="15" spans="1:2">
      <c r="B15" s="12" t="s">
        <v>10</v>
      </c>
    </row>
    <row r="16" spans="1:2" ht="15.95">
      <c r="B16" s="10" t="s">
        <v>11</v>
      </c>
    </row>
    <row r="18" spans="2:2">
      <c r="B18" s="86" t="s">
        <v>12</v>
      </c>
    </row>
    <row r="19" spans="2:2">
      <c r="B19" t="s">
        <v>3</v>
      </c>
    </row>
    <row r="20" spans="2:2">
      <c r="B20" s="2">
        <v>2018</v>
      </c>
    </row>
    <row r="21" spans="2:2" ht="15.95">
      <c r="B21" s="42" t="s">
        <v>13</v>
      </c>
    </row>
    <row r="22" spans="2:2">
      <c r="B22" s="3" t="s">
        <v>14</v>
      </c>
    </row>
    <row r="23" spans="2:2">
      <c r="B23" t="s">
        <v>15</v>
      </c>
    </row>
    <row r="25" spans="2:2">
      <c r="B25" s="86" t="s">
        <v>16</v>
      </c>
    </row>
    <row r="26" spans="2:2">
      <c r="B26" t="s">
        <v>8</v>
      </c>
    </row>
    <row r="27" spans="2:2" ht="15.95">
      <c r="B27" s="13" t="s">
        <v>17</v>
      </c>
    </row>
    <row r="28" spans="2:2">
      <c r="B28" t="s">
        <v>18</v>
      </c>
    </row>
    <row r="29" spans="2:2">
      <c r="B29" s="3" t="s">
        <v>19</v>
      </c>
    </row>
    <row r="30" spans="2:2">
      <c r="B30" s="2" t="s">
        <v>20</v>
      </c>
    </row>
    <row r="32" spans="2:2">
      <c r="B32" s="85" t="s">
        <v>21</v>
      </c>
    </row>
    <row r="33" spans="1:2">
      <c r="B33" s="2" t="s">
        <v>22</v>
      </c>
    </row>
    <row r="34" spans="1:2">
      <c r="B34" s="2">
        <v>2016</v>
      </c>
    </row>
    <row r="35" spans="1:2">
      <c r="B35" s="2" t="s">
        <v>23</v>
      </c>
    </row>
    <row r="36" spans="1:2">
      <c r="B36" s="14" t="s">
        <v>24</v>
      </c>
    </row>
    <row r="37" spans="1:2">
      <c r="B37" s="2" t="s">
        <v>25</v>
      </c>
    </row>
    <row r="39" spans="1:2">
      <c r="B39" s="85" t="s">
        <v>26</v>
      </c>
    </row>
    <row r="40" spans="1:2">
      <c r="B40" t="s">
        <v>27</v>
      </c>
    </row>
    <row r="41" spans="1:2">
      <c r="B41" t="s">
        <v>28</v>
      </c>
    </row>
    <row r="42" spans="1:2">
      <c r="B42">
        <v>2019</v>
      </c>
    </row>
    <row r="43" spans="1:2">
      <c r="B43" s="3" t="s">
        <v>29</v>
      </c>
    </row>
    <row r="44" spans="1:2">
      <c r="B44" t="s">
        <v>26</v>
      </c>
    </row>
    <row r="46" spans="1:2">
      <c r="A46" s="1" t="s">
        <v>30</v>
      </c>
    </row>
    <row r="47" spans="1:2">
      <c r="A47">
        <f>947817.12*10^6</f>
        <v>947817120000</v>
      </c>
      <c r="B47" t="s">
        <v>31</v>
      </c>
    </row>
    <row r="49" spans="1:1">
      <c r="A49" s="1" t="s">
        <v>32</v>
      </c>
    </row>
    <row r="50" spans="1:1">
      <c r="A50" s="1"/>
    </row>
    <row r="51" spans="1:1">
      <c r="A51" s="1" t="s">
        <v>33</v>
      </c>
    </row>
    <row r="52" spans="1:1">
      <c r="A52" t="s">
        <v>34</v>
      </c>
    </row>
    <row r="54" spans="1:1">
      <c r="A54" s="1" t="s">
        <v>35</v>
      </c>
    </row>
    <row r="55" spans="1:1">
      <c r="A55" t="s">
        <v>36</v>
      </c>
    </row>
    <row r="56" spans="1:1">
      <c r="A56" t="s">
        <v>37</v>
      </c>
    </row>
    <row r="57" spans="1:1">
      <c r="A57" t="s">
        <v>38</v>
      </c>
    </row>
    <row r="59" spans="1:1">
      <c r="A59" t="s">
        <v>39</v>
      </c>
    </row>
    <row r="60" spans="1:1">
      <c r="A60" t="s">
        <v>40</v>
      </c>
    </row>
    <row r="62" spans="1:1">
      <c r="A62" s="1" t="s">
        <v>41</v>
      </c>
    </row>
    <row r="63" spans="1:1">
      <c r="A63" t="s">
        <v>42</v>
      </c>
    </row>
    <row r="64" spans="1:1">
      <c r="A64" t="s">
        <v>43</v>
      </c>
    </row>
    <row r="66" spans="1:2">
      <c r="A66" s="1" t="s">
        <v>44</v>
      </c>
    </row>
    <row r="67" spans="1:2">
      <c r="A67" t="s">
        <v>45</v>
      </c>
    </row>
    <row r="68" spans="1:2">
      <c r="A68" t="s">
        <v>46</v>
      </c>
    </row>
    <row r="69" spans="1:2">
      <c r="A69" t="s">
        <v>47</v>
      </c>
    </row>
    <row r="70" spans="1:2">
      <c r="A70" t="s">
        <v>48</v>
      </c>
    </row>
    <row r="71" spans="1:2">
      <c r="A71" t="s">
        <v>49</v>
      </c>
    </row>
    <row r="72" spans="1:2">
      <c r="A72" t="s">
        <v>50</v>
      </c>
    </row>
    <row r="74" spans="1:2">
      <c r="A74" s="1" t="s">
        <v>51</v>
      </c>
    </row>
    <row r="75" spans="1:2">
      <c r="A75" s="58" t="s">
        <v>52</v>
      </c>
    </row>
    <row r="77" spans="1:2">
      <c r="A77" s="1" t="s">
        <v>53</v>
      </c>
    </row>
    <row r="78" spans="1:2">
      <c r="A78" s="6">
        <f>'Urban Rural Breakdown'!G23</f>
        <v>0.40434521455104566</v>
      </c>
      <c r="B78" t="s">
        <v>54</v>
      </c>
    </row>
    <row r="79" spans="1:2">
      <c r="A79" s="6">
        <f>'Urban Rural Breakdown'!G24</f>
        <v>0.59565478544895434</v>
      </c>
      <c r="B79" t="s">
        <v>55</v>
      </c>
    </row>
    <row r="81" spans="1:2">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36" r:id="rId4" xr:uid="{F98E65B2-7BCA-D843-B05A-4FAD0C415407}"/>
    <hyperlink ref="B15" r:id="rId5" xr:uid="{EFC9CD44-5EAD-AF42-85A9-8583D11EFCF8}"/>
    <hyperlink ref="B43" r:id="rId6" xr:uid="{DEEA2D0E-FC5A-9340-BABF-529576C4038F}"/>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3"/>
  <sheetViews>
    <sheetView zoomScale="118" zoomScaleNormal="118" zoomScalePageLayoutView="55" workbookViewId="0">
      <pane xSplit="2" ySplit="5" topLeftCell="C6" activePane="bottomRight" state="frozen"/>
      <selection pane="bottomRight" activeCell="C1" sqref="C1"/>
      <selection pane="bottomLeft" activeCell="A6" sqref="A6"/>
      <selection pane="topRight" activeCell="C1" sqref="C1"/>
    </sheetView>
  </sheetViews>
  <sheetFormatPr defaultColWidth="8.85546875" defaultRowHeight="15"/>
  <cols>
    <col min="1" max="1" width="2.42578125" style="16" customWidth="1"/>
    <col min="2" max="2" width="42" style="16" customWidth="1"/>
    <col min="3" max="12" width="11.42578125" style="16" customWidth="1"/>
    <col min="13" max="26" width="9.85546875" style="16" customWidth="1"/>
    <col min="27" max="31" width="9.140625" style="16" customWidth="1"/>
    <col min="32" max="32" width="14" style="18" customWidth="1"/>
    <col min="33" max="33" width="11.140625" customWidth="1"/>
  </cols>
  <sheetData>
    <row r="1" spans="1:32" ht="15.95">
      <c r="A1" s="15" t="s">
        <v>4</v>
      </c>
      <c r="C1" s="17"/>
      <c r="D1" s="17"/>
      <c r="E1" s="17"/>
      <c r="F1" s="17"/>
      <c r="G1" s="17"/>
      <c r="H1" s="17"/>
      <c r="I1" s="17"/>
      <c r="J1" s="18"/>
      <c r="K1" s="18"/>
      <c r="L1" s="18"/>
      <c r="M1" s="18"/>
      <c r="N1" s="18"/>
      <c r="O1" s="18"/>
      <c r="P1" s="18"/>
      <c r="V1"/>
      <c r="W1"/>
      <c r="X1"/>
      <c r="Y1"/>
      <c r="Z1"/>
      <c r="AA1"/>
      <c r="AB1"/>
      <c r="AC1"/>
      <c r="AD1"/>
      <c r="AE1"/>
      <c r="AF1"/>
    </row>
    <row r="2" spans="1:32">
      <c r="C2" s="19"/>
      <c r="D2" s="19"/>
      <c r="E2" s="19"/>
      <c r="F2" s="19"/>
      <c r="G2" s="19"/>
      <c r="H2" s="19"/>
      <c r="I2" s="19"/>
      <c r="J2" s="19"/>
      <c r="K2" s="19"/>
      <c r="L2" s="19"/>
      <c r="M2" s="19"/>
      <c r="N2" s="19"/>
      <c r="O2" s="19"/>
      <c r="P2" s="19"/>
      <c r="V2"/>
      <c r="W2"/>
      <c r="X2"/>
      <c r="Y2"/>
      <c r="Z2"/>
      <c r="AA2"/>
      <c r="AB2"/>
      <c r="AC2"/>
      <c r="AD2"/>
      <c r="AE2"/>
      <c r="AF2"/>
    </row>
    <row r="3" spans="1:32">
      <c r="C3" s="17"/>
      <c r="D3" s="17"/>
      <c r="E3" s="17"/>
      <c r="F3" s="17"/>
      <c r="G3" s="17"/>
      <c r="H3" s="17"/>
      <c r="I3" s="17"/>
      <c r="J3" s="17"/>
      <c r="K3" s="17"/>
      <c r="L3" s="17"/>
      <c r="M3" s="17"/>
      <c r="N3" s="17"/>
      <c r="O3" s="17"/>
      <c r="P3" s="17"/>
      <c r="V3"/>
      <c r="W3"/>
      <c r="X3"/>
      <c r="Y3"/>
      <c r="Z3"/>
      <c r="AA3"/>
      <c r="AB3"/>
      <c r="AC3"/>
      <c r="AD3"/>
      <c r="AE3"/>
      <c r="AF3"/>
    </row>
    <row r="4" spans="1:32" ht="15.95" thickBot="1">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95" thickTop="1">
      <c r="C5" s="21"/>
      <c r="D5" s="21"/>
      <c r="E5" s="21"/>
      <c r="F5" s="21"/>
      <c r="G5" s="21"/>
      <c r="H5" s="21"/>
      <c r="I5" s="21"/>
      <c r="J5" s="21"/>
      <c r="K5" s="21"/>
      <c r="L5" s="21"/>
      <c r="M5" s="21"/>
      <c r="N5" s="21"/>
      <c r="O5" s="21"/>
      <c r="P5" s="21"/>
      <c r="Q5" s="21"/>
      <c r="R5" s="21"/>
      <c r="S5" s="21"/>
      <c r="T5" s="21"/>
      <c r="U5" s="21"/>
      <c r="V5"/>
      <c r="W5"/>
      <c r="X5"/>
      <c r="Y5"/>
      <c r="Z5"/>
      <c r="AA5"/>
      <c r="AB5"/>
      <c r="AC5"/>
      <c r="AD5"/>
      <c r="AE5"/>
      <c r="AF5"/>
    </row>
    <row r="6" spans="1:32">
      <c r="B6" s="21" t="s">
        <v>57</v>
      </c>
      <c r="C6" s="22">
        <v>1491.159294</v>
      </c>
      <c r="D6" s="22">
        <v>1433.1242480000001</v>
      </c>
      <c r="E6" s="22">
        <v>1504.8415030000001</v>
      </c>
      <c r="F6" s="22">
        <v>1514.43</v>
      </c>
      <c r="G6" s="22">
        <v>1516.0630719999999</v>
      </c>
      <c r="H6" s="22">
        <v>1496.5230839999999</v>
      </c>
      <c r="I6" s="22">
        <v>1443.325503</v>
      </c>
      <c r="J6" s="22">
        <v>1563.1093880000001</v>
      </c>
      <c r="K6" s="22">
        <v>1567.671623</v>
      </c>
      <c r="L6" s="22">
        <v>1530.4103970000001</v>
      </c>
      <c r="M6" s="22">
        <v>1489.79386</v>
      </c>
      <c r="N6" s="22">
        <v>1575.845607</v>
      </c>
      <c r="O6" s="22">
        <v>1508.376953</v>
      </c>
      <c r="P6" s="22">
        <v>1568.977621</v>
      </c>
      <c r="Q6" s="22">
        <v>1614.6205179999999</v>
      </c>
      <c r="R6" s="22">
        <v>1559.5124049999999</v>
      </c>
      <c r="S6" s="22">
        <v>1464.1784070000001</v>
      </c>
      <c r="T6" s="22">
        <v>1510.585879</v>
      </c>
      <c r="U6" s="22">
        <v>1616.476817</v>
      </c>
      <c r="V6" s="6"/>
      <c r="W6"/>
      <c r="X6"/>
      <c r="Y6"/>
      <c r="Z6"/>
      <c r="AA6"/>
      <c r="AB6"/>
      <c r="AC6"/>
      <c r="AD6"/>
      <c r="AE6"/>
      <c r="AF6"/>
    </row>
    <row r="7" spans="1:32" ht="15.95">
      <c r="B7" s="23" t="s">
        <v>58</v>
      </c>
      <c r="C7" s="24"/>
      <c r="D7" s="24"/>
      <c r="E7" s="24"/>
      <c r="F7" s="24"/>
      <c r="G7" s="24"/>
      <c r="H7" s="24"/>
      <c r="I7" s="24"/>
      <c r="J7" s="24"/>
      <c r="K7" s="24"/>
      <c r="L7" s="24"/>
      <c r="M7" s="24"/>
      <c r="N7" s="24"/>
      <c r="O7" s="24"/>
      <c r="P7" s="24"/>
      <c r="Q7" s="24"/>
      <c r="R7" s="24"/>
      <c r="S7" s="24"/>
      <c r="T7" s="24"/>
      <c r="U7" s="24"/>
      <c r="V7" s="6"/>
      <c r="W7"/>
      <c r="X7"/>
      <c r="Y7"/>
      <c r="Z7"/>
      <c r="AA7"/>
      <c r="AB7"/>
      <c r="AC7"/>
      <c r="AD7"/>
      <c r="AE7"/>
      <c r="AF7"/>
    </row>
    <row r="8" spans="1:32">
      <c r="B8" s="25" t="s">
        <v>59</v>
      </c>
      <c r="C8" s="24">
        <v>497.577</v>
      </c>
      <c r="D8" s="24">
        <v>504.786</v>
      </c>
      <c r="E8" s="24">
        <v>517.428</v>
      </c>
      <c r="F8" s="24">
        <v>532.76</v>
      </c>
      <c r="G8" s="24">
        <v>543.52700000000004</v>
      </c>
      <c r="H8" s="24">
        <v>543.55200000000002</v>
      </c>
      <c r="I8" s="24">
        <v>530.35299999999995</v>
      </c>
      <c r="J8" s="24">
        <v>568.23599999999999</v>
      </c>
      <c r="K8" s="24">
        <v>576.16800000000001</v>
      </c>
      <c r="L8" s="24">
        <v>580.70000000000005</v>
      </c>
      <c r="M8" s="24">
        <v>578.35</v>
      </c>
      <c r="N8" s="24">
        <v>598.67899999999997</v>
      </c>
      <c r="O8" s="24">
        <v>593.89400000000001</v>
      </c>
      <c r="P8" s="24">
        <v>616.87800000000004</v>
      </c>
      <c r="Q8" s="24">
        <v>621.57799999999997</v>
      </c>
      <c r="R8" s="24">
        <v>613.40099999999995</v>
      </c>
      <c r="S8" s="24">
        <v>598.16800000000001</v>
      </c>
      <c r="T8" s="24">
        <v>604.31299999999999</v>
      </c>
      <c r="U8" s="24">
        <v>621.34900000000005</v>
      </c>
      <c r="V8" s="6"/>
      <c r="W8"/>
      <c r="X8"/>
      <c r="Y8"/>
      <c r="Z8"/>
      <c r="AA8"/>
      <c r="AB8"/>
      <c r="AC8"/>
      <c r="AD8"/>
      <c r="AE8"/>
      <c r="AF8"/>
    </row>
    <row r="9" spans="1:32">
      <c r="B9" s="25" t="s">
        <v>60</v>
      </c>
      <c r="C9" s="24">
        <v>646.00599999999997</v>
      </c>
      <c r="D9" s="24">
        <v>600.49599999999998</v>
      </c>
      <c r="E9" s="24">
        <v>640.20699999999999</v>
      </c>
      <c r="F9" s="24">
        <v>670.18</v>
      </c>
      <c r="G9" s="24">
        <v>651.07899999999995</v>
      </c>
      <c r="H9" s="24">
        <v>646.60199999999998</v>
      </c>
      <c r="I9" s="24">
        <v>618.72900000000004</v>
      </c>
      <c r="J9" s="24">
        <v>686.08500000000004</v>
      </c>
      <c r="K9" s="24">
        <v>691.91800000000001</v>
      </c>
      <c r="L9" s="24">
        <v>660.54300000000001</v>
      </c>
      <c r="M9" s="24">
        <v>615.32500000000005</v>
      </c>
      <c r="N9" s="24">
        <v>682.36099999999999</v>
      </c>
      <c r="O9" s="24">
        <v>632.25300000000004</v>
      </c>
      <c r="P9" s="24">
        <v>685.56200000000001</v>
      </c>
      <c r="Q9" s="24">
        <v>732.22900000000004</v>
      </c>
      <c r="R9" s="24">
        <v>689.678</v>
      </c>
      <c r="S9" s="24">
        <v>612.61099999999999</v>
      </c>
      <c r="T9" s="24">
        <v>659.19399999999996</v>
      </c>
      <c r="U9" s="24">
        <v>750.077</v>
      </c>
      <c r="V9" s="6"/>
      <c r="W9"/>
      <c r="X9"/>
      <c r="Y9"/>
      <c r="Z9"/>
      <c r="AA9"/>
      <c r="AB9"/>
      <c r="AC9"/>
      <c r="AD9"/>
      <c r="AE9"/>
      <c r="AF9"/>
    </row>
    <row r="10" spans="1:32">
      <c r="B10" s="25" t="s">
        <v>61</v>
      </c>
      <c r="C10" s="24">
        <v>135.86129399999999</v>
      </c>
      <c r="D10" s="24">
        <v>129.10024799999999</v>
      </c>
      <c r="E10" s="24">
        <v>131.61450300000001</v>
      </c>
      <c r="F10" s="24">
        <v>122.79</v>
      </c>
      <c r="G10" s="24">
        <v>136.24207200000001</v>
      </c>
      <c r="H10" s="24">
        <v>127.03708399999999</v>
      </c>
      <c r="I10" s="24">
        <v>117.920503</v>
      </c>
      <c r="J10" s="24">
        <v>129.633388</v>
      </c>
      <c r="K10" s="24">
        <v>116.44162300000001</v>
      </c>
      <c r="L10" s="24">
        <v>113.047397</v>
      </c>
      <c r="M10" s="24">
        <v>107.64286</v>
      </c>
      <c r="N10" s="24">
        <v>103.104607</v>
      </c>
      <c r="O10" s="24">
        <v>86.263953000000001</v>
      </c>
      <c r="P10" s="24">
        <v>76.280620999999996</v>
      </c>
      <c r="Q10" s="24">
        <v>72.845517999999998</v>
      </c>
      <c r="R10" s="24">
        <v>70.248405000000005</v>
      </c>
      <c r="S10" s="24">
        <v>64.043407000000002</v>
      </c>
      <c r="T10" s="24">
        <v>58.452879000000003</v>
      </c>
      <c r="U10" s="24">
        <v>59.318817000000003</v>
      </c>
      <c r="V10" s="6"/>
      <c r="W10"/>
      <c r="X10"/>
      <c r="Y10"/>
      <c r="Z10"/>
      <c r="AA10"/>
      <c r="AB10"/>
      <c r="AC10"/>
      <c r="AD10"/>
      <c r="AE10"/>
      <c r="AF10"/>
    </row>
    <row r="11" spans="1:32" ht="15.95">
      <c r="B11" s="25" t="s">
        <v>62</v>
      </c>
      <c r="C11" s="24">
        <v>12.015000000000001</v>
      </c>
      <c r="D11" s="24">
        <v>12.842000000000001</v>
      </c>
      <c r="E11" s="24">
        <v>12.391999999999999</v>
      </c>
      <c r="F11" s="24">
        <v>12.4</v>
      </c>
      <c r="G11" s="24">
        <v>12.015000000000001</v>
      </c>
      <c r="H11" s="24">
        <v>14.532</v>
      </c>
      <c r="I11" s="24">
        <v>15.122999999999999</v>
      </c>
      <c r="J11" s="24">
        <v>17.055</v>
      </c>
      <c r="K11" s="24">
        <v>18.244</v>
      </c>
      <c r="L11" s="24">
        <v>16.32</v>
      </c>
      <c r="M11" s="24">
        <v>17.475999999999999</v>
      </c>
      <c r="N11" s="24">
        <v>18.701000000000001</v>
      </c>
      <c r="O11" s="24">
        <v>20.765999999999998</v>
      </c>
      <c r="P11" s="24">
        <v>16.356999999999999</v>
      </c>
      <c r="Q11" s="24">
        <v>15.068</v>
      </c>
      <c r="R11" s="24">
        <v>14.785</v>
      </c>
      <c r="S11" s="24">
        <v>17.256</v>
      </c>
      <c r="T11" s="24">
        <v>17.326000000000001</v>
      </c>
      <c r="U11" s="24">
        <v>15.731999999999999</v>
      </c>
      <c r="V11" s="6"/>
      <c r="W11"/>
      <c r="X11"/>
      <c r="Y11"/>
      <c r="Z11"/>
      <c r="AA11"/>
      <c r="AB11"/>
      <c r="AC11"/>
      <c r="AD11"/>
      <c r="AE11"/>
      <c r="AF11"/>
    </row>
    <row r="12" spans="1:32">
      <c r="B12" s="25" t="s">
        <v>63</v>
      </c>
      <c r="C12" s="24">
        <v>199.7</v>
      </c>
      <c r="D12" s="24">
        <v>185.9</v>
      </c>
      <c r="E12" s="24">
        <v>203.2</v>
      </c>
      <c r="F12" s="24">
        <v>176.3</v>
      </c>
      <c r="G12" s="24">
        <v>173.2</v>
      </c>
      <c r="H12" s="24">
        <v>164.8</v>
      </c>
      <c r="I12" s="24">
        <v>161.19999999999999</v>
      </c>
      <c r="J12" s="24">
        <v>162.1</v>
      </c>
      <c r="K12" s="24">
        <v>164.9</v>
      </c>
      <c r="L12" s="24">
        <v>159.80000000000001</v>
      </c>
      <c r="M12" s="24">
        <v>171</v>
      </c>
      <c r="N12" s="24">
        <v>173</v>
      </c>
      <c r="O12" s="24">
        <v>175.2</v>
      </c>
      <c r="P12" s="24">
        <v>173.9</v>
      </c>
      <c r="Q12" s="24">
        <v>172.9</v>
      </c>
      <c r="R12" s="24">
        <v>171.4</v>
      </c>
      <c r="S12" s="24">
        <v>172.1</v>
      </c>
      <c r="T12" s="24">
        <v>171.3</v>
      </c>
      <c r="U12" s="24">
        <v>170</v>
      </c>
      <c r="V12" s="6"/>
      <c r="W12"/>
      <c r="X12"/>
      <c r="Y12"/>
      <c r="Z12"/>
      <c r="AA12"/>
      <c r="AB12"/>
      <c r="AC12"/>
      <c r="AD12"/>
      <c r="AE12"/>
      <c r="AF12"/>
    </row>
    <row r="13" spans="1:32" ht="15.95">
      <c r="B13" s="23" t="s">
        <v>64</v>
      </c>
      <c r="C13" s="24"/>
      <c r="D13" s="24"/>
      <c r="E13" s="24"/>
      <c r="F13" s="24"/>
      <c r="G13" s="24"/>
      <c r="H13" s="24"/>
      <c r="I13" s="24"/>
      <c r="J13" s="24"/>
      <c r="K13" s="24"/>
      <c r="L13" s="24"/>
      <c r="M13" s="24"/>
      <c r="N13" s="24"/>
      <c r="O13" s="24"/>
      <c r="P13" s="24"/>
      <c r="Q13" s="24"/>
      <c r="R13" s="24"/>
      <c r="S13" s="24"/>
      <c r="T13" s="24"/>
      <c r="U13" s="24"/>
      <c r="V13" s="6"/>
      <c r="W13"/>
      <c r="X13"/>
      <c r="Y13"/>
      <c r="Z13"/>
      <c r="AA13"/>
      <c r="AB13"/>
      <c r="AC13"/>
      <c r="AD13"/>
      <c r="AE13"/>
      <c r="AF13"/>
    </row>
    <row r="14" spans="1:32">
      <c r="B14" s="25" t="s">
        <v>65</v>
      </c>
      <c r="C14" s="24">
        <v>987.65298800000005</v>
      </c>
      <c r="D14" s="24">
        <v>911.66233399999999</v>
      </c>
      <c r="E14" s="24">
        <v>978.61325599999998</v>
      </c>
      <c r="F14" s="24">
        <v>986.96039599999995</v>
      </c>
      <c r="G14" s="24">
        <v>984.20752800000002</v>
      </c>
      <c r="H14" s="24">
        <v>953.44414300000005</v>
      </c>
      <c r="I14" s="24">
        <v>904.87417500000004</v>
      </c>
      <c r="J14" s="24">
        <v>1006.440757</v>
      </c>
      <c r="K14" s="24">
        <v>1016.179081</v>
      </c>
      <c r="L14" s="24">
        <v>988.70300499999996</v>
      </c>
      <c r="M14" s="24">
        <v>933.07967399999995</v>
      </c>
      <c r="N14" s="24">
        <v>999.289625</v>
      </c>
      <c r="O14" s="24">
        <v>930.76450199999999</v>
      </c>
      <c r="P14" s="24">
        <v>997.31942100000003</v>
      </c>
      <c r="Q14" s="24">
        <v>1050.78313</v>
      </c>
      <c r="R14" s="24">
        <v>991.360772</v>
      </c>
      <c r="S14" s="24">
        <v>913.49753499999997</v>
      </c>
      <c r="T14" s="24">
        <v>957.97133299999996</v>
      </c>
      <c r="U14" s="24">
        <v>1034.7643270000001</v>
      </c>
      <c r="V14" s="6"/>
      <c r="W14"/>
      <c r="X14"/>
      <c r="Y14"/>
      <c r="Z14"/>
      <c r="AA14"/>
      <c r="AB14"/>
      <c r="AC14"/>
      <c r="AD14"/>
      <c r="AE14"/>
      <c r="AF14"/>
    </row>
    <row r="15" spans="1:32">
      <c r="B15" s="25" t="s">
        <v>66</v>
      </c>
      <c r="C15" s="24">
        <v>258.41643399999998</v>
      </c>
      <c r="D15" s="24">
        <v>260.97948700000001</v>
      </c>
      <c r="E15" s="24">
        <v>263.46385600000002</v>
      </c>
      <c r="F15" s="24">
        <v>267.36568299999999</v>
      </c>
      <c r="G15" s="24">
        <v>269.136414</v>
      </c>
      <c r="H15" s="24">
        <v>270.69502299999999</v>
      </c>
      <c r="I15" s="24">
        <v>271.477146</v>
      </c>
      <c r="J15" s="24">
        <v>281.03908899999999</v>
      </c>
      <c r="K15" s="24">
        <v>276.33519100000001</v>
      </c>
      <c r="L15" s="24">
        <v>267.805949</v>
      </c>
      <c r="M15" s="24">
        <v>265.86192299999999</v>
      </c>
      <c r="N15" s="24">
        <v>280.69803999999999</v>
      </c>
      <c r="O15" s="24">
        <v>276.169442</v>
      </c>
      <c r="P15" s="24">
        <v>274.91231499999998</v>
      </c>
      <c r="Q15" s="24">
        <v>275.31791700000002</v>
      </c>
      <c r="R15" s="24">
        <v>273.16753199999999</v>
      </c>
      <c r="S15" s="24">
        <v>255.584878</v>
      </c>
      <c r="T15" s="24">
        <v>262.63987500000002</v>
      </c>
      <c r="U15" s="24">
        <v>281.342535</v>
      </c>
      <c r="V15" s="6"/>
      <c r="W15"/>
      <c r="X15"/>
      <c r="Y15"/>
      <c r="Z15"/>
      <c r="AA15"/>
      <c r="AB15"/>
      <c r="AC15"/>
      <c r="AD15"/>
      <c r="AE15"/>
      <c r="AF15"/>
    </row>
    <row r="16" spans="1:32">
      <c r="B16" s="25" t="s">
        <v>67</v>
      </c>
      <c r="C16" s="24">
        <v>176.685327</v>
      </c>
      <c r="D16" s="24">
        <v>181.17552499999999</v>
      </c>
      <c r="E16" s="24">
        <v>179.19829300000001</v>
      </c>
      <c r="F16" s="24">
        <v>180.980546</v>
      </c>
      <c r="G16" s="24">
        <v>186.71736200000001</v>
      </c>
      <c r="H16" s="24">
        <v>182.53348</v>
      </c>
      <c r="I16" s="24">
        <v>184.56989999999999</v>
      </c>
      <c r="J16" s="24">
        <v>191.71406899999999</v>
      </c>
      <c r="K16" s="24">
        <v>195.70907500000001</v>
      </c>
      <c r="L16" s="24">
        <v>197.87281200000001</v>
      </c>
      <c r="M16" s="24">
        <v>199.18850599999999</v>
      </c>
      <c r="N16" s="24">
        <v>203.72412</v>
      </c>
      <c r="O16" s="24">
        <v>206.01685900000001</v>
      </c>
      <c r="P16" s="24">
        <v>211.850379</v>
      </c>
      <c r="Q16" s="24">
        <v>208.23655099999999</v>
      </c>
      <c r="R16" s="24">
        <v>209.131474</v>
      </c>
      <c r="S16" s="24">
        <v>204.18759600000001</v>
      </c>
      <c r="T16" s="24">
        <v>207.75449</v>
      </c>
      <c r="U16" s="24">
        <v>209.794749</v>
      </c>
      <c r="V16" s="6"/>
      <c r="W16"/>
      <c r="X16"/>
      <c r="Y16"/>
      <c r="Z16"/>
      <c r="AA16"/>
      <c r="AB16"/>
      <c r="AC16"/>
      <c r="AD16"/>
      <c r="AE16"/>
      <c r="AF16"/>
    </row>
    <row r="17" spans="1:32">
      <c r="A17" s="26"/>
      <c r="B17" s="27" t="s">
        <v>68</v>
      </c>
      <c r="C17" s="28">
        <v>131.91337300000001</v>
      </c>
      <c r="D17" s="28">
        <v>133.164197</v>
      </c>
      <c r="E17" s="28">
        <v>129.16896899999998</v>
      </c>
      <c r="F17" s="28">
        <v>128.230176</v>
      </c>
      <c r="G17" s="28">
        <v>129.84726900000001</v>
      </c>
      <c r="H17" s="28">
        <v>125.156081</v>
      </c>
      <c r="I17" s="28">
        <v>124.33578900000001</v>
      </c>
      <c r="J17" s="28">
        <v>126.95570000000001</v>
      </c>
      <c r="K17" s="28">
        <v>126.65700699999999</v>
      </c>
      <c r="L17" s="28">
        <v>125.307211</v>
      </c>
      <c r="M17" s="28">
        <v>122.61602300000001</v>
      </c>
      <c r="N17" s="28">
        <v>122.68478400000001</v>
      </c>
      <c r="O17" s="28">
        <v>121.435485</v>
      </c>
      <c r="P17" s="28">
        <v>122.87746000000001</v>
      </c>
      <c r="Q17" s="28">
        <v>119.49750299999999</v>
      </c>
      <c r="R17" s="28">
        <v>118.704947</v>
      </c>
      <c r="S17" s="28">
        <v>114.651264</v>
      </c>
      <c r="T17" s="28">
        <v>115.38235</v>
      </c>
      <c r="U17" s="28">
        <v>115.10820000000001</v>
      </c>
      <c r="V17" s="6"/>
      <c r="W17"/>
      <c r="X17"/>
      <c r="Y17"/>
      <c r="Z17"/>
      <c r="AA17"/>
      <c r="AB17"/>
      <c r="AC17"/>
      <c r="AD17"/>
      <c r="AE17"/>
      <c r="AF17"/>
    </row>
    <row r="18" spans="1:32" ht="15.95">
      <c r="A18" s="26"/>
      <c r="B18" s="27" t="s">
        <v>69</v>
      </c>
      <c r="C18" s="36">
        <v>44.771954999999998</v>
      </c>
      <c r="D18" s="36">
        <v>48.011322</v>
      </c>
      <c r="E18" s="36">
        <v>50.029325</v>
      </c>
      <c r="F18" s="36">
        <v>52.750371999999999</v>
      </c>
      <c r="G18" s="36">
        <v>56.870091000000002</v>
      </c>
      <c r="H18" s="36">
        <v>57.377400000000002</v>
      </c>
      <c r="I18" s="36">
        <v>60.234107000000002</v>
      </c>
      <c r="J18" s="36">
        <v>64.758365999999995</v>
      </c>
      <c r="K18" s="36">
        <v>69.052070000000001</v>
      </c>
      <c r="L18" s="36">
        <v>72.565602999999996</v>
      </c>
      <c r="M18" s="36">
        <v>76.572480999999996</v>
      </c>
      <c r="N18" s="36">
        <v>81.039332999999999</v>
      </c>
      <c r="O18" s="36">
        <v>84.581366000000003</v>
      </c>
      <c r="P18" s="36">
        <v>88.972927999999996</v>
      </c>
      <c r="Q18" s="36">
        <v>88.739048999999994</v>
      </c>
      <c r="R18" s="36">
        <v>90.426524999999998</v>
      </c>
      <c r="S18" s="36">
        <v>89.536332999999999</v>
      </c>
      <c r="T18" s="36">
        <v>92.372145000000003</v>
      </c>
      <c r="U18" s="36">
        <v>94.686556999999993</v>
      </c>
      <c r="V18" s="6"/>
      <c r="W18"/>
      <c r="X18"/>
      <c r="Y18"/>
      <c r="Z18"/>
      <c r="AA18"/>
      <c r="AB18"/>
      <c r="AC18"/>
      <c r="AD18"/>
      <c r="AE18"/>
      <c r="AF18"/>
    </row>
    <row r="19" spans="1:32">
      <c r="B19" s="25" t="s">
        <v>70</v>
      </c>
      <c r="C19" s="24">
        <v>55.188544</v>
      </c>
      <c r="D19" s="24">
        <v>57.388641</v>
      </c>
      <c r="E19" s="24">
        <v>56.913176</v>
      </c>
      <c r="F19" s="24">
        <v>58.492195000000002</v>
      </c>
      <c r="G19" s="24">
        <v>59.859895999999999</v>
      </c>
      <c r="H19" s="24">
        <v>57.428683999999997</v>
      </c>
      <c r="I19" s="24">
        <v>56.963987000000003</v>
      </c>
      <c r="J19" s="24">
        <v>58.138607999999998</v>
      </c>
      <c r="K19" s="24">
        <v>59.068913000000002</v>
      </c>
      <c r="L19" s="24">
        <v>59.432892000000002</v>
      </c>
      <c r="M19" s="24">
        <v>60.038378999999999</v>
      </c>
      <c r="N19" s="24">
        <v>60.469999000000001</v>
      </c>
      <c r="O19" s="24">
        <v>59.948332000000001</v>
      </c>
      <c r="P19" s="24">
        <v>59.950291</v>
      </c>
      <c r="Q19" s="24">
        <v>57.320394</v>
      </c>
      <c r="R19" s="24">
        <v>56.454554999999999</v>
      </c>
      <c r="S19" s="24">
        <v>53.758980999999999</v>
      </c>
      <c r="T19" s="24">
        <v>53.947913</v>
      </c>
      <c r="U19" s="24">
        <v>52.686542000000003</v>
      </c>
      <c r="V19" s="6"/>
      <c r="W19"/>
      <c r="X19"/>
      <c r="Y19"/>
      <c r="Z19"/>
      <c r="AA19"/>
      <c r="AB19"/>
      <c r="AC19"/>
      <c r="AD19"/>
      <c r="AE19"/>
      <c r="AF19"/>
    </row>
    <row r="20" spans="1:32">
      <c r="B20" s="25" t="s">
        <v>71</v>
      </c>
      <c r="C20" s="24">
        <v>13.216002</v>
      </c>
      <c r="D20" s="24">
        <v>21.918261000000001</v>
      </c>
      <c r="E20" s="24">
        <v>26.652920999999999</v>
      </c>
      <c r="F20" s="24">
        <v>20.631178999999999</v>
      </c>
      <c r="G20" s="24">
        <v>16.141871999999999</v>
      </c>
      <c r="H20" s="24">
        <v>32.421754</v>
      </c>
      <c r="I20" s="24">
        <v>25.440296</v>
      </c>
      <c r="J20" s="24">
        <v>25.776865999999998</v>
      </c>
      <c r="K20" s="24">
        <v>20.379363000000001</v>
      </c>
      <c r="L20" s="24">
        <v>16.595739999999999</v>
      </c>
      <c r="M20" s="24">
        <v>31.625378999999999</v>
      </c>
      <c r="N20" s="24">
        <v>31.663822</v>
      </c>
      <c r="O20" s="24">
        <v>35.477817999999999</v>
      </c>
      <c r="P20" s="24">
        <v>24.945215000000001</v>
      </c>
      <c r="Q20" s="24">
        <v>22.962524999999999</v>
      </c>
      <c r="R20" s="24">
        <v>29.398071999999999</v>
      </c>
      <c r="S20" s="24">
        <v>37.149417999999997</v>
      </c>
      <c r="T20" s="24">
        <v>28.272268</v>
      </c>
      <c r="U20" s="24">
        <v>37.888663999999999</v>
      </c>
      <c r="V20" s="6"/>
      <c r="W20"/>
      <c r="X20"/>
      <c r="Y20"/>
      <c r="Z20"/>
      <c r="AA20"/>
      <c r="AB20"/>
      <c r="AC20"/>
      <c r="AD20"/>
      <c r="AE20"/>
      <c r="AF20"/>
    </row>
    <row r="21" spans="1:32">
      <c r="B21" s="29"/>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c r="B22" s="37" t="s">
        <v>72</v>
      </c>
      <c r="C22" s="24"/>
      <c r="D22" s="24"/>
      <c r="E22" s="24"/>
      <c r="F22" s="24"/>
      <c r="G22" s="24"/>
      <c r="H22" s="24"/>
      <c r="I22" s="24"/>
      <c r="J22" s="24"/>
      <c r="K22" s="24"/>
      <c r="L22" s="24"/>
      <c r="M22" s="24"/>
      <c r="N22" s="24"/>
      <c r="O22" s="24"/>
      <c r="P22" s="24"/>
      <c r="Q22" s="24"/>
      <c r="R22" s="24"/>
      <c r="S22" s="24"/>
      <c r="T22" s="24"/>
      <c r="U22" s="24"/>
      <c r="V22" s="6"/>
      <c r="W22"/>
      <c r="X22"/>
      <c r="Y22"/>
      <c r="Z22"/>
      <c r="AA22"/>
      <c r="AB22"/>
      <c r="AC22"/>
      <c r="AD22"/>
      <c r="AE22"/>
      <c r="AF22"/>
    </row>
    <row r="23" spans="1:32" ht="15.95">
      <c r="B23" s="38" t="s">
        <v>73</v>
      </c>
      <c r="C23" s="24">
        <v>1500.1990000000001</v>
      </c>
      <c r="D23" s="24">
        <v>1527.885</v>
      </c>
      <c r="E23" s="24">
        <v>1560.2070000000001</v>
      </c>
      <c r="F23" s="24">
        <v>1594.4860000000001</v>
      </c>
      <c r="G23" s="24">
        <v>1631.527</v>
      </c>
      <c r="H23" s="24">
        <v>1667.8309999999999</v>
      </c>
      <c r="I23" s="24">
        <v>1705.95</v>
      </c>
      <c r="J23" s="24">
        <v>1743.5630000000001</v>
      </c>
      <c r="K23" s="24">
        <v>1780.1659999999999</v>
      </c>
      <c r="L23" s="24">
        <v>1811.317</v>
      </c>
      <c r="M23" s="24">
        <v>1843.2149999999999</v>
      </c>
      <c r="N23" s="24">
        <v>1875.788</v>
      </c>
      <c r="O23" s="24">
        <v>1911.2270000000001</v>
      </c>
      <c r="P23" s="24">
        <v>1946.818</v>
      </c>
      <c r="Q23" s="24">
        <v>1981.277</v>
      </c>
      <c r="R23" s="24">
        <v>2016.0809999999999</v>
      </c>
      <c r="S23" s="24">
        <v>2046.8979999999999</v>
      </c>
      <c r="T23" s="24">
        <v>2113.9270000000001</v>
      </c>
      <c r="U23" s="24">
        <v>2162.7069999999999</v>
      </c>
      <c r="V23" s="6"/>
      <c r="W23"/>
      <c r="X23"/>
      <c r="Y23"/>
      <c r="Z23"/>
      <c r="AA23"/>
      <c r="AB23"/>
      <c r="AC23"/>
      <c r="AD23"/>
      <c r="AE23"/>
      <c r="AF23"/>
    </row>
    <row r="24" spans="1:32" ht="15.95">
      <c r="A24" s="21"/>
      <c r="B24" s="38" t="s">
        <v>74</v>
      </c>
      <c r="C24" s="24">
        <v>11651.62</v>
      </c>
      <c r="D24" s="24">
        <v>11837.12</v>
      </c>
      <c r="E24" s="24">
        <v>12013.655000000001</v>
      </c>
      <c r="F24" s="24">
        <v>12189.29</v>
      </c>
      <c r="G24" s="24">
        <v>12375.32</v>
      </c>
      <c r="H24" s="24">
        <v>12586.78</v>
      </c>
      <c r="I24" s="24">
        <v>12755.57</v>
      </c>
      <c r="J24" s="24">
        <v>12985.12</v>
      </c>
      <c r="K24" s="24">
        <v>13164.37</v>
      </c>
      <c r="L24" s="24">
        <v>13416.99</v>
      </c>
      <c r="M24" s="24">
        <v>13377.540999999999</v>
      </c>
      <c r="N24" s="24">
        <v>13551.484</v>
      </c>
      <c r="O24" s="24">
        <v>13706.232</v>
      </c>
      <c r="P24" s="24">
        <v>13876.213</v>
      </c>
      <c r="Q24" s="24">
        <v>13990.535</v>
      </c>
      <c r="R24" s="24">
        <v>14136.508</v>
      </c>
      <c r="S24" s="24">
        <v>14307.014999999999</v>
      </c>
      <c r="T24" s="24">
        <v>14493.3</v>
      </c>
      <c r="U24" s="24">
        <v>14790.2</v>
      </c>
      <c r="V24" s="6"/>
      <c r="W24"/>
      <c r="X24"/>
      <c r="Y24"/>
      <c r="Z24"/>
      <c r="AA24"/>
      <c r="AB24"/>
      <c r="AC24"/>
      <c r="AD24"/>
      <c r="AE24"/>
      <c r="AF24"/>
    </row>
    <row r="25" spans="1:32">
      <c r="A25" s="21"/>
      <c r="B25" s="39"/>
      <c r="C25" s="24"/>
      <c r="D25" s="24"/>
      <c r="E25" s="24"/>
      <c r="F25" s="24"/>
      <c r="G25" s="24"/>
      <c r="H25" s="24"/>
      <c r="I25" s="24"/>
      <c r="J25" s="24"/>
      <c r="K25" s="24"/>
      <c r="L25" s="24"/>
      <c r="M25" s="24"/>
      <c r="N25" s="24"/>
      <c r="O25" s="24"/>
      <c r="P25" s="24"/>
      <c r="Q25" s="24"/>
      <c r="R25" s="24"/>
      <c r="S25" s="24"/>
      <c r="T25" s="24"/>
      <c r="U25" s="24"/>
      <c r="V25" s="6"/>
      <c r="W25"/>
      <c r="X25"/>
      <c r="Y25"/>
      <c r="Z25"/>
      <c r="AA25"/>
      <c r="AB25"/>
      <c r="AC25"/>
      <c r="AD25"/>
      <c r="AE25"/>
      <c r="AF25"/>
    </row>
    <row r="26" spans="1:32" ht="15.95">
      <c r="B26" s="40" t="s">
        <v>75</v>
      </c>
      <c r="C26" s="30">
        <v>0.99397400000000002</v>
      </c>
      <c r="D26" s="30">
        <v>0.93797900000000001</v>
      </c>
      <c r="E26" s="30">
        <v>0.96451399999999998</v>
      </c>
      <c r="F26" s="30">
        <v>0.94979199999999997</v>
      </c>
      <c r="G26" s="30">
        <v>0.92923</v>
      </c>
      <c r="H26" s="30">
        <v>0.89728699999999995</v>
      </c>
      <c r="I26" s="30">
        <v>0.84605399999999997</v>
      </c>
      <c r="J26" s="30">
        <v>0.89650300000000005</v>
      </c>
      <c r="K26" s="30">
        <v>0.88063199999999997</v>
      </c>
      <c r="L26" s="30">
        <v>0.844916</v>
      </c>
      <c r="M26" s="30">
        <v>0.80825800000000003</v>
      </c>
      <c r="N26" s="30">
        <v>0.84009800000000001</v>
      </c>
      <c r="O26" s="30">
        <v>0.789219</v>
      </c>
      <c r="P26" s="30">
        <v>0.80591900000000005</v>
      </c>
      <c r="Q26" s="30">
        <v>0.81493899999999997</v>
      </c>
      <c r="R26" s="30">
        <v>0.773536</v>
      </c>
      <c r="S26" s="30">
        <v>0.71531599999999995</v>
      </c>
      <c r="T26" s="30">
        <v>0.714588</v>
      </c>
      <c r="U26" s="30">
        <v>0.74743199999999999</v>
      </c>
      <c r="V26" s="6"/>
      <c r="W26"/>
      <c r="X26"/>
      <c r="Y26"/>
      <c r="Z26"/>
      <c r="AA26"/>
      <c r="AB26"/>
      <c r="AC26"/>
      <c r="AD26"/>
      <c r="AE26"/>
      <c r="AF26"/>
    </row>
    <row r="27" spans="1:32" ht="15.95">
      <c r="B27" s="40" t="s">
        <v>76</v>
      </c>
      <c r="C27" s="22">
        <v>127.97871000000001</v>
      </c>
      <c r="D27" s="22">
        <v>121.07034899999999</v>
      </c>
      <c r="E27" s="22">
        <v>125.26092199999999</v>
      </c>
      <c r="F27" s="22">
        <v>124.24267500000001</v>
      </c>
      <c r="G27" s="22">
        <v>122.506979</v>
      </c>
      <c r="H27" s="22">
        <v>118.89642000000001</v>
      </c>
      <c r="I27" s="22">
        <v>113.152568</v>
      </c>
      <c r="J27" s="22">
        <v>120.376969</v>
      </c>
      <c r="K27" s="22">
        <v>119.08444</v>
      </c>
      <c r="L27" s="22">
        <v>114.065107</v>
      </c>
      <c r="M27" s="22">
        <v>111.3653</v>
      </c>
      <c r="N27" s="22">
        <v>116.285833</v>
      </c>
      <c r="O27" s="22">
        <v>110.05045</v>
      </c>
      <c r="P27" s="22">
        <v>113.06958299999999</v>
      </c>
      <c r="Q27" s="22">
        <v>115.408061</v>
      </c>
      <c r="R27" s="22">
        <v>110.318079</v>
      </c>
      <c r="S27" s="22">
        <v>102.339895</v>
      </c>
      <c r="T27" s="22">
        <v>104.226496</v>
      </c>
      <c r="U27" s="22">
        <v>109.29377700000001</v>
      </c>
      <c r="V27" s="6"/>
      <c r="W27"/>
      <c r="X27"/>
      <c r="Y27"/>
      <c r="Z27"/>
      <c r="AA27"/>
      <c r="AB27"/>
      <c r="AC27"/>
      <c r="AD27"/>
      <c r="AE27"/>
      <c r="AF27"/>
    </row>
    <row r="28" spans="1:32">
      <c r="B28" s="21"/>
      <c r="V28"/>
      <c r="W28"/>
      <c r="X28"/>
      <c r="Y28"/>
      <c r="Z28"/>
      <c r="AA28"/>
      <c r="AB28"/>
      <c r="AC28"/>
      <c r="AD28"/>
      <c r="AE28"/>
      <c r="AF28"/>
    </row>
    <row r="29" spans="1:32" ht="15.95">
      <c r="B29" s="31" t="s">
        <v>77</v>
      </c>
      <c r="C29" s="32">
        <v>0.95839799999999997</v>
      </c>
      <c r="D29" s="32">
        <v>0.87725799999999998</v>
      </c>
      <c r="E29" s="32">
        <v>0.93399600000000005</v>
      </c>
      <c r="F29" s="32">
        <v>0.96205700000000005</v>
      </c>
      <c r="G29" s="32">
        <v>0.94619900000000001</v>
      </c>
      <c r="H29" s="32">
        <v>0.91654199999999997</v>
      </c>
      <c r="I29" s="32">
        <v>0.85424699999999998</v>
      </c>
      <c r="J29" s="32">
        <v>0.93217499999999998</v>
      </c>
      <c r="K29" s="32">
        <v>0.94995099999999999</v>
      </c>
      <c r="L29" s="32">
        <v>0.96111899999999995</v>
      </c>
      <c r="M29" s="32">
        <v>0.86609100000000006</v>
      </c>
      <c r="N29" s="32">
        <v>0.90239199999999997</v>
      </c>
      <c r="O29" s="32">
        <v>0.84213499999999997</v>
      </c>
      <c r="P29" s="32">
        <v>0.93077200000000004</v>
      </c>
      <c r="Q29" s="32">
        <v>0.98063199999999995</v>
      </c>
      <c r="R29" s="32">
        <v>0.91597200000000001</v>
      </c>
      <c r="S29" s="32">
        <v>0.88699700000000004</v>
      </c>
      <c r="T29" s="32">
        <v>0.91579600000000005</v>
      </c>
      <c r="U29" s="32">
        <v>0.94776300000000002</v>
      </c>
      <c r="V29"/>
      <c r="W29"/>
      <c r="X29"/>
      <c r="Y29"/>
      <c r="Z29"/>
      <c r="AA29"/>
      <c r="AB29"/>
      <c r="AC29"/>
      <c r="AD29"/>
      <c r="AE29"/>
      <c r="AF29"/>
    </row>
    <row r="30" spans="1:32" ht="15.95">
      <c r="B30" s="31" t="s">
        <v>78</v>
      </c>
      <c r="C30" s="32">
        <v>0.90646199999999999</v>
      </c>
      <c r="D30" s="32">
        <v>1.4322699999999999</v>
      </c>
      <c r="E30" s="32">
        <v>1.7330159999999999</v>
      </c>
      <c r="F30" s="32">
        <v>1.315766</v>
      </c>
      <c r="G30" s="32">
        <v>0.94718100000000005</v>
      </c>
      <c r="H30" s="32">
        <v>1.786475</v>
      </c>
      <c r="I30" s="32">
        <v>1.379316</v>
      </c>
      <c r="J30" s="32">
        <v>1.4435560000000001</v>
      </c>
      <c r="K30" s="32">
        <v>1.080789</v>
      </c>
      <c r="L30" s="32">
        <v>0.926763</v>
      </c>
      <c r="M30" s="32">
        <v>1.5845629999999999</v>
      </c>
      <c r="N30" s="32">
        <v>1.5052179999999999</v>
      </c>
      <c r="O30" s="32">
        <v>1.7010289999999999</v>
      </c>
      <c r="P30" s="32">
        <v>1.1818150000000001</v>
      </c>
      <c r="Q30" s="32">
        <v>1.1103719999999999</v>
      </c>
      <c r="R30" s="32">
        <v>1.3726130000000001</v>
      </c>
      <c r="S30" s="32">
        <v>1.7829969999999999</v>
      </c>
      <c r="T30" s="32">
        <v>1.372349</v>
      </c>
      <c r="U30" s="32">
        <v>1.8916120000000001</v>
      </c>
      <c r="V30"/>
      <c r="W30"/>
      <c r="X30"/>
      <c r="Y30"/>
      <c r="Z30"/>
      <c r="AA30"/>
      <c r="AB30"/>
      <c r="AC30"/>
      <c r="AD30"/>
      <c r="AE30"/>
      <c r="AF30"/>
    </row>
    <row r="31" spans="1:32">
      <c r="B31" s="31"/>
      <c r="V31"/>
      <c r="W31"/>
      <c r="X31"/>
      <c r="Y31"/>
      <c r="Z31"/>
      <c r="AA31"/>
      <c r="AB31"/>
      <c r="AC31"/>
      <c r="AD31"/>
      <c r="AE31"/>
      <c r="AF31"/>
    </row>
    <row r="32" spans="1:32">
      <c r="A32" s="16" t="s">
        <v>79</v>
      </c>
      <c r="J32" s="33"/>
      <c r="K32" s="33"/>
      <c r="L32" s="33"/>
      <c r="M32" s="33"/>
      <c r="N32" s="33"/>
      <c r="O32" s="33"/>
      <c r="P32" s="33"/>
      <c r="V32"/>
      <c r="W32"/>
      <c r="X32"/>
      <c r="Y32"/>
      <c r="Z32"/>
      <c r="AA32"/>
      <c r="AB32"/>
      <c r="AC32"/>
      <c r="AD32"/>
      <c r="AE32"/>
      <c r="AF32"/>
    </row>
    <row r="33" spans="1:32">
      <c r="A33" s="34" t="s">
        <v>80</v>
      </c>
      <c r="J33" s="33"/>
      <c r="K33" s="33"/>
      <c r="L33" s="33"/>
      <c r="M33" s="33"/>
      <c r="N33" s="33"/>
      <c r="O33" s="33"/>
      <c r="P33" s="33"/>
      <c r="V33"/>
      <c r="W33"/>
      <c r="X33"/>
      <c r="Y33"/>
      <c r="Z33"/>
      <c r="AA33"/>
      <c r="AB33"/>
      <c r="AC33"/>
      <c r="AD33"/>
      <c r="AE33"/>
      <c r="AF33"/>
    </row>
    <row r="34" spans="1:32">
      <c r="J34" s="33"/>
      <c r="K34" s="33"/>
      <c r="L34" s="33"/>
      <c r="M34" s="33"/>
      <c r="N34" s="33"/>
      <c r="O34" s="33"/>
      <c r="P34" s="33"/>
      <c r="V34"/>
      <c r="W34"/>
      <c r="X34"/>
      <c r="Y34"/>
      <c r="Z34"/>
      <c r="AA34"/>
      <c r="AB34"/>
      <c r="AC34"/>
      <c r="AD34"/>
      <c r="AE34"/>
      <c r="AF34"/>
    </row>
    <row r="35" spans="1:32">
      <c r="A35" s="35" t="s">
        <v>81</v>
      </c>
      <c r="J35" s="18"/>
      <c r="K35" s="18"/>
      <c r="L35" s="18"/>
      <c r="M35" s="18"/>
      <c r="N35" s="18"/>
      <c r="O35" s="18"/>
      <c r="P35" s="18"/>
      <c r="V35"/>
      <c r="W35"/>
      <c r="X35"/>
      <c r="Y35"/>
      <c r="Z35"/>
      <c r="AA35"/>
      <c r="AB35"/>
      <c r="AC35"/>
      <c r="AD35"/>
      <c r="AE35"/>
      <c r="AF35"/>
    </row>
    <row r="36" spans="1:32">
      <c r="A36" s="34" t="s">
        <v>82</v>
      </c>
      <c r="B36"/>
      <c r="C36"/>
      <c r="D36"/>
      <c r="E36"/>
      <c r="F36"/>
      <c r="G36"/>
      <c r="H36"/>
      <c r="I36"/>
      <c r="J36"/>
      <c r="K36"/>
      <c r="L36"/>
      <c r="M36"/>
      <c r="N36"/>
      <c r="O36"/>
      <c r="P36"/>
      <c r="Q36"/>
      <c r="R36"/>
      <c r="S36"/>
      <c r="T36"/>
      <c r="U36"/>
      <c r="V36"/>
      <c r="W36"/>
      <c r="X36"/>
      <c r="Y36"/>
      <c r="Z36"/>
      <c r="AA36"/>
      <c r="AB36"/>
      <c r="AC36"/>
      <c r="AD36"/>
      <c r="AE36"/>
      <c r="AF36"/>
    </row>
    <row r="37" spans="1:32">
      <c r="A37" s="34" t="s">
        <v>83</v>
      </c>
      <c r="J37" s="18"/>
      <c r="K37" s="18"/>
      <c r="L37" s="18"/>
      <c r="M37" s="18"/>
      <c r="N37" s="18"/>
      <c r="O37" s="18"/>
      <c r="P37" s="18"/>
      <c r="V37"/>
      <c r="W37"/>
      <c r="X37"/>
      <c r="Y37"/>
      <c r="Z37"/>
      <c r="AA37"/>
      <c r="AB37"/>
      <c r="AC37"/>
      <c r="AD37"/>
      <c r="AE37"/>
      <c r="AF37"/>
    </row>
    <row r="38" spans="1:32">
      <c r="A38" s="16" t="s">
        <v>84</v>
      </c>
      <c r="J38" s="18"/>
      <c r="K38" s="18"/>
      <c r="L38" s="18"/>
      <c r="M38" s="18"/>
      <c r="N38" s="18"/>
      <c r="O38" s="18"/>
      <c r="P38" s="18"/>
      <c r="V38"/>
      <c r="W38"/>
      <c r="X38"/>
      <c r="Y38"/>
      <c r="Z38"/>
      <c r="AA38"/>
      <c r="AB38"/>
      <c r="AC38"/>
      <c r="AD38"/>
      <c r="AE38"/>
      <c r="AF38"/>
    </row>
    <row r="39" spans="1:32">
      <c r="A39" s="16" t="s">
        <v>85</v>
      </c>
      <c r="J39" s="18"/>
      <c r="K39" s="18"/>
      <c r="L39" s="18"/>
      <c r="M39" s="18"/>
      <c r="N39" s="18"/>
      <c r="O39" s="18"/>
      <c r="P39" s="18"/>
      <c r="V39"/>
      <c r="W39"/>
      <c r="X39"/>
      <c r="Y39"/>
      <c r="Z39"/>
      <c r="AA39"/>
      <c r="AB39"/>
      <c r="AC39"/>
      <c r="AD39"/>
      <c r="AE39"/>
      <c r="AF39"/>
    </row>
    <row r="40" spans="1:32">
      <c r="A40" s="16" t="s">
        <v>86</v>
      </c>
      <c r="J40" s="18"/>
      <c r="K40" s="18"/>
      <c r="L40" s="18"/>
      <c r="M40" s="18"/>
      <c r="N40" s="18"/>
      <c r="O40" s="18"/>
      <c r="P40" s="18"/>
      <c r="V40"/>
      <c r="W40"/>
      <c r="X40"/>
      <c r="Y40"/>
      <c r="Z40"/>
      <c r="AA40"/>
      <c r="AB40"/>
      <c r="AC40"/>
      <c r="AD40"/>
      <c r="AE40"/>
      <c r="AF40"/>
    </row>
    <row r="42" spans="1:32" ht="15.95">
      <c r="A42" s="15" t="s">
        <v>6</v>
      </c>
      <c r="C42" s="17"/>
      <c r="D42" s="17"/>
      <c r="E42" s="17"/>
      <c r="F42" s="17"/>
      <c r="G42" s="17"/>
      <c r="H42" s="17"/>
      <c r="I42" s="17"/>
      <c r="J42" s="18"/>
      <c r="K42" s="18"/>
      <c r="L42" s="18"/>
      <c r="M42" s="18"/>
      <c r="N42" s="18"/>
      <c r="O42" s="18"/>
      <c r="P42" s="18"/>
      <c r="Q42" s="18"/>
      <c r="R42" s="18"/>
      <c r="S42" s="18"/>
      <c r="T42" s="18"/>
      <c r="U42" s="18"/>
    </row>
    <row r="43" spans="1:32">
      <c r="C43" s="19"/>
      <c r="D43" s="19"/>
      <c r="E43" s="19"/>
      <c r="F43" s="19"/>
      <c r="G43" s="19"/>
      <c r="H43" s="19"/>
      <c r="I43" s="19"/>
      <c r="J43" s="19"/>
      <c r="K43" s="19"/>
      <c r="L43" s="19"/>
      <c r="M43" s="19"/>
      <c r="N43" s="19"/>
      <c r="O43" s="19"/>
      <c r="P43" s="19"/>
      <c r="Q43" s="19"/>
      <c r="R43" s="19"/>
      <c r="S43" s="19"/>
      <c r="T43" s="19"/>
      <c r="U43" s="19"/>
    </row>
    <row r="44" spans="1:32">
      <c r="C44" s="17"/>
      <c r="D44" s="17"/>
      <c r="E44" s="17"/>
      <c r="F44" s="17"/>
      <c r="G44" s="17"/>
      <c r="H44" s="17"/>
      <c r="I44" s="17"/>
      <c r="J44" s="17"/>
      <c r="K44" s="17"/>
      <c r="L44" s="17"/>
      <c r="M44" s="17"/>
      <c r="N44" s="17"/>
      <c r="O44" s="17"/>
      <c r="P44" s="17"/>
      <c r="Q44" s="17"/>
      <c r="R44" s="17"/>
      <c r="S44" s="17"/>
      <c r="T44" s="17"/>
      <c r="U44" s="17"/>
    </row>
    <row r="45" spans="1:32" ht="15.95" thickBot="1">
      <c r="C45" s="20">
        <v>2000</v>
      </c>
      <c r="D45" s="20">
        <v>2001</v>
      </c>
      <c r="E45" s="20">
        <v>2002</v>
      </c>
      <c r="F45" s="20">
        <v>2003</v>
      </c>
      <c r="G45" s="20">
        <v>2004</v>
      </c>
      <c r="H45" s="20">
        <v>2005</v>
      </c>
      <c r="I45" s="20">
        <v>2006</v>
      </c>
      <c r="J45" s="20">
        <v>2007</v>
      </c>
      <c r="K45" s="20">
        <v>2008</v>
      </c>
      <c r="L45" s="20">
        <v>2009</v>
      </c>
      <c r="M45" s="20">
        <v>2010</v>
      </c>
      <c r="N45" s="20">
        <v>2011</v>
      </c>
      <c r="O45" s="20">
        <v>2012</v>
      </c>
      <c r="P45" s="20">
        <v>2013</v>
      </c>
      <c r="Q45" s="20">
        <v>2014</v>
      </c>
      <c r="R45" s="20">
        <v>2015</v>
      </c>
      <c r="S45" s="20">
        <v>2016</v>
      </c>
      <c r="T45" s="20">
        <v>2017</v>
      </c>
      <c r="U45" s="20">
        <v>2018</v>
      </c>
    </row>
    <row r="46" spans="1:32" ht="15.95" thickTop="1">
      <c r="C46" s="21"/>
      <c r="D46" s="21"/>
      <c r="E46" s="21"/>
      <c r="F46" s="21"/>
      <c r="G46" s="21"/>
      <c r="H46" s="21"/>
      <c r="I46" s="138"/>
      <c r="J46" s="138"/>
      <c r="K46" s="138"/>
      <c r="L46" s="138"/>
      <c r="M46" s="138"/>
      <c r="N46" s="138"/>
      <c r="O46" s="138"/>
      <c r="P46" s="138"/>
      <c r="Q46" s="138"/>
      <c r="R46" s="138"/>
      <c r="S46" s="138"/>
      <c r="T46" s="138"/>
      <c r="U46" s="21"/>
    </row>
    <row r="47" spans="1:32" ht="15.95">
      <c r="B47" s="21" t="s">
        <v>87</v>
      </c>
      <c r="C47" s="22">
        <v>987.65298800000005</v>
      </c>
      <c r="D47" s="22">
        <v>911.66233399999999</v>
      </c>
      <c r="E47" s="22">
        <v>978.61325599999998</v>
      </c>
      <c r="F47" s="22">
        <v>986.96039599999995</v>
      </c>
      <c r="G47" s="22">
        <v>984.20752800000002</v>
      </c>
      <c r="H47" s="22">
        <v>953.44414300000005</v>
      </c>
      <c r="I47" s="22">
        <v>904.87417500000004</v>
      </c>
      <c r="J47" s="22">
        <v>1006.440757</v>
      </c>
      <c r="K47" s="22">
        <v>1016.179081</v>
      </c>
      <c r="L47" s="22">
        <v>988.70300499999996</v>
      </c>
      <c r="M47" s="22">
        <v>933.07967399999995</v>
      </c>
      <c r="N47" s="22">
        <v>999.289625</v>
      </c>
      <c r="O47" s="22">
        <v>930.76450199999999</v>
      </c>
      <c r="P47" s="22">
        <v>997.31942100000003</v>
      </c>
      <c r="Q47" s="22">
        <v>1050.78313</v>
      </c>
      <c r="R47" s="22">
        <v>991.360772</v>
      </c>
      <c r="S47" s="22">
        <v>913.49753499999997</v>
      </c>
      <c r="T47" s="22">
        <v>957.97133299999996</v>
      </c>
      <c r="U47" s="22">
        <v>1034.7643270000001</v>
      </c>
    </row>
    <row r="48" spans="1:32" ht="15.95">
      <c r="B48" s="23" t="s">
        <v>88</v>
      </c>
      <c r="C48" s="36"/>
      <c r="D48" s="36"/>
      <c r="E48" s="36"/>
      <c r="F48" s="36"/>
      <c r="G48" s="36"/>
      <c r="H48" s="36"/>
      <c r="I48" s="36"/>
      <c r="J48" s="36"/>
      <c r="K48" s="36"/>
      <c r="L48" s="36"/>
      <c r="M48" s="36"/>
      <c r="N48" s="36"/>
      <c r="O48" s="36"/>
      <c r="P48" s="36"/>
      <c r="Q48" s="36"/>
      <c r="R48" s="36"/>
      <c r="S48" s="36"/>
      <c r="T48" s="36"/>
      <c r="U48" s="36"/>
    </row>
    <row r="49" spans="1:21">
      <c r="B49" s="25" t="s">
        <v>59</v>
      </c>
      <c r="C49" s="36">
        <v>184.60269099999999</v>
      </c>
      <c r="D49" s="36">
        <v>175.21513400000001</v>
      </c>
      <c r="E49" s="36">
        <v>186.105231</v>
      </c>
      <c r="F49" s="36">
        <v>202.73962299999999</v>
      </c>
      <c r="G49" s="36">
        <v>209.666132</v>
      </c>
      <c r="H49" s="36">
        <v>202.00978799999999</v>
      </c>
      <c r="I49" s="36">
        <v>193.99676400000001</v>
      </c>
      <c r="J49" s="36">
        <v>223.49563599999999</v>
      </c>
      <c r="K49" s="36">
        <v>233.04135400000001</v>
      </c>
      <c r="L49" s="36">
        <v>239.329902</v>
      </c>
      <c r="M49" s="36">
        <v>221.22334699999999</v>
      </c>
      <c r="N49" s="36">
        <v>237.98581999999999</v>
      </c>
      <c r="O49" s="36">
        <v>226.911959</v>
      </c>
      <c r="P49" s="36">
        <v>254.86162300000001</v>
      </c>
      <c r="Q49" s="36">
        <v>268.51521000000002</v>
      </c>
      <c r="R49" s="36">
        <v>255.69928100000001</v>
      </c>
      <c r="S49" s="36">
        <v>241.11442600000001</v>
      </c>
      <c r="T49" s="36">
        <v>253.323801</v>
      </c>
      <c r="U49" s="36">
        <v>259.579949</v>
      </c>
    </row>
    <row r="50" spans="1:21">
      <c r="B50" s="25" t="s">
        <v>60</v>
      </c>
      <c r="C50" s="36">
        <v>479.65071599999999</v>
      </c>
      <c r="D50" s="36">
        <v>433.33871299999998</v>
      </c>
      <c r="E50" s="36">
        <v>469.51574099999999</v>
      </c>
      <c r="F50" s="36">
        <v>494.12912799999998</v>
      </c>
      <c r="G50" s="36">
        <v>475.66384199999999</v>
      </c>
      <c r="H50" s="36">
        <v>466.75184999999999</v>
      </c>
      <c r="I50" s="36">
        <v>439.28543400000001</v>
      </c>
      <c r="J50" s="36">
        <v>497.39858800000002</v>
      </c>
      <c r="K50" s="36">
        <v>504.66510499999998</v>
      </c>
      <c r="L50" s="36">
        <v>480.851249</v>
      </c>
      <c r="M50" s="36">
        <v>438.14331299999998</v>
      </c>
      <c r="N50" s="36">
        <v>488.16571099999999</v>
      </c>
      <c r="O50" s="36">
        <v>442.78917300000001</v>
      </c>
      <c r="P50" s="36">
        <v>493.31836600000003</v>
      </c>
      <c r="Q50" s="36">
        <v>536.52351399999998</v>
      </c>
      <c r="R50" s="36">
        <v>493.83216199999998</v>
      </c>
      <c r="S50" s="36">
        <v>433.34394800000001</v>
      </c>
      <c r="T50" s="36">
        <v>470.83101900000003</v>
      </c>
      <c r="U50" s="36">
        <v>543.67701399999999</v>
      </c>
    </row>
    <row r="51" spans="1:21">
      <c r="B51" s="25" t="s">
        <v>61</v>
      </c>
      <c r="C51" s="36">
        <v>117.689925</v>
      </c>
      <c r="D51" s="36">
        <v>110.47924</v>
      </c>
      <c r="E51" s="36">
        <v>113.44295200000001</v>
      </c>
      <c r="F51" s="36">
        <v>106.526798</v>
      </c>
      <c r="G51" s="36">
        <v>119.074428</v>
      </c>
      <c r="H51" s="36">
        <v>110.922652</v>
      </c>
      <c r="I51" s="36">
        <v>101.369731</v>
      </c>
      <c r="J51" s="36">
        <v>112.461333</v>
      </c>
      <c r="K51" s="36">
        <v>101.48410800000001</v>
      </c>
      <c r="L51" s="36">
        <v>98.527012999999997</v>
      </c>
      <c r="M51" s="36">
        <v>92.442823000000004</v>
      </c>
      <c r="N51" s="36">
        <v>88.774333999999996</v>
      </c>
      <c r="O51" s="36">
        <v>73.519976</v>
      </c>
      <c r="P51" s="36">
        <v>65.978989999999996</v>
      </c>
      <c r="Q51" s="36">
        <v>64.296937</v>
      </c>
      <c r="R51" s="36">
        <v>62.401338000000003</v>
      </c>
      <c r="S51" s="36">
        <v>56.919266</v>
      </c>
      <c r="T51" s="36">
        <v>52.091762000000003</v>
      </c>
      <c r="U51" s="36">
        <v>52.442345000000003</v>
      </c>
    </row>
    <row r="52" spans="1:21" ht="15.95">
      <c r="B52" s="25" t="s">
        <v>62</v>
      </c>
      <c r="C52" s="36">
        <v>11.284634</v>
      </c>
      <c r="D52" s="36">
        <v>11.877558000000001</v>
      </c>
      <c r="E52" s="36">
        <v>11.560176999999999</v>
      </c>
      <c r="F52" s="36">
        <v>11.566748</v>
      </c>
      <c r="G52" s="36">
        <v>11.151187999999999</v>
      </c>
      <c r="H52" s="36">
        <v>13.470141</v>
      </c>
      <c r="I52" s="36">
        <v>13.916862999999999</v>
      </c>
      <c r="J52" s="36">
        <v>15.735609999999999</v>
      </c>
      <c r="K52" s="36">
        <v>16.893488999999999</v>
      </c>
      <c r="L52" s="36">
        <v>15.04224</v>
      </c>
      <c r="M52" s="36">
        <v>15.97814</v>
      </c>
      <c r="N52" s="36">
        <v>17.101890999999998</v>
      </c>
      <c r="O52" s="36">
        <v>18.833162999999999</v>
      </c>
      <c r="P52" s="36">
        <v>15.000334000000001</v>
      </c>
      <c r="Q52" s="36">
        <v>13.907679999999999</v>
      </c>
      <c r="R52" s="36">
        <v>13.607552999999999</v>
      </c>
      <c r="S52" s="36">
        <v>15.79575</v>
      </c>
      <c r="T52" s="36">
        <v>15.918514</v>
      </c>
      <c r="U52" s="36">
        <v>14.470224</v>
      </c>
    </row>
    <row r="53" spans="1:21">
      <c r="B53" s="25" t="s">
        <v>63</v>
      </c>
      <c r="C53" s="36">
        <v>194.42502099999999</v>
      </c>
      <c r="D53" s="36">
        <v>180.75169</v>
      </c>
      <c r="E53" s="36">
        <v>197.98915500000001</v>
      </c>
      <c r="F53" s="36">
        <v>171.99809999999999</v>
      </c>
      <c r="G53" s="36">
        <v>168.65193600000001</v>
      </c>
      <c r="H53" s="36">
        <v>160.28971200000001</v>
      </c>
      <c r="I53" s="36">
        <v>156.30538300000001</v>
      </c>
      <c r="J53" s="36">
        <v>157.34958900000001</v>
      </c>
      <c r="K53" s="36">
        <v>160.09502499999999</v>
      </c>
      <c r="L53" s="36">
        <v>154.95260099999999</v>
      </c>
      <c r="M53" s="36">
        <v>165.29205099999999</v>
      </c>
      <c r="N53" s="36">
        <v>167.26186899999999</v>
      </c>
      <c r="O53" s="36">
        <v>168.71023</v>
      </c>
      <c r="P53" s="36">
        <v>168.16010800000001</v>
      </c>
      <c r="Q53" s="36">
        <v>167.53978900000001</v>
      </c>
      <c r="R53" s="36">
        <v>165.820438</v>
      </c>
      <c r="S53" s="36">
        <v>166.32414600000001</v>
      </c>
      <c r="T53" s="36">
        <v>165.80623700000001</v>
      </c>
      <c r="U53" s="36">
        <v>164.594795</v>
      </c>
    </row>
    <row r="54" spans="1:21" ht="15.95">
      <c r="B54" s="23" t="s">
        <v>89</v>
      </c>
      <c r="C54" s="36"/>
      <c r="D54" s="36"/>
      <c r="E54" s="36"/>
      <c r="F54" s="36"/>
      <c r="G54" s="36"/>
      <c r="H54" s="36"/>
      <c r="I54" s="36"/>
      <c r="J54" s="36"/>
      <c r="K54" s="36"/>
      <c r="L54" s="36"/>
      <c r="M54" s="36"/>
      <c r="N54" s="36"/>
      <c r="O54" s="36"/>
      <c r="P54" s="36"/>
      <c r="Q54" s="36"/>
      <c r="R54" s="36"/>
      <c r="S54" s="36"/>
      <c r="T54" s="36"/>
      <c r="U54" s="36"/>
    </row>
    <row r="55" spans="1:21">
      <c r="B55" s="25" t="s">
        <v>90</v>
      </c>
      <c r="C55" s="36">
        <v>739.822271</v>
      </c>
      <c r="D55" s="36">
        <v>683.50324699999999</v>
      </c>
      <c r="E55" s="36">
        <v>734.78959099999997</v>
      </c>
      <c r="F55" s="36">
        <v>735.39729699999998</v>
      </c>
      <c r="G55" s="36">
        <v>731.69593799999996</v>
      </c>
      <c r="H55" s="36">
        <v>707.73942399999999</v>
      </c>
      <c r="I55" s="36">
        <v>672.74152400000003</v>
      </c>
      <c r="J55" s="36">
        <v>746.40805</v>
      </c>
      <c r="K55" s="36">
        <v>752.64666099999999</v>
      </c>
      <c r="L55" s="36">
        <v>730.321775</v>
      </c>
      <c r="M55" s="36">
        <v>691.72703100000001</v>
      </c>
      <c r="N55" s="36">
        <v>738.61083599999995</v>
      </c>
      <c r="O55" s="36">
        <v>687.28087100000005</v>
      </c>
      <c r="P55" s="36">
        <v>732.02439000000004</v>
      </c>
      <c r="Q55" s="36">
        <v>768.10513900000001</v>
      </c>
      <c r="R55" s="36">
        <v>723.28838099999996</v>
      </c>
      <c r="S55" s="36">
        <v>665.46515699999998</v>
      </c>
      <c r="T55" s="36">
        <v>696.10825</v>
      </c>
      <c r="U55" s="36">
        <v>750.36087099999997</v>
      </c>
    </row>
    <row r="56" spans="1:21">
      <c r="B56" s="25" t="s">
        <v>91</v>
      </c>
      <c r="C56" s="36">
        <v>80.712491</v>
      </c>
      <c r="D56" s="36">
        <v>74.687348</v>
      </c>
      <c r="E56" s="36">
        <v>80.174295999999998</v>
      </c>
      <c r="F56" s="36">
        <v>83.407747999999998</v>
      </c>
      <c r="G56" s="36">
        <v>83.169286</v>
      </c>
      <c r="H56" s="36">
        <v>82.517602999999994</v>
      </c>
      <c r="I56" s="36">
        <v>77.794128999999998</v>
      </c>
      <c r="J56" s="36">
        <v>87.557254999999998</v>
      </c>
      <c r="K56" s="36">
        <v>89.649702000000005</v>
      </c>
      <c r="L56" s="36">
        <v>87.088458000000003</v>
      </c>
      <c r="M56" s="36">
        <v>81.800664999999995</v>
      </c>
      <c r="N56" s="36">
        <v>89.098451999999995</v>
      </c>
      <c r="O56" s="36">
        <v>82.904132000000004</v>
      </c>
      <c r="P56" s="36">
        <v>91.777248999999998</v>
      </c>
      <c r="Q56" s="36">
        <v>98.789653999999999</v>
      </c>
      <c r="R56" s="36">
        <v>93.717118999999997</v>
      </c>
      <c r="S56" s="36">
        <v>85.5364</v>
      </c>
      <c r="T56" s="36">
        <v>90.691451000000001</v>
      </c>
      <c r="U56" s="36">
        <v>100.342877</v>
      </c>
    </row>
    <row r="57" spans="1:21">
      <c r="B57" s="25" t="s">
        <v>92</v>
      </c>
      <c r="C57" s="36">
        <v>143.55067</v>
      </c>
      <c r="D57" s="36">
        <v>131.72409500000001</v>
      </c>
      <c r="E57" s="36">
        <v>140.63210000000001</v>
      </c>
      <c r="F57" s="36">
        <v>145.73898199999999</v>
      </c>
      <c r="G57" s="36">
        <v>147.04359500000001</v>
      </c>
      <c r="H57" s="36">
        <v>141.946822</v>
      </c>
      <c r="I57" s="36">
        <v>133.66198700000001</v>
      </c>
      <c r="J57" s="36">
        <v>149.326731</v>
      </c>
      <c r="K57" s="36">
        <v>150.589066</v>
      </c>
      <c r="L57" s="36">
        <v>148.14776900000001</v>
      </c>
      <c r="M57" s="36">
        <v>137.603678</v>
      </c>
      <c r="N57" s="36">
        <v>148.06806800000001</v>
      </c>
      <c r="O57" s="36">
        <v>138.187622</v>
      </c>
      <c r="P57" s="36">
        <v>150.65974199999999</v>
      </c>
      <c r="Q57" s="36">
        <v>160.58416800000001</v>
      </c>
      <c r="R57" s="36">
        <v>152.53344799999999</v>
      </c>
      <c r="S57" s="36">
        <v>142.153415</v>
      </c>
      <c r="T57" s="36">
        <v>149.44366500000001</v>
      </c>
      <c r="U57" s="36">
        <v>161.41006300000001</v>
      </c>
    </row>
    <row r="58" spans="1:21">
      <c r="B58" s="25" t="s">
        <v>93</v>
      </c>
      <c r="C58" s="36">
        <v>23.567556</v>
      </c>
      <c r="D58" s="36">
        <v>21.747644000000001</v>
      </c>
      <c r="E58" s="36">
        <v>23.01727</v>
      </c>
      <c r="F58" s="36">
        <v>22.416370000000001</v>
      </c>
      <c r="G58" s="36">
        <v>22.298708000000001</v>
      </c>
      <c r="H58" s="36">
        <v>21.240293999999999</v>
      </c>
      <c r="I58" s="36">
        <v>20.676534</v>
      </c>
      <c r="J58" s="36">
        <v>23.148720999999998</v>
      </c>
      <c r="K58" s="36">
        <v>23.293652000000002</v>
      </c>
      <c r="L58" s="36">
        <v>23.145002999999999</v>
      </c>
      <c r="M58" s="36">
        <v>21.948301000000001</v>
      </c>
      <c r="N58" s="36">
        <v>23.512270000000001</v>
      </c>
      <c r="O58" s="36">
        <v>22.391877000000001</v>
      </c>
      <c r="P58" s="36">
        <v>22.858039999999999</v>
      </c>
      <c r="Q58" s="36">
        <v>23.304169000000002</v>
      </c>
      <c r="R58" s="36">
        <v>21.821822999999998</v>
      </c>
      <c r="S58" s="36">
        <v>20.342562999999998</v>
      </c>
      <c r="T58" s="36">
        <v>21.727967</v>
      </c>
      <c r="U58" s="36">
        <v>22.650516</v>
      </c>
    </row>
    <row r="60" spans="1:21">
      <c r="B60" s="37" t="s">
        <v>72</v>
      </c>
    </row>
    <row r="61" spans="1:21" ht="15.95">
      <c r="B61" s="38" t="s">
        <v>94</v>
      </c>
      <c r="C61" s="139">
        <v>1500.1990000000001</v>
      </c>
      <c r="D61" s="139">
        <v>1527.885</v>
      </c>
      <c r="E61" s="139">
        <v>1560.2070000000001</v>
      </c>
      <c r="F61" s="139">
        <v>1594.4860000000001</v>
      </c>
      <c r="G61" s="139">
        <v>1631.527</v>
      </c>
      <c r="H61" s="139">
        <v>1667.8309999999999</v>
      </c>
      <c r="I61" s="139">
        <v>1705.95</v>
      </c>
      <c r="J61" s="139">
        <v>1743.5630000000001</v>
      </c>
      <c r="K61" s="139">
        <v>1780.1659999999999</v>
      </c>
      <c r="L61" s="139">
        <v>1811.317</v>
      </c>
      <c r="M61" s="139">
        <v>1843.2149999999999</v>
      </c>
      <c r="N61" s="139">
        <v>1875.788</v>
      </c>
      <c r="O61" s="139">
        <v>1911.2270000000001</v>
      </c>
      <c r="P61" s="139">
        <v>1946.818</v>
      </c>
      <c r="Q61" s="139">
        <v>1981.277</v>
      </c>
      <c r="R61" s="139">
        <v>2016.0809999999999</v>
      </c>
      <c r="S61" s="139">
        <v>2046.8979999999999</v>
      </c>
      <c r="T61" s="139">
        <v>2113.9270000000001</v>
      </c>
      <c r="U61" s="139">
        <v>2162.7069999999999</v>
      </c>
    </row>
    <row r="62" spans="1:21">
      <c r="B62" s="140"/>
      <c r="C62" s="24"/>
      <c r="D62" s="24"/>
      <c r="E62" s="24"/>
      <c r="F62" s="24"/>
      <c r="G62" s="24"/>
      <c r="H62" s="24"/>
      <c r="I62" s="24"/>
      <c r="J62" s="24"/>
      <c r="K62" s="24"/>
      <c r="L62" s="24"/>
      <c r="M62" s="24"/>
      <c r="N62" s="24"/>
      <c r="O62" s="24"/>
      <c r="P62" s="24"/>
      <c r="Q62" s="24"/>
      <c r="R62" s="24"/>
      <c r="S62" s="24"/>
      <c r="T62" s="24"/>
      <c r="U62" s="24"/>
    </row>
    <row r="63" spans="1:21" ht="15.95">
      <c r="A63" s="21"/>
      <c r="B63" s="37" t="s">
        <v>95</v>
      </c>
      <c r="C63" s="32">
        <v>0.65834800000000004</v>
      </c>
      <c r="D63" s="32">
        <v>0.59668299999999996</v>
      </c>
      <c r="E63" s="32">
        <v>0.62723300000000004</v>
      </c>
      <c r="F63" s="32">
        <v>0.61898399999999998</v>
      </c>
      <c r="G63" s="32">
        <v>0.60324299999999997</v>
      </c>
      <c r="H63" s="32">
        <v>0.57166700000000004</v>
      </c>
      <c r="I63" s="32">
        <v>0.53042199999999995</v>
      </c>
      <c r="J63" s="32">
        <v>0.57723199999999997</v>
      </c>
      <c r="K63" s="32">
        <v>0.57083399999999995</v>
      </c>
      <c r="L63" s="32">
        <v>0.54584699999999997</v>
      </c>
      <c r="M63" s="32">
        <v>0.50622400000000001</v>
      </c>
      <c r="N63" s="32">
        <v>0.53273099999999995</v>
      </c>
      <c r="O63" s="32">
        <v>0.48699799999999999</v>
      </c>
      <c r="P63" s="32">
        <v>0.51228200000000002</v>
      </c>
      <c r="Q63" s="32">
        <v>0.53035600000000005</v>
      </c>
      <c r="R63" s="32">
        <v>0.49172700000000003</v>
      </c>
      <c r="S63" s="32">
        <v>0.44628400000000001</v>
      </c>
      <c r="T63" s="32">
        <v>0.45317099999999999</v>
      </c>
      <c r="U63" s="32">
        <v>0.47845799999999999</v>
      </c>
    </row>
    <row r="64" spans="1:21">
      <c r="B64" s="37"/>
    </row>
    <row r="65" spans="1:21" ht="15.95">
      <c r="A65" s="21"/>
      <c r="B65" s="21" t="s">
        <v>96</v>
      </c>
      <c r="C65" s="98">
        <v>96.319802999999993</v>
      </c>
      <c r="D65" s="98">
        <v>90.956169000000003</v>
      </c>
      <c r="E65" s="98">
        <v>96.093438000000006</v>
      </c>
      <c r="F65" s="98">
        <v>99.946596</v>
      </c>
      <c r="G65" s="98">
        <v>100.989012</v>
      </c>
      <c r="H65" s="98">
        <v>95.475579999999994</v>
      </c>
      <c r="I65" s="98">
        <v>89.600693000000007</v>
      </c>
      <c r="J65" s="98">
        <v>101.115994</v>
      </c>
      <c r="K65" s="98">
        <v>105.734385</v>
      </c>
      <c r="L65" s="98">
        <v>108.140722</v>
      </c>
      <c r="M65" s="98">
        <v>98.440661000000006</v>
      </c>
      <c r="N65" s="98">
        <v>105.749225</v>
      </c>
      <c r="O65" s="98">
        <v>98.91525</v>
      </c>
      <c r="P65" s="98">
        <v>111.352127</v>
      </c>
      <c r="Q65" s="98">
        <v>115.18896599999999</v>
      </c>
      <c r="R65" s="98">
        <v>107.711692</v>
      </c>
      <c r="S65" s="98">
        <v>100.78852500000001</v>
      </c>
      <c r="T65" s="98">
        <v>105.711129</v>
      </c>
      <c r="U65" s="98">
        <v>111.029303</v>
      </c>
    </row>
    <row r="66" spans="1:21">
      <c r="B66" s="37"/>
      <c r="C66" s="36"/>
      <c r="D66" s="36"/>
      <c r="E66" s="36"/>
      <c r="F66" s="36"/>
      <c r="G66" s="36"/>
      <c r="H66" s="36"/>
      <c r="I66" s="36"/>
      <c r="J66" s="36"/>
      <c r="K66" s="36"/>
      <c r="L66" s="36"/>
      <c r="M66" s="36"/>
      <c r="N66" s="36"/>
      <c r="O66" s="36"/>
      <c r="P66" s="36"/>
      <c r="Q66" s="36"/>
      <c r="R66" s="36"/>
      <c r="S66" s="36"/>
      <c r="T66" s="36"/>
      <c r="U66" s="36"/>
    </row>
    <row r="67" spans="1:21" ht="15.95">
      <c r="A67" s="21"/>
      <c r="B67" s="21" t="s">
        <v>97</v>
      </c>
      <c r="C67" s="32">
        <v>0.95839799999999997</v>
      </c>
      <c r="D67" s="32">
        <v>0.87725799999999998</v>
      </c>
      <c r="E67" s="32">
        <v>0.93399600000000005</v>
      </c>
      <c r="F67" s="32">
        <v>0.96205700000000005</v>
      </c>
      <c r="G67" s="32">
        <v>0.94619900000000001</v>
      </c>
      <c r="H67" s="32">
        <v>0.91654199999999997</v>
      </c>
      <c r="I67" s="32">
        <v>0.85424699999999998</v>
      </c>
      <c r="J67" s="32">
        <v>0.93217499999999998</v>
      </c>
      <c r="K67" s="32">
        <v>0.94995099999999999</v>
      </c>
      <c r="L67" s="32">
        <v>0.96111899999999995</v>
      </c>
      <c r="M67" s="32">
        <v>0.86609100000000006</v>
      </c>
      <c r="N67" s="32">
        <v>0.90239199999999997</v>
      </c>
      <c r="O67" s="32">
        <v>0.84213499999999997</v>
      </c>
      <c r="P67" s="32">
        <v>0.93077200000000004</v>
      </c>
      <c r="Q67" s="32">
        <v>0.98063199999999995</v>
      </c>
      <c r="R67" s="32">
        <v>0.91597200000000001</v>
      </c>
      <c r="S67" s="32">
        <v>0.88699700000000004</v>
      </c>
      <c r="T67" s="32">
        <v>0.91579600000000005</v>
      </c>
      <c r="U67" s="32">
        <v>0.94776300000000002</v>
      </c>
    </row>
    <row r="68" spans="1:21">
      <c r="B68" s="25"/>
    </row>
    <row r="69" spans="1:21">
      <c r="A69" s="16" t="s">
        <v>79</v>
      </c>
      <c r="J69" s="18"/>
      <c r="K69" s="18"/>
      <c r="L69" s="18"/>
      <c r="M69" s="18"/>
      <c r="N69" s="18"/>
      <c r="O69" s="18"/>
      <c r="P69" s="18"/>
      <c r="Q69" s="18"/>
      <c r="R69" s="18"/>
      <c r="S69" s="18"/>
      <c r="T69" s="18"/>
      <c r="U69" s="18"/>
    </row>
    <row r="70" spans="1:21">
      <c r="J70" s="18"/>
      <c r="K70" s="18"/>
      <c r="L70" s="18"/>
      <c r="M70" s="18"/>
      <c r="N70" s="18"/>
      <c r="O70" s="18"/>
      <c r="P70" s="18"/>
      <c r="Q70" s="18"/>
      <c r="R70" s="18"/>
      <c r="S70" s="18"/>
      <c r="T70" s="18"/>
      <c r="U70" s="18"/>
    </row>
    <row r="71" spans="1:21">
      <c r="A71" s="35" t="s">
        <v>81</v>
      </c>
      <c r="J71" s="18"/>
      <c r="K71" s="18"/>
      <c r="L71" s="18"/>
      <c r="M71" s="18"/>
      <c r="N71" s="18"/>
      <c r="O71" s="18"/>
      <c r="P71" s="18"/>
      <c r="Q71" s="18"/>
      <c r="R71" s="18"/>
      <c r="S71" s="18"/>
      <c r="T71" s="18"/>
      <c r="U71" s="18"/>
    </row>
    <row r="72" spans="1:21">
      <c r="A72" s="34" t="s">
        <v>98</v>
      </c>
      <c r="J72" s="18"/>
      <c r="K72" s="18"/>
      <c r="L72" s="18"/>
      <c r="M72" s="18"/>
      <c r="N72" s="18"/>
      <c r="O72" s="18"/>
      <c r="P72" s="18"/>
      <c r="Q72" s="18"/>
      <c r="R72" s="18"/>
      <c r="S72" s="18"/>
      <c r="T72" s="18"/>
      <c r="U72" s="18"/>
    </row>
    <row r="73" spans="1:21">
      <c r="A73" s="16" t="s">
        <v>99</v>
      </c>
      <c r="J73" s="18"/>
      <c r="K73" s="18"/>
      <c r="L73" s="18"/>
      <c r="M73" s="18"/>
      <c r="N73" s="18"/>
      <c r="O73" s="18"/>
      <c r="P73" s="18"/>
    </row>
  </sheetData>
  <pageMargins left="0.7" right="0.7" top="0.75" bottom="0.75" header="0.3" footer="0.3"/>
  <pageSetup paperSize="5" scale="47" fitToHeight="1000"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zoomScale="152" zoomScaleNormal="152" workbookViewId="0">
      <selection activeCell="I16" sqref="I16"/>
    </sheetView>
  </sheetViews>
  <sheetFormatPr defaultColWidth="8.85546875" defaultRowHeight="15"/>
  <cols>
    <col min="1" max="1" width="18.42578125" customWidth="1"/>
  </cols>
  <sheetData>
    <row r="1" spans="1:9">
      <c r="A1" t="s">
        <v>100</v>
      </c>
    </row>
    <row r="2" spans="1:9">
      <c r="A2" t="s">
        <v>101</v>
      </c>
    </row>
    <row r="3" spans="1:9">
      <c r="A3" t="s">
        <v>102</v>
      </c>
    </row>
    <row r="4" spans="1:9">
      <c r="A4" t="s">
        <v>103</v>
      </c>
    </row>
    <row r="5" spans="1:9">
      <c r="A5" t="s">
        <v>104</v>
      </c>
    </row>
    <row r="9" spans="1:9">
      <c r="B9" t="s">
        <v>105</v>
      </c>
      <c r="C9" t="s">
        <v>59</v>
      </c>
      <c r="D9" t="s">
        <v>106</v>
      </c>
      <c r="E9" t="s">
        <v>107</v>
      </c>
      <c r="F9" t="s">
        <v>108</v>
      </c>
      <c r="G9" t="s">
        <v>109</v>
      </c>
      <c r="H9" t="s">
        <v>110</v>
      </c>
    </row>
    <row r="10" spans="1:9">
      <c r="A10" t="s">
        <v>111</v>
      </c>
      <c r="B10">
        <v>2019</v>
      </c>
      <c r="C10">
        <v>2019</v>
      </c>
      <c r="D10">
        <v>2019</v>
      </c>
      <c r="E10">
        <v>2019</v>
      </c>
      <c r="F10">
        <v>2019</v>
      </c>
      <c r="G10">
        <v>2019</v>
      </c>
      <c r="H10">
        <v>2019</v>
      </c>
    </row>
    <row r="11" spans="1:9">
      <c r="B11" t="s">
        <v>112</v>
      </c>
    </row>
    <row r="12" spans="1:9">
      <c r="A12" t="s">
        <v>113</v>
      </c>
      <c r="B12">
        <v>95</v>
      </c>
      <c r="C12">
        <v>40</v>
      </c>
      <c r="D12">
        <v>46</v>
      </c>
      <c r="E12">
        <v>4</v>
      </c>
      <c r="F12">
        <v>3</v>
      </c>
      <c r="G12">
        <v>2</v>
      </c>
      <c r="H12">
        <v>2</v>
      </c>
      <c r="I12" s="58">
        <f>SUM(C12:H12)</f>
        <v>97</v>
      </c>
    </row>
    <row r="13" spans="1:9">
      <c r="A13" t="s">
        <v>114</v>
      </c>
      <c r="B13">
        <v>91</v>
      </c>
      <c r="C13">
        <v>63</v>
      </c>
      <c r="D13" t="s">
        <v>115</v>
      </c>
      <c r="E13">
        <v>22</v>
      </c>
      <c r="F13" t="s">
        <v>116</v>
      </c>
      <c r="G13" t="s">
        <v>115</v>
      </c>
      <c r="H13" t="s">
        <v>115</v>
      </c>
    </row>
    <row r="14" spans="1:9">
      <c r="A14" t="s">
        <v>117</v>
      </c>
      <c r="B14">
        <v>78</v>
      </c>
      <c r="C14">
        <v>17</v>
      </c>
      <c r="D14" t="s">
        <v>115</v>
      </c>
      <c r="E14">
        <v>49</v>
      </c>
      <c r="F14" t="s">
        <v>118</v>
      </c>
      <c r="G14" t="s">
        <v>115</v>
      </c>
      <c r="H14" t="s">
        <v>115</v>
      </c>
    </row>
    <row r="15" spans="1:9">
      <c r="A15" t="s">
        <v>119</v>
      </c>
      <c r="B15">
        <v>81</v>
      </c>
      <c r="C15">
        <v>32</v>
      </c>
      <c r="D15" t="s">
        <v>120</v>
      </c>
      <c r="E15">
        <v>36</v>
      </c>
      <c r="F15">
        <v>10</v>
      </c>
      <c r="G15" t="s">
        <v>115</v>
      </c>
      <c r="H15" t="s">
        <v>115</v>
      </c>
    </row>
    <row r="16" spans="1:9">
      <c r="A16" t="s">
        <v>121</v>
      </c>
      <c r="B16">
        <v>72</v>
      </c>
      <c r="C16">
        <v>51</v>
      </c>
      <c r="D16" t="s">
        <v>115</v>
      </c>
      <c r="E16">
        <v>7</v>
      </c>
      <c r="F16" t="s">
        <v>116</v>
      </c>
      <c r="G16" t="s">
        <v>115</v>
      </c>
      <c r="H16" t="s">
        <v>115</v>
      </c>
    </row>
    <row r="17" spans="1:8">
      <c r="A17" t="s">
        <v>122</v>
      </c>
      <c r="B17">
        <v>91</v>
      </c>
      <c r="C17">
        <v>78</v>
      </c>
      <c r="D17">
        <v>6</v>
      </c>
      <c r="E17">
        <v>4</v>
      </c>
      <c r="F17">
        <v>5</v>
      </c>
      <c r="G17" t="s">
        <v>123</v>
      </c>
      <c r="H17" t="s">
        <v>115</v>
      </c>
    </row>
    <row r="18" spans="1:8">
      <c r="A18" t="s">
        <v>124</v>
      </c>
      <c r="B18">
        <v>98</v>
      </c>
      <c r="C18">
        <v>22</v>
      </c>
      <c r="D18">
        <v>66</v>
      </c>
      <c r="E18">
        <v>2</v>
      </c>
      <c r="F18">
        <v>1</v>
      </c>
      <c r="G18">
        <v>3</v>
      </c>
      <c r="H18" t="s">
        <v>125</v>
      </c>
    </row>
    <row r="19" spans="1:8">
      <c r="A19" t="s">
        <v>126</v>
      </c>
      <c r="B19">
        <v>99</v>
      </c>
      <c r="C19">
        <v>42</v>
      </c>
      <c r="D19">
        <v>55</v>
      </c>
      <c r="E19" t="s">
        <v>115</v>
      </c>
      <c r="F19" t="s">
        <v>115</v>
      </c>
      <c r="G19" t="s">
        <v>115</v>
      </c>
      <c r="H19" t="s">
        <v>115</v>
      </c>
    </row>
    <row r="20" spans="1:8">
      <c r="A20" t="s">
        <v>127</v>
      </c>
      <c r="B20">
        <v>99</v>
      </c>
      <c r="C20">
        <v>15</v>
      </c>
      <c r="D20">
        <v>81</v>
      </c>
      <c r="E20" t="s">
        <v>115</v>
      </c>
      <c r="F20" t="s">
        <v>115</v>
      </c>
      <c r="G20" t="s">
        <v>115</v>
      </c>
      <c r="H20" t="s">
        <v>115</v>
      </c>
    </row>
    <row r="21" spans="1:8">
      <c r="A21" t="s">
        <v>128</v>
      </c>
      <c r="B21">
        <v>99</v>
      </c>
      <c r="C21">
        <v>16</v>
      </c>
      <c r="D21">
        <v>83</v>
      </c>
      <c r="E21" t="s">
        <v>115</v>
      </c>
      <c r="F21" t="s">
        <v>115</v>
      </c>
      <c r="G21" t="s">
        <v>123</v>
      </c>
      <c r="H21" t="s">
        <v>129</v>
      </c>
    </row>
    <row r="22" spans="1:8">
      <c r="A22" t="s">
        <v>130</v>
      </c>
      <c r="B22">
        <v>95</v>
      </c>
      <c r="C22">
        <v>42</v>
      </c>
      <c r="D22">
        <v>47</v>
      </c>
      <c r="E22" t="s">
        <v>123</v>
      </c>
      <c r="F22">
        <v>3</v>
      </c>
      <c r="G22" t="s">
        <v>123</v>
      </c>
      <c r="H22" t="s">
        <v>129</v>
      </c>
    </row>
    <row r="24" spans="1:8">
      <c r="A24" t="s">
        <v>131</v>
      </c>
    </row>
    <row r="25" spans="1:8">
      <c r="A25" t="s">
        <v>132</v>
      </c>
      <c r="B25" t="s">
        <v>133</v>
      </c>
    </row>
    <row r="26" spans="1:8">
      <c r="A26" t="s">
        <v>115</v>
      </c>
      <c r="B26" t="s">
        <v>134</v>
      </c>
    </row>
    <row r="30" spans="1:8">
      <c r="A30" t="s">
        <v>135</v>
      </c>
    </row>
    <row r="31" spans="1:8">
      <c r="A31">
        <v>1</v>
      </c>
      <c r="B31" t="s">
        <v>136</v>
      </c>
    </row>
    <row r="32" spans="1:8">
      <c r="A32">
        <v>2</v>
      </c>
      <c r="B32" t="s">
        <v>137</v>
      </c>
    </row>
    <row r="36" spans="1:1">
      <c r="A36" t="s">
        <v>138</v>
      </c>
    </row>
    <row r="37" spans="1:1">
      <c r="A37" t="s">
        <v>139</v>
      </c>
    </row>
  </sheetData>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election activeCell="G24" sqref="G24"/>
    </sheetView>
  </sheetViews>
  <sheetFormatPr defaultColWidth="10.85546875" defaultRowHeight="15.95"/>
  <cols>
    <col min="1" max="1" width="61.85546875" style="42" bestFit="1" customWidth="1"/>
    <col min="2" max="2" width="21.42578125" style="42" customWidth="1"/>
    <col min="3" max="3" width="14.140625" style="42" customWidth="1"/>
    <col min="4" max="4" width="17.85546875" style="42" customWidth="1"/>
    <col min="5" max="5" width="10.85546875" style="42"/>
    <col min="6" max="6" width="17.42578125" style="42" customWidth="1"/>
    <col min="7" max="7" width="10.85546875" style="42"/>
    <col min="8" max="8" width="17.85546875" style="42" customWidth="1"/>
    <col min="9" max="16384" width="10.85546875" style="42"/>
  </cols>
  <sheetData>
    <row r="1" spans="1:11">
      <c r="A1" s="41" t="s">
        <v>140</v>
      </c>
      <c r="B1" s="10"/>
      <c r="C1" s="10"/>
      <c r="D1" s="10"/>
      <c r="E1" s="10"/>
      <c r="F1" s="10"/>
    </row>
    <row r="2" spans="1:11">
      <c r="A2" s="46" t="s">
        <v>18</v>
      </c>
    </row>
    <row r="3" spans="1:11">
      <c r="A3" s="46" t="s">
        <v>141</v>
      </c>
    </row>
    <row r="4" spans="1:11">
      <c r="A4" s="10" t="s">
        <v>19</v>
      </c>
    </row>
    <row r="6" spans="1:11" ht="30.95">
      <c r="A6" s="47" t="s">
        <v>142</v>
      </c>
      <c r="B6"/>
      <c r="C6"/>
      <c r="D6"/>
      <c r="E6"/>
      <c r="F6"/>
      <c r="G6"/>
      <c r="H6"/>
      <c r="I6"/>
      <c r="J6"/>
      <c r="K6"/>
    </row>
    <row r="7" spans="1:11" ht="24.95">
      <c r="A7" s="48" t="s">
        <v>18</v>
      </c>
      <c r="B7"/>
      <c r="C7"/>
      <c r="D7"/>
      <c r="E7"/>
      <c r="F7"/>
      <c r="G7"/>
      <c r="H7"/>
      <c r="I7"/>
      <c r="J7"/>
      <c r="K7"/>
    </row>
    <row r="8" spans="1:11" ht="24.95">
      <c r="A8" s="48" t="s">
        <v>141</v>
      </c>
      <c r="B8"/>
      <c r="C8"/>
      <c r="D8"/>
      <c r="E8"/>
      <c r="F8"/>
      <c r="G8"/>
      <c r="H8"/>
      <c r="I8"/>
      <c r="J8"/>
      <c r="K8"/>
    </row>
    <row r="9" spans="1:11" ht="24.95">
      <c r="A9" s="48"/>
      <c r="B9"/>
      <c r="C9"/>
      <c r="D9"/>
      <c r="E9"/>
      <c r="F9"/>
      <c r="G9"/>
      <c r="H9"/>
      <c r="I9"/>
      <c r="J9"/>
      <c r="K9"/>
    </row>
    <row r="10" spans="1:11" ht="18.95">
      <c r="A10" s="49" t="s">
        <v>143</v>
      </c>
      <c r="B10"/>
      <c r="C10"/>
      <c r="D10"/>
      <c r="E10"/>
      <c r="F10"/>
      <c r="G10"/>
      <c r="H10"/>
      <c r="I10"/>
      <c r="J10"/>
      <c r="K10"/>
    </row>
    <row r="11" spans="1:11" ht="24">
      <c r="A11" s="142" t="s">
        <v>18</v>
      </c>
      <c r="B11" s="143"/>
      <c r="C11" s="143"/>
      <c r="D11" s="143"/>
      <c r="E11" s="143"/>
      <c r="F11" s="143"/>
      <c r="G11" s="143"/>
      <c r="H11" s="143"/>
      <c r="I11"/>
      <c r="J11"/>
      <c r="K11"/>
    </row>
    <row r="12" spans="1:11" ht="24">
      <c r="A12" s="142" t="s">
        <v>144</v>
      </c>
      <c r="B12" s="143"/>
      <c r="C12" s="143"/>
      <c r="D12" s="143"/>
      <c r="E12" s="143"/>
      <c r="F12" s="143"/>
      <c r="G12" s="143"/>
      <c r="H12" s="143"/>
      <c r="I12"/>
      <c r="J12"/>
      <c r="K12"/>
    </row>
    <row r="13" spans="1:11" ht="24">
      <c r="A13" s="142" t="s">
        <v>145</v>
      </c>
      <c r="B13" s="143"/>
      <c r="C13" s="143"/>
      <c r="D13" s="143"/>
      <c r="E13" s="143"/>
      <c r="F13" s="143"/>
      <c r="G13" s="143"/>
      <c r="H13" s="143"/>
      <c r="I13"/>
      <c r="J13"/>
      <c r="K13"/>
    </row>
    <row r="14" spans="1:11" ht="24">
      <c r="A14" s="142" t="s">
        <v>146</v>
      </c>
      <c r="B14" s="143"/>
      <c r="C14" s="143"/>
      <c r="D14" s="143"/>
      <c r="E14" s="143"/>
      <c r="F14" s="143"/>
      <c r="G14" s="143"/>
      <c r="H14" s="143"/>
      <c r="I14"/>
      <c r="J14"/>
      <c r="K14"/>
    </row>
    <row r="15" spans="1:11" ht="21">
      <c r="A15" s="50" t="s">
        <v>147</v>
      </c>
      <c r="B15" s="50" t="s">
        <v>148</v>
      </c>
      <c r="C15" s="50" t="s">
        <v>149</v>
      </c>
      <c r="D15"/>
      <c r="E15"/>
      <c r="F15"/>
      <c r="G15"/>
      <c r="H15"/>
      <c r="I15"/>
      <c r="J15"/>
      <c r="K15"/>
    </row>
    <row r="16" spans="1:11" ht="21">
      <c r="A16"/>
      <c r="B16" s="50">
        <v>2011</v>
      </c>
      <c r="C16" s="50">
        <v>2016</v>
      </c>
      <c r="D16" s="50">
        <v>2011</v>
      </c>
      <c r="E16"/>
      <c r="F16" s="50">
        <v>2016</v>
      </c>
      <c r="G16"/>
      <c r="H16" s="50" t="s">
        <v>150</v>
      </c>
      <c r="I16"/>
      <c r="J16"/>
      <c r="K16"/>
    </row>
    <row r="17" spans="1:11" ht="21">
      <c r="A17" s="51" t="s">
        <v>151</v>
      </c>
      <c r="B17"/>
      <c r="C17"/>
      <c r="D17" s="51" t="s">
        <v>152</v>
      </c>
      <c r="E17" s="51" t="s">
        <v>153</v>
      </c>
      <c r="F17" s="51" t="s">
        <v>152</v>
      </c>
      <c r="G17" s="51" t="s">
        <v>153</v>
      </c>
      <c r="H17"/>
      <c r="I17"/>
      <c r="J17"/>
      <c r="K17"/>
    </row>
    <row r="18" spans="1:11" ht="21">
      <c r="A18" s="51" t="s">
        <v>154</v>
      </c>
      <c r="B18" s="51" t="s">
        <v>155</v>
      </c>
      <c r="C18" s="51" t="s">
        <v>155</v>
      </c>
      <c r="D18" s="52">
        <v>6329414</v>
      </c>
      <c r="E18" s="51">
        <v>18.899999999999999</v>
      </c>
      <c r="F18" s="52">
        <v>6575373</v>
      </c>
      <c r="G18" s="51">
        <v>18.7</v>
      </c>
      <c r="H18" s="52">
        <v>245959</v>
      </c>
      <c r="I18"/>
      <c r="J18"/>
      <c r="K18"/>
    </row>
    <row r="19" spans="1:11" ht="21">
      <c r="A19" s="51" t="s">
        <v>156</v>
      </c>
      <c r="B19" s="51">
        <v>857</v>
      </c>
      <c r="C19" s="51">
        <v>918</v>
      </c>
      <c r="D19" s="52">
        <v>4144723</v>
      </c>
      <c r="E19" s="51">
        <v>12.4</v>
      </c>
      <c r="F19" s="52">
        <v>4458766</v>
      </c>
      <c r="G19" s="51">
        <v>12.7</v>
      </c>
      <c r="H19" s="52">
        <v>314043</v>
      </c>
      <c r="I19"/>
      <c r="J19"/>
      <c r="K19"/>
    </row>
    <row r="20" spans="1:11" ht="21">
      <c r="A20" s="51" t="s">
        <v>157</v>
      </c>
      <c r="B20" s="51">
        <v>54</v>
      </c>
      <c r="C20" s="51">
        <v>57</v>
      </c>
      <c r="D20" s="52">
        <v>2926734</v>
      </c>
      <c r="E20" s="51">
        <v>8.6999999999999993</v>
      </c>
      <c r="F20" s="52">
        <v>3179294</v>
      </c>
      <c r="G20" s="51">
        <v>9</v>
      </c>
      <c r="H20" s="52">
        <v>252560</v>
      </c>
      <c r="I20"/>
      <c r="J20"/>
      <c r="K20"/>
    </row>
    <row r="21" spans="1:11" ht="21">
      <c r="A21" s="51" t="s">
        <v>158</v>
      </c>
      <c r="B21" s="51">
        <v>31</v>
      </c>
      <c r="C21" s="51">
        <v>30</v>
      </c>
      <c r="D21" s="52">
        <v>20075817</v>
      </c>
      <c r="E21" s="51">
        <v>60</v>
      </c>
      <c r="F21" s="52">
        <v>20938295</v>
      </c>
      <c r="G21" s="51">
        <v>59.6</v>
      </c>
      <c r="H21" s="52">
        <v>862478</v>
      </c>
      <c r="I21"/>
      <c r="J21"/>
      <c r="K21"/>
    </row>
    <row r="22" spans="1:11" ht="21">
      <c r="A22" s="50" t="s">
        <v>159</v>
      </c>
      <c r="B22" s="50">
        <v>942</v>
      </c>
      <c r="C22" s="50">
        <v>1005</v>
      </c>
      <c r="D22" s="53">
        <v>33476688</v>
      </c>
      <c r="E22" s="50">
        <v>100</v>
      </c>
      <c r="F22" s="53">
        <v>35151728</v>
      </c>
      <c r="G22" s="50">
        <v>100</v>
      </c>
      <c r="H22" s="53">
        <v>1675040</v>
      </c>
      <c r="I22"/>
      <c r="J22"/>
      <c r="K22"/>
    </row>
    <row r="23" spans="1:11" ht="18.95">
      <c r="A23" s="54" t="s">
        <v>160</v>
      </c>
      <c r="B23"/>
      <c r="C23"/>
      <c r="D23"/>
      <c r="E23" s="43" t="s">
        <v>161</v>
      </c>
      <c r="F23" s="44">
        <f>SUM(F18:F20)</f>
        <v>14213433</v>
      </c>
      <c r="G23" s="45">
        <f>F23/F22</f>
        <v>0.40434521455104566</v>
      </c>
      <c r="H23"/>
      <c r="I23"/>
      <c r="J23"/>
      <c r="K23"/>
    </row>
    <row r="24" spans="1:11" ht="18.95">
      <c r="A24" s="55" t="s">
        <v>162</v>
      </c>
      <c r="B24"/>
      <c r="C24"/>
      <c r="D24"/>
      <c r="E24" s="43" t="s">
        <v>163</v>
      </c>
      <c r="F24" s="44"/>
      <c r="G24" s="45">
        <f>1-G23</f>
        <v>0.59565478544895434</v>
      </c>
      <c r="H24"/>
      <c r="I24"/>
      <c r="J24"/>
      <c r="K24"/>
    </row>
    <row r="25" spans="1:11">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07"/>
  <sheetViews>
    <sheetView zoomScale="125" zoomScaleNormal="125" zoomScalePageLayoutView="125" workbookViewId="0">
      <selection activeCell="A61" sqref="A61"/>
    </sheetView>
  </sheetViews>
  <sheetFormatPr defaultColWidth="8.85546875" defaultRowHeight="15"/>
  <cols>
    <col min="1" max="1" width="36.85546875" customWidth="1"/>
    <col min="2" max="3" width="12" customWidth="1"/>
    <col min="4" max="4" width="15.85546875" customWidth="1"/>
    <col min="5" max="5" width="12" customWidth="1"/>
    <col min="6" max="6" width="19.42578125" customWidth="1"/>
    <col min="8" max="8" width="20.140625" bestFit="1" customWidth="1"/>
    <col min="28" max="28" width="10.85546875" customWidth="1"/>
  </cols>
  <sheetData>
    <row r="1" spans="1:5" ht="15.95" thickBot="1">
      <c r="A1" s="16"/>
      <c r="B1" s="20">
        <v>2018</v>
      </c>
    </row>
    <row r="2" spans="1:5" ht="17.100000000000001" thickTop="1">
      <c r="A2" s="21" t="s">
        <v>164</v>
      </c>
      <c r="B2" s="22">
        <f>'NRC NEUD Residential E Use'!U6</f>
        <v>1616.476817</v>
      </c>
    </row>
    <row r="3" spans="1:5" ht="15.95">
      <c r="A3" s="23" t="s">
        <v>58</v>
      </c>
      <c r="B3" s="24"/>
    </row>
    <row r="4" spans="1:5">
      <c r="A4" s="25" t="s">
        <v>59</v>
      </c>
      <c r="B4" s="24">
        <f>'NRC NEUD Residential E Use'!U8</f>
        <v>621.34900000000005</v>
      </c>
    </row>
    <row r="5" spans="1:5">
      <c r="A5" s="25" t="s">
        <v>60</v>
      </c>
      <c r="B5" s="24">
        <f>'NRC NEUD Residential E Use'!U9</f>
        <v>750.077</v>
      </c>
      <c r="D5" s="70"/>
      <c r="E5" s="56"/>
    </row>
    <row r="6" spans="1:5">
      <c r="A6" s="25" t="s">
        <v>61</v>
      </c>
      <c r="B6" s="24">
        <f>'NRC NEUD Residential E Use'!U10</f>
        <v>59.318817000000003</v>
      </c>
    </row>
    <row r="7" spans="1:5" ht="15.95">
      <c r="A7" s="25" t="s">
        <v>165</v>
      </c>
      <c r="B7" s="24">
        <f>'NRC NEUD Residential E Use'!U11</f>
        <v>15.731999999999999</v>
      </c>
    </row>
    <row r="8" spans="1:5">
      <c r="A8" s="25" t="s">
        <v>63</v>
      </c>
      <c r="B8" s="24">
        <f>'NRC NEUD Residential E Use'!U12</f>
        <v>170</v>
      </c>
    </row>
    <row r="9" spans="1:5" ht="15.95">
      <c r="A9" s="23" t="s">
        <v>166</v>
      </c>
      <c r="B9" s="24"/>
      <c r="C9" s="1"/>
    </row>
    <row r="10" spans="1:5">
      <c r="A10" s="25" t="s">
        <v>65</v>
      </c>
      <c r="B10" s="24">
        <f>'NRC NEUD Residential E Use'!U14</f>
        <v>1034.7643270000001</v>
      </c>
      <c r="C10" s="57"/>
    </row>
    <row r="11" spans="1:5">
      <c r="A11" s="25" t="s">
        <v>66</v>
      </c>
      <c r="B11" s="24">
        <f>'NRC NEUD Residential E Use'!U15</f>
        <v>281.342535</v>
      </c>
      <c r="C11" s="57"/>
    </row>
    <row r="12" spans="1:5">
      <c r="A12" s="25" t="s">
        <v>67</v>
      </c>
      <c r="B12" s="24">
        <f>'NRC NEUD Residential E Use'!U16</f>
        <v>209.794749</v>
      </c>
      <c r="C12" s="57"/>
    </row>
    <row r="13" spans="1:5">
      <c r="A13" s="27" t="s">
        <v>68</v>
      </c>
      <c r="B13" s="24"/>
      <c r="C13" s="57"/>
    </row>
    <row r="14" spans="1:5" ht="15.95">
      <c r="A14" s="27" t="s">
        <v>69</v>
      </c>
      <c r="B14" s="24"/>
      <c r="C14" s="57"/>
    </row>
    <row r="15" spans="1:5">
      <c r="A15" s="25" t="s">
        <v>70</v>
      </c>
      <c r="B15" s="24">
        <f>'NRC NEUD Residential E Use'!U19</f>
        <v>52.686542000000003</v>
      </c>
      <c r="C15" s="57"/>
    </row>
    <row r="16" spans="1:5">
      <c r="A16" s="25" t="s">
        <v>71</v>
      </c>
      <c r="B16" s="24">
        <f>'NRC NEUD Residential E Use'!U20</f>
        <v>37.888663999999999</v>
      </c>
      <c r="C16" s="57"/>
    </row>
    <row r="17" spans="1:6">
      <c r="A17" s="25"/>
      <c r="B17" s="24"/>
      <c r="C17" s="57"/>
    </row>
    <row r="18" spans="1:6">
      <c r="A18" s="25"/>
      <c r="B18" s="24"/>
    </row>
    <row r="19" spans="1:6">
      <c r="A19" s="31" t="s">
        <v>167</v>
      </c>
      <c r="B19" s="24"/>
      <c r="C19" s="58" t="s">
        <v>168</v>
      </c>
      <c r="D19" s="58" t="s">
        <v>169</v>
      </c>
    </row>
    <row r="20" spans="1:6">
      <c r="A20" s="34" t="s">
        <v>59</v>
      </c>
      <c r="B20" s="59">
        <f>'CAN Main Res Heating Fuel'!C12/'CAN Main Res Heating Fuel'!B12</f>
        <v>0.42105263157894735</v>
      </c>
      <c r="D20" s="58" t="s">
        <v>170</v>
      </c>
    </row>
    <row r="21" spans="1:6">
      <c r="A21" s="24" t="s">
        <v>106</v>
      </c>
      <c r="B21" s="59">
        <f>'CAN Main Res Heating Fuel'!D12/'CAN Main Res Heating Fuel'!B12</f>
        <v>0.48421052631578948</v>
      </c>
    </row>
    <row r="22" spans="1:6">
      <c r="A22" s="24" t="s">
        <v>109</v>
      </c>
      <c r="B22" s="59">
        <f>'CAN Main Res Heating Fuel'!G12/'CAN Main Res Heating Fuel'!B12</f>
        <v>2.1052631578947368E-2</v>
      </c>
    </row>
    <row r="23" spans="1:6">
      <c r="A23" t="s">
        <v>107</v>
      </c>
      <c r="B23" s="59">
        <f>'CAN Main Res Heating Fuel'!E12/'CAN Main Res Heating Fuel'!B12</f>
        <v>4.2105263157894736E-2</v>
      </c>
    </row>
    <row r="24" spans="1:6">
      <c r="A24" t="s">
        <v>171</v>
      </c>
      <c r="B24" s="59">
        <f>'CAN Main Res Heating Fuel'!F12/'CAN Main Res Heating Fuel'!B12</f>
        <v>3.1578947368421054E-2</v>
      </c>
      <c r="F24" s="60"/>
    </row>
    <row r="25" spans="1:6">
      <c r="B25" s="59"/>
    </row>
    <row r="26" spans="1:6">
      <c r="A26" s="34"/>
      <c r="B26" s="24"/>
    </row>
    <row r="27" spans="1:6">
      <c r="A27" s="34" t="s">
        <v>172</v>
      </c>
      <c r="B27" s="24"/>
    </row>
    <row r="28" spans="1:6">
      <c r="A28" s="61" t="s">
        <v>173</v>
      </c>
      <c r="B28" s="24"/>
    </row>
    <row r="29" spans="1:6">
      <c r="A29" s="61" t="s">
        <v>174</v>
      </c>
      <c r="B29" s="24"/>
    </row>
    <row r="30" spans="1:6">
      <c r="A30" s="61" t="s">
        <v>175</v>
      </c>
      <c r="B30" s="24"/>
    </row>
    <row r="31" spans="1:6">
      <c r="A31" s="61" t="s">
        <v>176</v>
      </c>
      <c r="B31" s="34"/>
    </row>
    <row r="32" spans="1:6">
      <c r="A32" s="61" t="s">
        <v>177</v>
      </c>
      <c r="B32" s="24"/>
    </row>
    <row r="33" spans="1:17">
      <c r="A33" s="61" t="s">
        <v>178</v>
      </c>
      <c r="B33" s="24"/>
      <c r="G33" s="70" t="s">
        <v>179</v>
      </c>
      <c r="H33" s="128">
        <f>B20/SUM(B20:B22)</f>
        <v>0.45454545454545459</v>
      </c>
      <c r="I33" t="s">
        <v>180</v>
      </c>
    </row>
    <row r="34" spans="1:17">
      <c r="A34" s="34"/>
      <c r="B34" s="24"/>
      <c r="G34" s="70" t="s">
        <v>181</v>
      </c>
      <c r="H34" s="128">
        <f>SUM(B21:B22)/(SUM(B20:B22))</f>
        <v>0.54545454545454553</v>
      </c>
    </row>
    <row r="35" spans="1:17">
      <c r="A35" s="1" t="s">
        <v>182</v>
      </c>
    </row>
    <row r="36" spans="1:17">
      <c r="B36" t="s">
        <v>183</v>
      </c>
      <c r="C36" t="s">
        <v>184</v>
      </c>
      <c r="D36" t="s">
        <v>185</v>
      </c>
      <c r="E36" t="s">
        <v>186</v>
      </c>
      <c r="F36" t="s">
        <v>187</v>
      </c>
    </row>
    <row r="37" spans="1:17">
      <c r="A37" t="s">
        <v>188</v>
      </c>
      <c r="B37" s="57">
        <f>B10-C37-D37-E37</f>
        <v>366.11159545454541</v>
      </c>
      <c r="C37" s="57">
        <f>(B10-E37-D37)*H34</f>
        <v>439.33391454545466</v>
      </c>
      <c r="D37" s="62">
        <f>B6</f>
        <v>59.318817000000003</v>
      </c>
      <c r="E37" s="57">
        <f>B8</f>
        <v>170</v>
      </c>
      <c r="F37">
        <v>0</v>
      </c>
      <c r="H37" s="131"/>
      <c r="Q37" s="57"/>
    </row>
    <row r="38" spans="1:17">
      <c r="A38" t="s">
        <v>189</v>
      </c>
      <c r="B38" s="57">
        <f>B16</f>
        <v>37.888663999999999</v>
      </c>
      <c r="C38">
        <v>0</v>
      </c>
      <c r="D38">
        <v>0</v>
      </c>
      <c r="E38">
        <v>0</v>
      </c>
      <c r="F38">
        <v>0</v>
      </c>
    </row>
    <row r="39" spans="1:17">
      <c r="A39" t="s">
        <v>190</v>
      </c>
      <c r="B39" s="57">
        <f>B15</f>
        <v>52.686542000000003</v>
      </c>
      <c r="C39">
        <v>0</v>
      </c>
      <c r="D39">
        <v>0</v>
      </c>
      <c r="E39">
        <v>0</v>
      </c>
      <c r="F39">
        <v>0</v>
      </c>
    </row>
    <row r="40" spans="1:17">
      <c r="A40" t="s">
        <v>191</v>
      </c>
      <c r="B40" s="62">
        <f>B4-B37-B38-B39</f>
        <v>164.66219854545463</v>
      </c>
      <c r="C40" s="62">
        <f>B5+B7-C37</f>
        <v>326.47508545454531</v>
      </c>
      <c r="D40" s="62">
        <f>B6-D37</f>
        <v>0</v>
      </c>
      <c r="E40" s="62">
        <f>B8-E37</f>
        <v>0</v>
      </c>
      <c r="F40">
        <v>0</v>
      </c>
      <c r="H40" s="62"/>
    </row>
    <row r="41" spans="1:17">
      <c r="A41" t="s">
        <v>192</v>
      </c>
      <c r="B41">
        <v>0</v>
      </c>
      <c r="C41">
        <v>0</v>
      </c>
      <c r="D41">
        <v>0</v>
      </c>
      <c r="E41">
        <v>0</v>
      </c>
      <c r="F41">
        <v>0</v>
      </c>
    </row>
    <row r="42" spans="1:17">
      <c r="C42" s="76"/>
      <c r="F42" s="63"/>
      <c r="G42" s="57">
        <f>SUM(B37:F41)</f>
        <v>1616.4768169999998</v>
      </c>
      <c r="H42" t="s">
        <v>193</v>
      </c>
    </row>
    <row r="43" spans="1:17">
      <c r="A43" t="s">
        <v>194</v>
      </c>
    </row>
    <row r="44" spans="1:17">
      <c r="A44" t="s">
        <v>195</v>
      </c>
      <c r="E44" s="57"/>
      <c r="H44" s="56"/>
      <c r="J44" s="56"/>
    </row>
    <row r="45" spans="1:17">
      <c r="A45" t="s">
        <v>196</v>
      </c>
      <c r="E45" s="56"/>
    </row>
    <row r="46" spans="1:17">
      <c r="C46" s="57"/>
    </row>
    <row r="47" spans="1:17">
      <c r="A47" t="s">
        <v>197</v>
      </c>
    </row>
    <row r="49" spans="1:6">
      <c r="A49" s="1" t="s">
        <v>198</v>
      </c>
    </row>
    <row r="50" spans="1:6">
      <c r="B50" t="s">
        <v>183</v>
      </c>
      <c r="C50" t="s">
        <v>184</v>
      </c>
      <c r="D50" t="s">
        <v>185</v>
      </c>
      <c r="E50" t="s">
        <v>186</v>
      </c>
      <c r="F50" t="s">
        <v>187</v>
      </c>
    </row>
    <row r="51" spans="1:6">
      <c r="A51" t="s">
        <v>188</v>
      </c>
      <c r="B51">
        <f>B37*BTU_per_PJ</f>
        <v>347006838002332.31</v>
      </c>
      <c r="C51">
        <f>C37*BTU_per_PJ</f>
        <v>416408205602798.94</v>
      </c>
      <c r="D51">
        <f>D37*BTU_per_PJ</f>
        <v>56223390290747.039</v>
      </c>
      <c r="E51">
        <f>E37*BTU_per_PJ</f>
        <v>161128910400000</v>
      </c>
      <c r="F51" s="57">
        <f>F37*BTU_per_PJ</f>
        <v>0</v>
      </c>
    </row>
    <row r="52" spans="1:6">
      <c r="A52" t="s">
        <v>189</v>
      </c>
      <c r="B52">
        <f>B38*BTU_per_PJ</f>
        <v>35911524393127.68</v>
      </c>
      <c r="C52" s="57">
        <f t="shared" ref="B52:C55" si="0">C38*BTU_per_PJ</f>
        <v>0</v>
      </c>
      <c r="D52" s="57">
        <f t="shared" ref="D52:F55" si="1">D38*BTU_per_PJ</f>
        <v>0</v>
      </c>
      <c r="E52" s="57">
        <f t="shared" si="1"/>
        <v>0</v>
      </c>
      <c r="F52" s="57">
        <f t="shared" si="1"/>
        <v>0</v>
      </c>
    </row>
    <row r="53" spans="1:6">
      <c r="A53" t="s">
        <v>190</v>
      </c>
      <c r="B53">
        <f>B39*BTU_per_PJ</f>
        <v>49937206501199.039</v>
      </c>
      <c r="C53" s="57">
        <f t="shared" si="0"/>
        <v>0</v>
      </c>
      <c r="D53" s="57">
        <f t="shared" si="1"/>
        <v>0</v>
      </c>
      <c r="E53" s="57">
        <f t="shared" si="1"/>
        <v>0</v>
      </c>
      <c r="F53" s="57">
        <f t="shared" si="1"/>
        <v>0</v>
      </c>
    </row>
    <row r="54" spans="1:6">
      <c r="A54" t="s">
        <v>191</v>
      </c>
      <c r="B54">
        <f>B40*BTU_per_PJ</f>
        <v>156069650798221</v>
      </c>
      <c r="C54">
        <f>C40*BTU_per_PJ</f>
        <v>309438675247281</v>
      </c>
      <c r="D54">
        <f t="shared" si="1"/>
        <v>0</v>
      </c>
      <c r="E54">
        <f t="shared" si="1"/>
        <v>0</v>
      </c>
      <c r="F54" s="57">
        <f t="shared" si="1"/>
        <v>0</v>
      </c>
    </row>
    <row r="55" spans="1:6">
      <c r="A55" t="s">
        <v>192</v>
      </c>
      <c r="B55" s="57">
        <f t="shared" si="0"/>
        <v>0</v>
      </c>
      <c r="C55" s="57">
        <f t="shared" si="0"/>
        <v>0</v>
      </c>
      <c r="D55" s="57">
        <f t="shared" si="1"/>
        <v>0</v>
      </c>
      <c r="E55" s="57">
        <f t="shared" si="1"/>
        <v>0</v>
      </c>
      <c r="F55" s="57">
        <f t="shared" si="1"/>
        <v>0</v>
      </c>
    </row>
    <row r="57" spans="1:6">
      <c r="A57" t="s">
        <v>199</v>
      </c>
    </row>
    <row r="59" spans="1:6">
      <c r="A59" s="1" t="s">
        <v>200</v>
      </c>
    </row>
    <row r="60" spans="1:6">
      <c r="B60" t="s">
        <v>183</v>
      </c>
      <c r="C60" t="s">
        <v>184</v>
      </c>
      <c r="D60" t="s">
        <v>185</v>
      </c>
      <c r="E60" t="s">
        <v>186</v>
      </c>
      <c r="F60" t="s">
        <v>187</v>
      </c>
    </row>
    <row r="61" spans="1:6">
      <c r="A61" t="s">
        <v>188</v>
      </c>
      <c r="B61">
        <f t="shared" ref="B61:F65" si="2">B51*urban_share</f>
        <v>140310554362733</v>
      </c>
      <c r="C61">
        <f t="shared" si="2"/>
        <v>168372665235279.66</v>
      </c>
      <c r="D61">
        <f t="shared" si="2"/>
        <v>22733658809899.289</v>
      </c>
      <c r="E61">
        <f t="shared" si="2"/>
        <v>65151703846064.211</v>
      </c>
      <c r="F61">
        <f t="shared" si="2"/>
        <v>0</v>
      </c>
    </row>
    <row r="62" spans="1:6">
      <c r="A62" t="s">
        <v>189</v>
      </c>
      <c r="B62">
        <f t="shared" si="2"/>
        <v>14520653035594.322</v>
      </c>
      <c r="C62">
        <f t="shared" si="2"/>
        <v>0</v>
      </c>
      <c r="D62">
        <f t="shared" si="2"/>
        <v>0</v>
      </c>
      <c r="E62">
        <f t="shared" si="2"/>
        <v>0</v>
      </c>
      <c r="F62">
        <f t="shared" si="2"/>
        <v>0</v>
      </c>
    </row>
    <row r="63" spans="1:6">
      <c r="A63" t="s">
        <v>190</v>
      </c>
      <c r="B63">
        <f t="shared" si="2"/>
        <v>20191870476807.199</v>
      </c>
      <c r="C63">
        <f t="shared" si="2"/>
        <v>0</v>
      </c>
      <c r="D63">
        <f t="shared" si="2"/>
        <v>0</v>
      </c>
      <c r="E63">
        <f t="shared" si="2"/>
        <v>0</v>
      </c>
      <c r="F63">
        <f t="shared" si="2"/>
        <v>0</v>
      </c>
    </row>
    <row r="64" spans="1:6">
      <c r="A64" t="s">
        <v>191</v>
      </c>
      <c r="B64">
        <f t="shared" si="2"/>
        <v>63106016436913.445</v>
      </c>
      <c r="C64">
        <f t="shared" si="2"/>
        <v>125120047533253.17</v>
      </c>
      <c r="D64">
        <f t="shared" si="2"/>
        <v>0</v>
      </c>
      <c r="E64">
        <f t="shared" si="2"/>
        <v>0</v>
      </c>
      <c r="F64">
        <f t="shared" si="2"/>
        <v>0</v>
      </c>
    </row>
    <row r="65" spans="1:37">
      <c r="A65" t="s">
        <v>192</v>
      </c>
      <c r="B65">
        <f t="shared" si="2"/>
        <v>0</v>
      </c>
      <c r="C65">
        <f t="shared" si="2"/>
        <v>0</v>
      </c>
      <c r="D65">
        <f t="shared" si="2"/>
        <v>0</v>
      </c>
      <c r="E65">
        <f t="shared" si="2"/>
        <v>0</v>
      </c>
      <c r="F65">
        <f t="shared" si="2"/>
        <v>0</v>
      </c>
    </row>
    <row r="67" spans="1:37">
      <c r="A67" s="1" t="s">
        <v>201</v>
      </c>
    </row>
    <row r="68" spans="1:37">
      <c r="B68" t="s">
        <v>183</v>
      </c>
      <c r="C68" t="s">
        <v>184</v>
      </c>
      <c r="D68" t="s">
        <v>185</v>
      </c>
      <c r="E68" t="s">
        <v>186</v>
      </c>
      <c r="F68" t="s">
        <v>187</v>
      </c>
    </row>
    <row r="69" spans="1:37">
      <c r="A69" t="s">
        <v>188</v>
      </c>
      <c r="B69">
        <f t="shared" ref="B69:F73" si="3">B51*rural_share</f>
        <v>206696283639599.31</v>
      </c>
      <c r="C69">
        <f t="shared" si="3"/>
        <v>248035540367519.28</v>
      </c>
      <c r="D69">
        <f t="shared" si="3"/>
        <v>33489731480847.75</v>
      </c>
      <c r="E69">
        <f t="shared" si="3"/>
        <v>95977206553935.781</v>
      </c>
      <c r="F69">
        <f t="shared" si="3"/>
        <v>0</v>
      </c>
    </row>
    <row r="70" spans="1:37">
      <c r="A70" t="s">
        <v>189</v>
      </c>
      <c r="B70">
        <f t="shared" si="3"/>
        <v>21390871357533.359</v>
      </c>
      <c r="C70">
        <f t="shared" si="3"/>
        <v>0</v>
      </c>
      <c r="D70">
        <f t="shared" si="3"/>
        <v>0</v>
      </c>
      <c r="E70">
        <f t="shared" si="3"/>
        <v>0</v>
      </c>
      <c r="F70">
        <f t="shared" si="3"/>
        <v>0</v>
      </c>
    </row>
    <row r="71" spans="1:37">
      <c r="A71" t="s">
        <v>190</v>
      </c>
      <c r="B71">
        <f t="shared" si="3"/>
        <v>29745336024391.84</v>
      </c>
      <c r="C71">
        <f t="shared" si="3"/>
        <v>0</v>
      </c>
      <c r="D71">
        <f t="shared" si="3"/>
        <v>0</v>
      </c>
      <c r="E71">
        <f t="shared" si="3"/>
        <v>0</v>
      </c>
      <c r="F71">
        <f t="shared" si="3"/>
        <v>0</v>
      </c>
    </row>
    <row r="72" spans="1:37">
      <c r="A72" t="s">
        <v>191</v>
      </c>
      <c r="B72">
        <f t="shared" si="3"/>
        <v>92963634361307.563</v>
      </c>
      <c r="C72">
        <f t="shared" si="3"/>
        <v>184318627714027.81</v>
      </c>
      <c r="D72">
        <f t="shared" si="3"/>
        <v>0</v>
      </c>
      <c r="E72">
        <f t="shared" si="3"/>
        <v>0</v>
      </c>
      <c r="F72">
        <f t="shared" si="3"/>
        <v>0</v>
      </c>
    </row>
    <row r="73" spans="1:37">
      <c r="A73" t="s">
        <v>192</v>
      </c>
      <c r="B73">
        <f t="shared" si="3"/>
        <v>0</v>
      </c>
      <c r="C73">
        <f t="shared" si="3"/>
        <v>0</v>
      </c>
      <c r="D73">
        <f t="shared" si="3"/>
        <v>0</v>
      </c>
      <c r="E73">
        <f t="shared" si="3"/>
        <v>0</v>
      </c>
      <c r="F73">
        <f t="shared" si="3"/>
        <v>0</v>
      </c>
    </row>
    <row r="75" spans="1:37">
      <c r="A75" t="s">
        <v>202</v>
      </c>
    </row>
    <row r="77" spans="1:37">
      <c r="A77" s="64" t="s">
        <v>203</v>
      </c>
      <c r="B77" s="65"/>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row>
    <row r="78" spans="1:37">
      <c r="A78" s="1" t="s">
        <v>204</v>
      </c>
    </row>
    <row r="79" spans="1:37">
      <c r="B79">
        <f>B$1</f>
        <v>2018</v>
      </c>
      <c r="C79">
        <f>B79+1</f>
        <v>2019</v>
      </c>
      <c r="D79">
        <f t="shared" ref="D79:AK79" si="4">C79+1</f>
        <v>2020</v>
      </c>
      <c r="E79">
        <f t="shared" si="4"/>
        <v>2021</v>
      </c>
      <c r="F79">
        <f t="shared" si="4"/>
        <v>2022</v>
      </c>
      <c r="G79">
        <f t="shared" si="4"/>
        <v>2023</v>
      </c>
      <c r="H79">
        <f t="shared" si="4"/>
        <v>2024</v>
      </c>
      <c r="I79">
        <f t="shared" si="4"/>
        <v>2025</v>
      </c>
      <c r="J79">
        <f t="shared" si="4"/>
        <v>2026</v>
      </c>
      <c r="K79">
        <f t="shared" si="4"/>
        <v>2027</v>
      </c>
      <c r="L79">
        <f t="shared" si="4"/>
        <v>2028</v>
      </c>
      <c r="M79">
        <f t="shared" si="4"/>
        <v>2029</v>
      </c>
      <c r="N79">
        <f t="shared" si="4"/>
        <v>2030</v>
      </c>
      <c r="O79">
        <f t="shared" si="4"/>
        <v>2031</v>
      </c>
      <c r="P79">
        <f t="shared" si="4"/>
        <v>2032</v>
      </c>
      <c r="Q79">
        <f t="shared" si="4"/>
        <v>2033</v>
      </c>
      <c r="R79">
        <f t="shared" si="4"/>
        <v>2034</v>
      </c>
      <c r="S79">
        <f t="shared" si="4"/>
        <v>2035</v>
      </c>
      <c r="T79">
        <f t="shared" si="4"/>
        <v>2036</v>
      </c>
      <c r="U79">
        <f t="shared" si="4"/>
        <v>2037</v>
      </c>
      <c r="V79">
        <f t="shared" si="4"/>
        <v>2038</v>
      </c>
      <c r="W79">
        <f t="shared" si="4"/>
        <v>2039</v>
      </c>
      <c r="X79">
        <f t="shared" si="4"/>
        <v>2040</v>
      </c>
      <c r="Y79">
        <f t="shared" si="4"/>
        <v>2041</v>
      </c>
      <c r="Z79">
        <f t="shared" si="4"/>
        <v>2042</v>
      </c>
      <c r="AA79">
        <f t="shared" si="4"/>
        <v>2043</v>
      </c>
      <c r="AB79">
        <f t="shared" si="4"/>
        <v>2044</v>
      </c>
      <c r="AC79">
        <f t="shared" si="4"/>
        <v>2045</v>
      </c>
      <c r="AD79">
        <f t="shared" si="4"/>
        <v>2046</v>
      </c>
      <c r="AE79">
        <f t="shared" si="4"/>
        <v>2047</v>
      </c>
      <c r="AF79">
        <f t="shared" si="4"/>
        <v>2048</v>
      </c>
      <c r="AG79">
        <f t="shared" si="4"/>
        <v>2049</v>
      </c>
      <c r="AH79">
        <f t="shared" si="4"/>
        <v>2050</v>
      </c>
      <c r="AI79">
        <f t="shared" si="4"/>
        <v>2051</v>
      </c>
      <c r="AJ79">
        <f t="shared" si="4"/>
        <v>2052</v>
      </c>
      <c r="AK79">
        <f t="shared" si="4"/>
        <v>2053</v>
      </c>
    </row>
    <row r="80" spans="1:37">
      <c r="A80" t="s">
        <v>183</v>
      </c>
      <c r="B80">
        <f>B61</f>
        <v>140310554362733</v>
      </c>
      <c r="C80">
        <f>$B80*('NEB CEF End-Use Demand'!P$19/'NEB CEF End-Use Demand'!$O$19)</f>
        <v>141909946941967.19</v>
      </c>
      <c r="D80">
        <f>$B80*('NEB CEF End-Use Demand'!Q$19/'NEB CEF End-Use Demand'!$O$19)</f>
        <v>155498006778257.69</v>
      </c>
      <c r="E80">
        <f>$B80*('NEB CEF End-Use Demand'!R$19/'NEB CEF End-Use Demand'!$O$19)</f>
        <v>144374547653753.22</v>
      </c>
      <c r="F80">
        <f>$B80*('NEB CEF End-Use Demand'!S$19/'NEB CEF End-Use Demand'!$O$19)</f>
        <v>144241264938817.03</v>
      </c>
      <c r="G80">
        <f>$B80*('NEB CEF End-Use Demand'!T$19/'NEB CEF End-Use Demand'!$O$19)</f>
        <v>144381324740953.38</v>
      </c>
      <c r="H80">
        <f>$B80*('NEB CEF End-Use Demand'!U$19/'NEB CEF End-Use Demand'!$O$19)</f>
        <v>145901651302852.53</v>
      </c>
      <c r="I80">
        <f>$B80*('NEB CEF End-Use Demand'!V$19/'NEB CEF End-Use Demand'!$O$19)</f>
        <v>147383574370617.53</v>
      </c>
      <c r="J80">
        <f>$B80*('NEB CEF End-Use Demand'!W$19/'NEB CEF End-Use Demand'!$O$19)</f>
        <v>148806762682648</v>
      </c>
      <c r="K80">
        <f>$B80*('NEB CEF End-Use Demand'!X$19/'NEB CEF End-Use Demand'!$O$19)</f>
        <v>150157662064543.53</v>
      </c>
      <c r="L80">
        <f>$B80*('NEB CEF End-Use Demand'!Y$19/'NEB CEF End-Use Demand'!$O$19)</f>
        <v>151508561446439.06</v>
      </c>
      <c r="M80">
        <f>$B80*('NEB CEF End-Use Demand'!Z$19/'NEB CEF End-Use Demand'!$O$19)</f>
        <v>152902382380602.19</v>
      </c>
      <c r="N80">
        <f>$B80*('NEB CEF End-Use Demand'!AA$19/'NEB CEF End-Use Demand'!$O$19)</f>
        <v>154325570692632.59</v>
      </c>
      <c r="O80">
        <f>$B80*('NEB CEF End-Use Demand'!AB$19/'NEB CEF End-Use Demand'!$O$19)</f>
        <v>155807493760397.63</v>
      </c>
      <c r="P80">
        <f>$B80*('NEB CEF End-Use Demand'!AC$19/'NEB CEF End-Use Demand'!$O$19)</f>
        <v>157325561293230.09</v>
      </c>
      <c r="Q80">
        <f>$B80*('NEB CEF End-Use Demand'!AD$19/'NEB CEF End-Use Demand'!$O$19)</f>
        <v>158805225331928.41</v>
      </c>
      <c r="R80">
        <f>$B80*('NEB CEF End-Use Demand'!AE$19/'NEB CEF End-Use Demand'!$O$19)</f>
        <v>160151606655690.5</v>
      </c>
      <c r="S80">
        <f>$B80*('NEB CEF End-Use Demand'!AF$19/'NEB CEF End-Use Demand'!$O$19)</f>
        <v>161405367787717.31</v>
      </c>
      <c r="T80">
        <f>$B80*('NEB CEF End-Use Demand'!AG$19/'NEB CEF End-Use Demand'!$O$19)</f>
        <v>162541659408274.94</v>
      </c>
      <c r="U80">
        <f>$B80*('NEB CEF End-Use Demand'!AH$19/'NEB CEF End-Use Demand'!$O$19)</f>
        <v>163623734331231.41</v>
      </c>
      <c r="V80">
        <f>$B80*('NEB CEF End-Use Demand'!AI$19/'NEB CEF End-Use Demand'!$O$19)</f>
        <v>164647074498453.28</v>
      </c>
      <c r="W80">
        <f>$B80*('NEB CEF End-Use Demand'!AJ$19/'NEB CEF End-Use Demand'!$O$19)</f>
        <v>165589089619273.44</v>
      </c>
      <c r="X80">
        <f>$B80*('NEB CEF End-Use Demand'!AK$19/'NEB CEF End-Use Demand'!$O$19)</f>
        <v>166443002606491.66</v>
      </c>
      <c r="Y80">
        <f>$B80*('NEB CEF End-Use Demand'!AL$19/'NEB CEF End-Use Demand'!$O$19)</f>
        <v>167344355204110.94</v>
      </c>
      <c r="Z80">
        <f>$B80*('NEB CEF End-Use Demand'!AM$19/'NEB CEF End-Use Demand'!$O$19)</f>
        <v>168132756348394.47</v>
      </c>
      <c r="AA80">
        <f>$B80*('NEB CEF End-Use Demand'!AN$19/'NEB CEF End-Use Demand'!$O$19)</f>
        <v>168993446422812.88</v>
      </c>
      <c r="AB80">
        <f>$B80*('NEB CEF End-Use Demand'!AO$19/'NEB CEF End-Use Demand'!$O$19)</f>
        <v>169793142712429.97</v>
      </c>
      <c r="AC80">
        <f>$B80*('NEB CEF End-Use Demand'!AP$19/'NEB CEF End-Use Demand'!$O$19)</f>
        <v>170658350844981.81</v>
      </c>
      <c r="AD80">
        <f>$B80*('NEB CEF End-Use Demand'!AQ$19/'NEB CEF End-Use Demand'!$O$19)</f>
        <v>171417384611398</v>
      </c>
      <c r="AE80">
        <f>$B80*('NEB CEF End-Use Demand'!AR$19/'NEB CEF End-Use Demand'!$O$19)</f>
        <v>172262261482349.41</v>
      </c>
      <c r="AF80">
        <f>$B80*('NEB CEF End-Use Demand'!AS$19/'NEB CEF End-Use Demand'!$O$19)</f>
        <v>173082289033566.94</v>
      </c>
      <c r="AG80">
        <f>$B80*('NEB CEF End-Use Demand'!AT$19/'NEB CEF End-Use Demand'!$O$19)</f>
        <v>173967828427719.22</v>
      </c>
      <c r="AH80">
        <f>$B80*('NEB CEF End-Use Demand'!AU$19/'NEB CEF End-Use Demand'!$O$19)</f>
        <v>174783337920803.31</v>
      </c>
      <c r="AI80">
        <f t="shared" ref="AI80:AK83" si="5">TREND($O80:$X80,$O$145:$X$145,AI$145)</f>
        <v>179888866831346.5</v>
      </c>
      <c r="AJ80">
        <f t="shared" si="5"/>
        <v>181066601366964.5</v>
      </c>
      <c r="AK80">
        <f t="shared" si="5"/>
        <v>182244335902582.5</v>
      </c>
    </row>
    <row r="81" spans="1:37">
      <c r="A81" t="s">
        <v>205</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f t="shared" si="5"/>
        <v>0</v>
      </c>
      <c r="AJ81">
        <f t="shared" si="5"/>
        <v>0</v>
      </c>
      <c r="AK81">
        <f t="shared" si="5"/>
        <v>0</v>
      </c>
    </row>
    <row r="82" spans="1:37">
      <c r="A82" t="s">
        <v>184</v>
      </c>
      <c r="B82">
        <f>C61</f>
        <v>168372665235279.66</v>
      </c>
      <c r="C82">
        <f>$B82*('NEB CEF End-Use Demand'!P$20/'NEB CEF End-Use Demand'!$O$20)</f>
        <v>176292645472526.09</v>
      </c>
      <c r="D82">
        <f>$B82*('NEB CEF End-Use Demand'!Q$20/'NEB CEF End-Use Demand'!$O$20)</f>
        <v>182259967860352.81</v>
      </c>
      <c r="E82">
        <f>$B82*('NEB CEF End-Use Demand'!R$20/'NEB CEF End-Use Demand'!$O$20)</f>
        <v>173786548598356.56</v>
      </c>
      <c r="F82">
        <f>$B82*('NEB CEF End-Use Demand'!S$20/'NEB CEF End-Use Demand'!$O$20)</f>
        <v>170869835673566.16</v>
      </c>
      <c r="G82">
        <f>$B82*('NEB CEF End-Use Demand'!T$20/'NEB CEF End-Use Demand'!$O$20)</f>
        <v>168522183036320.94</v>
      </c>
      <c r="H82">
        <f>$B82*('NEB CEF End-Use Demand'!U$20/'NEB CEF End-Use Demand'!$O$20)</f>
        <v>168910482997234.13</v>
      </c>
      <c r="I82">
        <f>$B82*('NEB CEF End-Use Demand'!V$20/'NEB CEF End-Use Demand'!$O$20)</f>
        <v>169167118028872.13</v>
      </c>
      <c r="J82">
        <f>$B82*('NEB CEF End-Use Demand'!W$20/'NEB CEF End-Use Demand'!$O$20)</f>
        <v>169475080066837.75</v>
      </c>
      <c r="K82">
        <f>$B82*('NEB CEF End-Use Demand'!X$20/'NEB CEF End-Use Demand'!$O$20)</f>
        <v>169635755912732.88</v>
      </c>
      <c r="L82">
        <f>$B82*('NEB CEF End-Use Demand'!Y$20/'NEB CEF End-Use Demand'!$O$20)</f>
        <v>169800894976569.53</v>
      </c>
      <c r="M82">
        <f>$B82*('NEB CEF End-Use Demand'!Z$20/'NEB CEF End-Use Demand'!$O$20)</f>
        <v>169912475425107.81</v>
      </c>
      <c r="N82">
        <f>$B82*('NEB CEF End-Use Demand'!AA$20/'NEB CEF End-Use Demand'!$O$20)</f>
        <v>169970497258347.69</v>
      </c>
      <c r="O82">
        <f>$B82*('NEB CEF End-Use Demand'!AB$20/'NEB CEF End-Use Demand'!$O$20)</f>
        <v>170526167892068.25</v>
      </c>
      <c r="P82">
        <f>$B82*('NEB CEF End-Use Demand'!AC$20/'NEB CEF End-Use Demand'!$O$20)</f>
        <v>171128702314174.97</v>
      </c>
      <c r="Q82">
        <f>$B82*('NEB CEF End-Use Demand'!AD$20/'NEB CEF End-Use Demand'!$O$20)</f>
        <v>171733468345252.38</v>
      </c>
      <c r="R82">
        <f>$B82*('NEB CEF End-Use Demand'!AE$20/'NEB CEF End-Use Demand'!$O$20)</f>
        <v>172402951036481.97</v>
      </c>
      <c r="S82">
        <f>$B82*('NEB CEF End-Use Demand'!AF$20/'NEB CEF End-Use Demand'!$O$20)</f>
        <v>173081360163594.66</v>
      </c>
      <c r="T82">
        <f>$B82*('NEB CEF End-Use Demand'!AG$20/'NEB CEF End-Use Demand'!$O$20)</f>
        <v>173728526765116.63</v>
      </c>
      <c r="U82">
        <f>$B82*('NEB CEF End-Use Demand'!AH$20/'NEB CEF End-Use Demand'!$O$20)</f>
        <v>174364535321784.81</v>
      </c>
      <c r="V82">
        <f>$B82*('NEB CEF End-Use Demand'!AI$20/'NEB CEF End-Use Demand'!$O$20)</f>
        <v>174964838134920.66</v>
      </c>
      <c r="W82">
        <f>$B82*('NEB CEF End-Use Demand'!AJ$20/'NEB CEF End-Use Demand'!$O$20)</f>
        <v>175549519685261.19</v>
      </c>
      <c r="X82">
        <f>$B82*('NEB CEF End-Use Demand'!AK$20/'NEB CEF End-Use Demand'!$O$20)</f>
        <v>176120811581777.16</v>
      </c>
      <c r="Y82">
        <f>$B82*('NEB CEF End-Use Demand'!AL$20/'NEB CEF End-Use Demand'!$O$20)</f>
        <v>176803683926831.38</v>
      </c>
      <c r="Z82">
        <f>$B82*('NEB CEF End-Use Demand'!AM$20/'NEB CEF End-Use Demand'!$O$20)</f>
        <v>177582515457628.5</v>
      </c>
      <c r="AA82">
        <f>$B82*('NEB CEF End-Use Demand'!AN$20/'NEB CEF End-Use Demand'!$O$20)</f>
        <v>178428295257548.59</v>
      </c>
      <c r="AB82">
        <f>$B82*('NEB CEF End-Use Demand'!AO$20/'NEB CEF End-Use Demand'!$O$20)</f>
        <v>179347718153503.94</v>
      </c>
      <c r="AC82">
        <f>$B82*('NEB CEF End-Use Demand'!AP$20/'NEB CEF End-Use Demand'!$O$20)</f>
        <v>180383184715939.13</v>
      </c>
      <c r="AD82">
        <f>$B82*('NEB CEF End-Use Demand'!AQ$20/'NEB CEF End-Use Demand'!$O$20)</f>
        <v>181452125412935.75</v>
      </c>
      <c r="AE82">
        <f>$B82*('NEB CEF End-Use Demand'!AR$20/'NEB CEF End-Use Demand'!$O$20)</f>
        <v>182538918981698.5</v>
      </c>
      <c r="AF82">
        <f>$B82*('NEB CEF End-Use Demand'!AS$20/'NEB CEF End-Use Demand'!$O$20)</f>
        <v>183761840697677.94</v>
      </c>
      <c r="AG82">
        <f>$B82*('NEB CEF End-Use Demand'!AT$20/'NEB CEF End-Use Demand'!$O$20)</f>
        <v>185018236548218.91</v>
      </c>
      <c r="AH82">
        <f>$B82*('NEB CEF End-Use Demand'!AU$20/'NEB CEF End-Use Demand'!$O$20)</f>
        <v>186319264578175.09</v>
      </c>
      <c r="AI82">
        <f t="shared" si="5"/>
        <v>183128496546871.75</v>
      </c>
      <c r="AJ82">
        <f t="shared" si="5"/>
        <v>183758716445118.75</v>
      </c>
      <c r="AK82">
        <f t="shared" si="5"/>
        <v>184388936343365.75</v>
      </c>
    </row>
    <row r="83" spans="1:37">
      <c r="A83" t="s">
        <v>206</v>
      </c>
      <c r="B83">
        <f>D61</f>
        <v>22733658809899.289</v>
      </c>
      <c r="C83">
        <f>$B83*('NEB CEF End-Use Demand'!P$21/'NEB CEF End-Use Demand'!$O$21)</f>
        <v>22956897590249.383</v>
      </c>
      <c r="D83">
        <f>$B83*('NEB CEF End-Use Demand'!Q$21/'NEB CEF End-Use Demand'!$O$21)</f>
        <v>23329981579327.641</v>
      </c>
      <c r="E83">
        <f>$B83*('NEB CEF End-Use Demand'!R$21/'NEB CEF End-Use Demand'!$O$21)</f>
        <v>21764252051392.688</v>
      </c>
      <c r="F83">
        <f>$B83*('NEB CEF End-Use Demand'!S$21/'NEB CEF End-Use Demand'!$O$21)</f>
        <v>20825425947728.563</v>
      </c>
      <c r="G83">
        <f>$B83*('NEB CEF End-Use Demand'!T$21/'NEB CEF End-Use Demand'!$O$21)</f>
        <v>19926354695359.664</v>
      </c>
      <c r="H83">
        <f>$B83*('NEB CEF End-Use Demand'!U$21/'NEB CEF End-Use Demand'!$O$21)</f>
        <v>19473761003690.969</v>
      </c>
      <c r="I83">
        <f>$B83*('NEB CEF End-Use Demand'!V$21/'NEB CEF End-Use Demand'!$O$21)</f>
        <v>18956947936853.066</v>
      </c>
      <c r="J83">
        <f>$B83*('NEB CEF End-Use Demand'!W$21/'NEB CEF End-Use Demand'!$O$21)</f>
        <v>18455425197436.402</v>
      </c>
      <c r="K83">
        <f>$B83*('NEB CEF End-Use Demand'!X$21/'NEB CEF End-Use Demand'!$O$21)</f>
        <v>17978366981893.719</v>
      </c>
      <c r="L83">
        <f>$B83*('NEB CEF End-Use Demand'!Y$21/'NEB CEF End-Use Demand'!$O$21)</f>
        <v>17525773290225.021</v>
      </c>
      <c r="M83">
        <f>$B83*('NEB CEF End-Use Demand'!Z$21/'NEB CEF End-Use Demand'!$O$21)</f>
        <v>17094586056946.061</v>
      </c>
      <c r="N83">
        <f>$B83*('NEB CEF End-Use Demand'!AA$21/'NEB CEF End-Use Demand'!$O$21)</f>
        <v>16684805282056.836</v>
      </c>
      <c r="O83">
        <f>$B83*('NEB CEF End-Use Demand'!AB$21/'NEB CEF End-Use Demand'!$O$21)</f>
        <v>16293372900073.096</v>
      </c>
      <c r="P83">
        <f>$B83*('NEB CEF End-Use Demand'!AC$21/'NEB CEF End-Use Demand'!$O$21)</f>
        <v>15923346976479.096</v>
      </c>
      <c r="Q83">
        <f>$B83*('NEB CEF End-Use Demand'!AD$21/'NEB CEF End-Use Demand'!$O$21)</f>
        <v>15565553314822.084</v>
      </c>
      <c r="R83">
        <f>$B83*('NEB CEF End-Use Demand'!AE$21/'NEB CEF End-Use Demand'!$O$21)</f>
        <v>15223049980586.314</v>
      </c>
      <c r="S83">
        <f>$B83*('NEB CEF End-Use Demand'!AF$21/'NEB CEF End-Use Demand'!$O$21)</f>
        <v>14889720842803.287</v>
      </c>
      <c r="T83">
        <f>$B83*('NEB CEF End-Use Demand'!AG$21/'NEB CEF End-Use Demand'!$O$21)</f>
        <v>14562507835988.754</v>
      </c>
      <c r="U83">
        <f>$B83*('NEB CEF End-Use Demand'!AH$21/'NEB CEF End-Use Demand'!$O$21)</f>
        <v>14244469025626.969</v>
      </c>
      <c r="V83">
        <f>$B83*('NEB CEF End-Use Demand'!AI$21/'NEB CEF End-Use Demand'!$O$21)</f>
        <v>13932546346233.678</v>
      </c>
      <c r="W83">
        <f>$B83*('NEB CEF End-Use Demand'!AJ$21/'NEB CEF End-Use Demand'!$O$21)</f>
        <v>13632855928777.377</v>
      </c>
      <c r="X83">
        <f>$B83*('NEB CEF End-Use Demand'!AK$21/'NEB CEF End-Use Demand'!$O$21)</f>
        <v>13339281642289.572</v>
      </c>
      <c r="Y83">
        <f>$B83*('NEB CEF End-Use Demand'!AL$21/'NEB CEF End-Use Demand'!$O$21)</f>
        <v>13057939617738.764</v>
      </c>
      <c r="Z83">
        <f>$B83*('NEB CEF End-Use Demand'!AM$21/'NEB CEF End-Use Demand'!$O$21)</f>
        <v>12791887920609.191</v>
      </c>
      <c r="AA83">
        <f>$B83*('NEB CEF End-Use Demand'!AN$21/'NEB CEF End-Use Demand'!$O$21)</f>
        <v>12528894288963.867</v>
      </c>
      <c r="AB83">
        <f>$B83*('NEB CEF End-Use Demand'!AO$21/'NEB CEF End-Use Demand'!$O$21)</f>
        <v>12275074853771.287</v>
      </c>
      <c r="AC83">
        <f>$B83*('NEB CEF End-Use Demand'!AP$21/'NEB CEF End-Use Demand'!$O$21)</f>
        <v>12030429615031.449</v>
      </c>
      <c r="AD83">
        <f>$B83*('NEB CEF End-Use Demand'!AQ$21/'NEB CEF End-Use Demand'!$O$21)</f>
        <v>11791900507260.109</v>
      </c>
      <c r="AE83">
        <f>$B83*('NEB CEF End-Use Demand'!AR$21/'NEB CEF End-Use Demand'!$O$21)</f>
        <v>11562545595941.514</v>
      </c>
      <c r="AF83">
        <f>$B83*('NEB CEF End-Use Demand'!AS$21/'NEB CEF End-Use Demand'!$O$21)</f>
        <v>11339306815591.412</v>
      </c>
      <c r="AG83">
        <f>$B83*('NEB CEF End-Use Demand'!AT$21/'NEB CEF End-Use Demand'!$O$21)</f>
        <v>11125242231694.057</v>
      </c>
      <c r="AH83">
        <f>$B83*('NEB CEF End-Use Demand'!AU$21/'NEB CEF End-Use Demand'!$O$21)</f>
        <v>10920351844249.443</v>
      </c>
      <c r="AI83">
        <f t="shared" si="5"/>
        <v>9683410690196.75</v>
      </c>
      <c r="AJ83">
        <f t="shared" si="5"/>
        <v>9355845542508.25</v>
      </c>
      <c r="AK83">
        <f t="shared" si="5"/>
        <v>9028280394819.75</v>
      </c>
    </row>
    <row r="84" spans="1:37">
      <c r="A84" t="s">
        <v>207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c r="A85" t="s">
        <v>186</v>
      </c>
      <c r="B85">
        <f>E61</f>
        <v>65151703846064.211</v>
      </c>
      <c r="C85">
        <f>$B85*('NEB CEF End-Use Demand'!P$22/'NEB CEF End-Use Demand'!$O$22)</f>
        <v>66804472966730.055</v>
      </c>
      <c r="D85">
        <f>$B85*('NEB CEF End-Use Demand'!Q$22/'NEB CEF End-Use Demand'!$O$22)</f>
        <v>68089538865596.398</v>
      </c>
      <c r="E85">
        <f>$B85*('NEB CEF End-Use Demand'!R$22/'NEB CEF End-Use Demand'!$O$22)</f>
        <v>64181270600902.609</v>
      </c>
      <c r="F85">
        <f>$B85*('NEB CEF End-Use Demand'!S$22/'NEB CEF End-Use Demand'!$O$22)</f>
        <v>62028121838200.305</v>
      </c>
      <c r="G85">
        <f>$B85*('NEB CEF End-Use Demand'!T$22/'NEB CEF End-Use Demand'!$O$22)</f>
        <v>60060720063829.719</v>
      </c>
      <c r="H85">
        <f>$B85*('NEB CEF End-Use Demand'!U$22/'NEB CEF End-Use Demand'!$O$22)</f>
        <v>59787785713628.016</v>
      </c>
      <c r="I85">
        <f>$B85*('NEB CEF End-Use Demand'!V$22/'NEB CEF End-Use Demand'!$O$22)</f>
        <v>59818111752539.32</v>
      </c>
      <c r="J85">
        <f>$B85*('NEB CEF End-Use Demand'!W$22/'NEB CEF End-Use Demand'!$O$22)</f>
        <v>59715761371213.68</v>
      </c>
      <c r="K85">
        <f>$B85*('NEB CEF End-Use Demand'!X$22/'NEB CEF End-Use Demand'!$O$22)</f>
        <v>59802948733083.664</v>
      </c>
      <c r="L85">
        <f>$B85*('NEB CEF End-Use Demand'!Y$22/'NEB CEF End-Use Demand'!$O$22)</f>
        <v>59920462133864.945</v>
      </c>
      <c r="M85">
        <f>$B85*('NEB CEF End-Use Demand'!Z$22/'NEB CEF End-Use Demand'!$O$22)</f>
        <v>60238885542433.602</v>
      </c>
      <c r="N85">
        <f>$B85*('NEB CEF End-Use Demand'!AA$22/'NEB CEF End-Use Demand'!$O$22)</f>
        <v>60599007254505.297</v>
      </c>
      <c r="O85">
        <f>$B85*('NEB CEF End-Use Demand'!AB$22/'NEB CEF End-Use Demand'!$O$22)</f>
        <v>60269211581344.906</v>
      </c>
      <c r="P85">
        <f>$B85*('NEB CEF End-Use Demand'!AC$22/'NEB CEF End-Use Demand'!$O$22)</f>
        <v>60000067986007.117</v>
      </c>
      <c r="Q85">
        <f>$B85*('NEB CEF End-Use Demand'!AD$22/'NEB CEF End-Use Demand'!$O$22)</f>
        <v>59753668919852.805</v>
      </c>
      <c r="R85">
        <f>$B85*('NEB CEF End-Use Demand'!AE$22/'NEB CEF End-Use Demand'!$O$22)</f>
        <v>59541386647473.703</v>
      </c>
      <c r="S85">
        <f>$B85*('NEB CEF End-Use Demand'!AF$22/'NEB CEF End-Use Demand'!$O$22)</f>
        <v>59351848904278.078</v>
      </c>
      <c r="T85">
        <f>$B85*('NEB CEF End-Use Demand'!AG$22/'NEB CEF End-Use Demand'!$O$22)</f>
        <v>59154729651354.633</v>
      </c>
      <c r="U85">
        <f>$B85*('NEB CEF End-Use Demand'!AH$22/'NEB CEF End-Use Demand'!$O$22)</f>
        <v>58961401153295.086</v>
      </c>
      <c r="V85">
        <f>$B85*('NEB CEF End-Use Demand'!AI$22/'NEB CEF End-Use Demand'!$O$22)</f>
        <v>58768072655235.555</v>
      </c>
      <c r="W85">
        <f>$B85*('NEB CEF End-Use Demand'!AJ$22/'NEB CEF End-Use Demand'!$O$22)</f>
        <v>58582325666903.836</v>
      </c>
      <c r="X85">
        <f>$B85*('NEB CEF End-Use Demand'!AK$22/'NEB CEF End-Use Demand'!$O$22)</f>
        <v>58415532452891.688</v>
      </c>
      <c r="Y85">
        <f>$B85*('NEB CEF End-Use Demand'!AL$22/'NEB CEF End-Use Demand'!$O$22)</f>
        <v>58279065277790.844</v>
      </c>
      <c r="Z85">
        <f>$B85*('NEB CEF End-Use Demand'!AM$22/'NEB CEF End-Use Demand'!$O$22)</f>
        <v>58195668670784.766</v>
      </c>
      <c r="AA85">
        <f>$B85*('NEB CEF End-Use Demand'!AN$22/'NEB CEF End-Use Demand'!$O$22)</f>
        <v>58116062818642.602</v>
      </c>
      <c r="AB85">
        <f>$B85*('NEB CEF End-Use Demand'!AO$22/'NEB CEF End-Use Demand'!$O$22)</f>
        <v>58066783005411.742</v>
      </c>
      <c r="AC85">
        <f>$B85*('NEB CEF End-Use Demand'!AP$22/'NEB CEF End-Use Demand'!$O$22)</f>
        <v>58013712437316.961</v>
      </c>
      <c r="AD85">
        <f>$B85*('NEB CEF End-Use Demand'!AQ$22/'NEB CEF End-Use Demand'!$O$22)</f>
        <v>58044038476228.266</v>
      </c>
      <c r="AE85">
        <f>$B85*('NEB CEF End-Use Demand'!AR$22/'NEB CEF End-Use Demand'!$O$22)</f>
        <v>58028875456772.617</v>
      </c>
      <c r="AF85">
        <f>$B85*('NEB CEF End-Use Demand'!AS$22/'NEB CEF End-Use Demand'!$O$22)</f>
        <v>58085736779731.297</v>
      </c>
      <c r="AG85">
        <f>$B85*('NEB CEF End-Use Demand'!AT$22/'NEB CEF End-Use Demand'!$O$22)</f>
        <v>58119853573506.508</v>
      </c>
      <c r="AH85">
        <f>$B85*('NEB CEF End-Use Demand'!AU$22/'NEB CEF End-Use Demand'!$O$22)</f>
        <v>58203250180512.586</v>
      </c>
      <c r="AI85">
        <f>TREND($O85:$X85,$O$145:$X$145,AI$145)</f>
        <v>56135450837928.063</v>
      </c>
      <c r="AJ85">
        <f>TREND($O85:$X85,$O$145:$X$145,AJ$145)</f>
        <v>55932588017029</v>
      </c>
      <c r="AK85">
        <f>TREND($O85:$X85,$O$145:$X$145,AK$145)</f>
        <v>55729725196129.938</v>
      </c>
    </row>
    <row r="86" spans="1:37">
      <c r="A86" t="s">
        <v>208</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c r="A87" t="s">
        <v>209</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c r="A88" t="s">
        <v>210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c r="A89" t="s">
        <v>211</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1" spans="1:37">
      <c r="A91" s="1" t="s">
        <v>212</v>
      </c>
    </row>
    <row r="92" spans="1:37">
      <c r="B92">
        <f>B$1</f>
        <v>2018</v>
      </c>
      <c r="C92">
        <f t="shared" ref="C92:AK92" si="6">B92+1</f>
        <v>2019</v>
      </c>
      <c r="D92">
        <f t="shared" si="6"/>
        <v>2020</v>
      </c>
      <c r="E92">
        <f t="shared" si="6"/>
        <v>2021</v>
      </c>
      <c r="F92">
        <f t="shared" si="6"/>
        <v>2022</v>
      </c>
      <c r="G92">
        <f t="shared" si="6"/>
        <v>2023</v>
      </c>
      <c r="H92">
        <f t="shared" si="6"/>
        <v>2024</v>
      </c>
      <c r="I92">
        <f t="shared" si="6"/>
        <v>2025</v>
      </c>
      <c r="J92">
        <f t="shared" si="6"/>
        <v>2026</v>
      </c>
      <c r="K92">
        <f t="shared" si="6"/>
        <v>2027</v>
      </c>
      <c r="L92">
        <f t="shared" si="6"/>
        <v>2028</v>
      </c>
      <c r="M92">
        <f t="shared" si="6"/>
        <v>2029</v>
      </c>
      <c r="N92">
        <f t="shared" si="6"/>
        <v>2030</v>
      </c>
      <c r="O92">
        <f t="shared" si="6"/>
        <v>2031</v>
      </c>
      <c r="P92">
        <f t="shared" si="6"/>
        <v>2032</v>
      </c>
      <c r="Q92">
        <f t="shared" si="6"/>
        <v>2033</v>
      </c>
      <c r="R92">
        <f t="shared" si="6"/>
        <v>2034</v>
      </c>
      <c r="S92">
        <f t="shared" si="6"/>
        <v>2035</v>
      </c>
      <c r="T92">
        <f t="shared" si="6"/>
        <v>2036</v>
      </c>
      <c r="U92">
        <f t="shared" si="6"/>
        <v>2037</v>
      </c>
      <c r="V92">
        <f t="shared" si="6"/>
        <v>2038</v>
      </c>
      <c r="W92">
        <f t="shared" si="6"/>
        <v>2039</v>
      </c>
      <c r="X92">
        <f t="shared" si="6"/>
        <v>2040</v>
      </c>
      <c r="Y92">
        <f t="shared" si="6"/>
        <v>2041</v>
      </c>
      <c r="Z92">
        <f t="shared" si="6"/>
        <v>2042</v>
      </c>
      <c r="AA92">
        <f t="shared" si="6"/>
        <v>2043</v>
      </c>
      <c r="AB92">
        <f t="shared" si="6"/>
        <v>2044</v>
      </c>
      <c r="AC92">
        <f t="shared" si="6"/>
        <v>2045</v>
      </c>
      <c r="AD92">
        <f t="shared" si="6"/>
        <v>2046</v>
      </c>
      <c r="AE92">
        <f t="shared" si="6"/>
        <v>2047</v>
      </c>
      <c r="AF92">
        <f t="shared" si="6"/>
        <v>2048</v>
      </c>
      <c r="AG92">
        <f t="shared" si="6"/>
        <v>2049</v>
      </c>
      <c r="AH92">
        <f t="shared" si="6"/>
        <v>2050</v>
      </c>
      <c r="AI92">
        <f t="shared" si="6"/>
        <v>2051</v>
      </c>
      <c r="AJ92">
        <f t="shared" si="6"/>
        <v>2052</v>
      </c>
      <c r="AK92">
        <f t="shared" si="6"/>
        <v>2053</v>
      </c>
    </row>
    <row r="93" spans="1:37">
      <c r="A93" t="s">
        <v>183</v>
      </c>
      <c r="B93">
        <f>B62</f>
        <v>14520653035594.322</v>
      </c>
      <c r="C93">
        <f>$B93*('NEB CEF End-Use Demand'!P$19/'NEB CEF End-Use Demand'!$O$19)</f>
        <v>14686173190626.455</v>
      </c>
      <c r="D93">
        <f>$B93*('NEB CEF End-Use Demand'!Q$19/'NEB CEF End-Use Demand'!$O$19)</f>
        <v>16092393151810.461</v>
      </c>
      <c r="E93">
        <f>$B93*('NEB CEF End-Use Demand'!R$19/'NEB CEF End-Use Demand'!$O$19)</f>
        <v>14941233203536.141</v>
      </c>
      <c r="F93">
        <f>$B93*('NEB CEF End-Use Demand'!S$19/'NEB CEF End-Use Demand'!$O$19)</f>
        <v>14927439857283.463</v>
      </c>
      <c r="G93">
        <f>$B93*('NEB CEF End-Use Demand'!T$19/'NEB CEF End-Use Demand'!$O$19)</f>
        <v>14941934560125.26</v>
      </c>
      <c r="H93">
        <f>$B93*('NEB CEF End-Use Demand'!U$19/'NEB CEF End-Use Demand'!$O$19)</f>
        <v>15099272221617.666</v>
      </c>
      <c r="I93">
        <f>$B93*('NEB CEF End-Use Demand'!V$19/'NEB CEF End-Use Demand'!$O$19)</f>
        <v>15252635529105.064</v>
      </c>
      <c r="J93">
        <f>$B93*('NEB CEF End-Use Demand'!W$19/'NEB CEF End-Use Demand'!$O$19)</f>
        <v>15399920412820.102</v>
      </c>
      <c r="K93">
        <f>$B93*('NEB CEF End-Use Demand'!X$19/'NEB CEF End-Use Demand'!$O$19)</f>
        <v>15539724159584.529</v>
      </c>
      <c r="L93">
        <f>$B93*('NEB CEF End-Use Demand'!Y$19/'NEB CEF End-Use Demand'!$O$19)</f>
        <v>15679527906348.955</v>
      </c>
      <c r="M93">
        <f>$B93*('NEB CEF End-Use Demand'!Z$19/'NEB CEF End-Use Demand'!$O$19)</f>
        <v>15823773578177.807</v>
      </c>
      <c r="N93">
        <f>$B93*('NEB CEF End-Use Demand'!AA$19/'NEB CEF End-Use Demand'!$O$19)</f>
        <v>15971058461892.836</v>
      </c>
      <c r="O93">
        <f>$B93*('NEB CEF End-Use Demand'!AB$19/'NEB CEF End-Use Demand'!$O$19)</f>
        <v>16124421769380.238</v>
      </c>
      <c r="P93">
        <f>$B93*('NEB CEF End-Use Demand'!AC$19/'NEB CEF End-Use Demand'!$O$19)</f>
        <v>16281525645342.939</v>
      </c>
      <c r="Q93">
        <f>$B93*('NEB CEF End-Use Demand'!AD$19/'NEB CEF End-Use Demand'!$O$19)</f>
        <v>16434655167300.635</v>
      </c>
      <c r="R93">
        <f>$B93*('NEB CEF End-Use Demand'!AE$19/'NEB CEF End-Use Demand'!$O$19)</f>
        <v>16573991343005.65</v>
      </c>
      <c r="S93">
        <f>$B93*('NEB CEF End-Use Demand'!AF$19/'NEB CEF End-Use Demand'!$O$19)</f>
        <v>16703742311992.701</v>
      </c>
      <c r="T93">
        <f>$B93*('NEB CEF End-Use Demand'!AG$19/'NEB CEF End-Use Demand'!$O$19)</f>
        <v>16821336433435.021</v>
      </c>
      <c r="U93">
        <f>$B93*('NEB CEF End-Use Demand'!AH$19/'NEB CEF End-Use Demand'!$O$19)</f>
        <v>16933319702164.389</v>
      </c>
      <c r="V93">
        <f>$B93*('NEB CEF End-Use Demand'!AI$19/'NEB CEF End-Use Demand'!$O$19)</f>
        <v>17039224547121.389</v>
      </c>
      <c r="W93">
        <f>$B93*('NEB CEF End-Use Demand'!AJ$19/'NEB CEF End-Use Demand'!$O$19)</f>
        <v>17136713113008.959</v>
      </c>
      <c r="X93">
        <f>$B93*('NEB CEF End-Use Demand'!AK$19/'NEB CEF End-Use Demand'!$O$19)</f>
        <v>17225084043237.977</v>
      </c>
      <c r="Y93">
        <f>$B93*('NEB CEF End-Use Demand'!AL$19/'NEB CEF End-Use Demand'!$O$19)</f>
        <v>17318364469590.832</v>
      </c>
      <c r="Z93">
        <f>$B93*('NEB CEF End-Use Demand'!AM$19/'NEB CEF End-Use Demand'!$O$19)</f>
        <v>17399955619458.365</v>
      </c>
      <c r="AA93">
        <f>$B93*('NEB CEF End-Use Demand'!AN$19/'NEB CEF End-Use Demand'!$O$19)</f>
        <v>17489027906276.506</v>
      </c>
      <c r="AB93">
        <f>$B93*('NEB CEF End-Use Demand'!AO$19/'NEB CEF End-Use Demand'!$O$19)</f>
        <v>17571787983792.574</v>
      </c>
      <c r="AC93">
        <f>$B93*('NEB CEF End-Use Demand'!AP$19/'NEB CEF End-Use Demand'!$O$19)</f>
        <v>17661327841670.125</v>
      </c>
      <c r="AD93">
        <f>$B93*('NEB CEF End-Use Demand'!AQ$19/'NEB CEF End-Use Demand'!$O$19)</f>
        <v>17739879779651.473</v>
      </c>
      <c r="AE93">
        <f>$B93*('NEB CEF End-Use Demand'!AR$19/'NEB CEF End-Use Demand'!$O$19)</f>
        <v>17827315567761.668</v>
      </c>
      <c r="AF93">
        <f>$B93*('NEB CEF End-Use Demand'!AS$19/'NEB CEF End-Use Demand'!$O$19)</f>
        <v>17912179715045.09</v>
      </c>
      <c r="AG93">
        <f>$B93*('NEB CEF End-Use Demand'!AT$19/'NEB CEF End-Use Demand'!$O$19)</f>
        <v>18003823642690.004</v>
      </c>
      <c r="AH93">
        <f>$B93*('NEB CEF End-Use Demand'!AU$19/'NEB CEF End-Use Demand'!$O$19)</f>
        <v>18088220218914.016</v>
      </c>
      <c r="AI93">
        <f t="shared" ref="AI93:AK102" si="7">TREND($O93:$X93,$O$145:$X$145,AI$145)</f>
        <v>18616588267988.5</v>
      </c>
      <c r="AJ93">
        <f t="shared" si="7"/>
        <v>18738471291239.438</v>
      </c>
      <c r="AK93">
        <f t="shared" si="7"/>
        <v>18860354314490.344</v>
      </c>
    </row>
    <row r="94" spans="1:37">
      <c r="A94" t="s">
        <v>205</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f t="shared" si="7"/>
        <v>0</v>
      </c>
      <c r="AJ94">
        <f t="shared" si="7"/>
        <v>0</v>
      </c>
      <c r="AK94">
        <f t="shared" si="7"/>
        <v>0</v>
      </c>
    </row>
    <row r="95" spans="1:37">
      <c r="A95" t="s">
        <v>184</v>
      </c>
      <c r="B95">
        <f>C62</f>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f t="shared" si="7"/>
        <v>0</v>
      </c>
      <c r="AJ95">
        <f t="shared" si="7"/>
        <v>0</v>
      </c>
      <c r="AK95">
        <f t="shared" si="7"/>
        <v>0</v>
      </c>
    </row>
    <row r="96" spans="1:37">
      <c r="A96" t="s">
        <v>206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f t="shared" si="7"/>
        <v>0</v>
      </c>
      <c r="AJ96">
        <f t="shared" si="7"/>
        <v>0</v>
      </c>
      <c r="AK96">
        <f t="shared" si="7"/>
        <v>0</v>
      </c>
    </row>
    <row r="97" spans="1:37">
      <c r="A97" t="s">
        <v>207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f t="shared" si="7"/>
        <v>0</v>
      </c>
      <c r="AJ97">
        <f t="shared" si="7"/>
        <v>0</v>
      </c>
      <c r="AK97">
        <f t="shared" si="7"/>
        <v>0</v>
      </c>
    </row>
    <row r="98" spans="1:37">
      <c r="A98" t="s">
        <v>186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f t="shared" si="7"/>
        <v>0</v>
      </c>
      <c r="AJ98">
        <f t="shared" si="7"/>
        <v>0</v>
      </c>
      <c r="AK98">
        <f t="shared" si="7"/>
        <v>0</v>
      </c>
    </row>
    <row r="99" spans="1:37">
      <c r="A99" t="s">
        <v>208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f t="shared" si="7"/>
        <v>0</v>
      </c>
      <c r="AJ99">
        <f t="shared" si="7"/>
        <v>0</v>
      </c>
      <c r="AK99">
        <f t="shared" si="7"/>
        <v>0</v>
      </c>
    </row>
    <row r="100" spans="1:37">
      <c r="A100" t="s">
        <v>209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f t="shared" si="7"/>
        <v>0</v>
      </c>
      <c r="AJ100">
        <f t="shared" si="7"/>
        <v>0</v>
      </c>
      <c r="AK100">
        <f t="shared" si="7"/>
        <v>0</v>
      </c>
    </row>
    <row r="101" spans="1:37">
      <c r="A101" t="s">
        <v>210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f t="shared" si="7"/>
        <v>0</v>
      </c>
      <c r="AJ101">
        <f t="shared" si="7"/>
        <v>0</v>
      </c>
      <c r="AK101">
        <f t="shared" si="7"/>
        <v>0</v>
      </c>
    </row>
    <row r="102" spans="1:37">
      <c r="A102" t="s">
        <v>211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f t="shared" si="7"/>
        <v>0</v>
      </c>
      <c r="AJ102">
        <f t="shared" si="7"/>
        <v>0</v>
      </c>
      <c r="AK102">
        <f t="shared" si="7"/>
        <v>0</v>
      </c>
    </row>
    <row r="104" spans="1:37">
      <c r="A104" s="1" t="s">
        <v>213</v>
      </c>
    </row>
    <row r="105" spans="1:37">
      <c r="B105">
        <f>B$1</f>
        <v>2018</v>
      </c>
      <c r="C105">
        <f>B105+1</f>
        <v>2019</v>
      </c>
      <c r="D105">
        <f t="shared" ref="D105:AK105" si="8">C105+1</f>
        <v>2020</v>
      </c>
      <c r="E105">
        <f t="shared" si="8"/>
        <v>2021</v>
      </c>
      <c r="F105">
        <f t="shared" si="8"/>
        <v>2022</v>
      </c>
      <c r="G105">
        <f t="shared" si="8"/>
        <v>2023</v>
      </c>
      <c r="H105">
        <f t="shared" si="8"/>
        <v>2024</v>
      </c>
      <c r="I105">
        <f t="shared" si="8"/>
        <v>2025</v>
      </c>
      <c r="J105">
        <f t="shared" si="8"/>
        <v>2026</v>
      </c>
      <c r="K105">
        <f t="shared" si="8"/>
        <v>2027</v>
      </c>
      <c r="L105">
        <f t="shared" si="8"/>
        <v>2028</v>
      </c>
      <c r="M105">
        <f t="shared" si="8"/>
        <v>2029</v>
      </c>
      <c r="N105">
        <f t="shared" si="8"/>
        <v>2030</v>
      </c>
      <c r="O105">
        <f t="shared" si="8"/>
        <v>2031</v>
      </c>
      <c r="P105">
        <f t="shared" si="8"/>
        <v>2032</v>
      </c>
      <c r="Q105">
        <f t="shared" si="8"/>
        <v>2033</v>
      </c>
      <c r="R105">
        <f t="shared" si="8"/>
        <v>2034</v>
      </c>
      <c r="S105">
        <f t="shared" si="8"/>
        <v>2035</v>
      </c>
      <c r="T105">
        <f t="shared" si="8"/>
        <v>2036</v>
      </c>
      <c r="U105">
        <f t="shared" si="8"/>
        <v>2037</v>
      </c>
      <c r="V105">
        <f t="shared" si="8"/>
        <v>2038</v>
      </c>
      <c r="W105">
        <f t="shared" si="8"/>
        <v>2039</v>
      </c>
      <c r="X105">
        <f t="shared" si="8"/>
        <v>2040</v>
      </c>
      <c r="Y105">
        <f t="shared" si="8"/>
        <v>2041</v>
      </c>
      <c r="Z105">
        <f t="shared" si="8"/>
        <v>2042</v>
      </c>
      <c r="AA105">
        <f t="shared" si="8"/>
        <v>2043</v>
      </c>
      <c r="AB105">
        <f t="shared" si="8"/>
        <v>2044</v>
      </c>
      <c r="AC105">
        <f t="shared" si="8"/>
        <v>2045</v>
      </c>
      <c r="AD105">
        <f t="shared" si="8"/>
        <v>2046</v>
      </c>
      <c r="AE105">
        <f t="shared" si="8"/>
        <v>2047</v>
      </c>
      <c r="AF105">
        <f t="shared" si="8"/>
        <v>2048</v>
      </c>
      <c r="AG105">
        <f t="shared" si="8"/>
        <v>2049</v>
      </c>
      <c r="AH105">
        <f t="shared" si="8"/>
        <v>2050</v>
      </c>
      <c r="AI105">
        <f t="shared" si="8"/>
        <v>2051</v>
      </c>
      <c r="AJ105">
        <f t="shared" si="8"/>
        <v>2052</v>
      </c>
      <c r="AK105">
        <f t="shared" si="8"/>
        <v>2053</v>
      </c>
    </row>
    <row r="106" spans="1:37">
      <c r="A106" t="s">
        <v>183</v>
      </c>
      <c r="B106">
        <f>B63</f>
        <v>20191870476807.199</v>
      </c>
      <c r="C106">
        <f>$B106*('NEB CEF End-Use Demand'!P$19/'NEB CEF End-Use Demand'!$O$19)</f>
        <v>20422036539140.434</v>
      </c>
      <c r="D106">
        <f>$B106*('NEB CEF End-Use Demand'!Q$19/'NEB CEF End-Use Demand'!$O$19)</f>
        <v>22377472789047.781</v>
      </c>
      <c r="E106">
        <f>$B106*('NEB CEF End-Use Demand'!R$19/'NEB CEF End-Use Demand'!$O$19)</f>
        <v>20776713338583.313</v>
      </c>
      <c r="F106">
        <f>$B106*('NEB CEF End-Use Demand'!S$19/'NEB CEF End-Use Demand'!$O$19)</f>
        <v>20757532833388.879</v>
      </c>
      <c r="G106">
        <f>$B106*('NEB CEF End-Use Demand'!T$19/'NEB CEF End-Use Demand'!$O$19)</f>
        <v>20777688618508.453</v>
      </c>
      <c r="H106">
        <f>$B106*('NEB CEF End-Use Demand'!U$19/'NEB CEF End-Use Demand'!$O$19)</f>
        <v>20996476415048.379</v>
      </c>
      <c r="I106">
        <f>$B106*('NEB CEF End-Use Demand'!V$19/'NEB CEF End-Use Demand'!$O$19)</f>
        <v>21209737625345.836</v>
      </c>
      <c r="J106">
        <f>$B106*('NEB CEF End-Use Demand'!W$19/'NEB CEF End-Use Demand'!$O$19)</f>
        <v>21414546409625.414</v>
      </c>
      <c r="K106">
        <f>$B106*('NEB CEF End-Use Demand'!X$19/'NEB CEF End-Use Demand'!$O$19)</f>
        <v>21608952208036.816</v>
      </c>
      <c r="L106">
        <f>$B106*('NEB CEF End-Use Demand'!Y$19/'NEB CEF End-Use Demand'!$O$19)</f>
        <v>21803358006448.215</v>
      </c>
      <c r="M106">
        <f>$B106*('NEB CEF End-Use Demand'!Z$19/'NEB CEF End-Use Demand'!$O$19)</f>
        <v>22003940577718.848</v>
      </c>
      <c r="N106">
        <f>$B106*('NEB CEF End-Use Demand'!AA$19/'NEB CEF End-Use Demand'!$O$19)</f>
        <v>22208749361998.418</v>
      </c>
      <c r="O106">
        <f>$B106*('NEB CEF End-Use Demand'!AB$19/'NEB CEF End-Use Demand'!$O$19)</f>
        <v>22422010572295.879</v>
      </c>
      <c r="P106">
        <f>$B106*('NEB CEF End-Use Demand'!AC$19/'NEB CEF End-Use Demand'!$O$19)</f>
        <v>22640473275527.422</v>
      </c>
      <c r="Q106">
        <f>$B106*('NEB CEF End-Use Demand'!AD$19/'NEB CEF End-Use Demand'!$O$19)</f>
        <v>22853409392516.504</v>
      </c>
      <c r="R106">
        <f>$B106*('NEB CEF End-Use Demand'!AE$19/'NEB CEF End-Use Demand'!$O$19)</f>
        <v>23047165004311.145</v>
      </c>
      <c r="S106">
        <f>$B106*('NEB CEF End-Use Demand'!AF$19/'NEB CEF End-Use Demand'!$O$19)</f>
        <v>23227591790462.195</v>
      </c>
      <c r="T106">
        <f>$B106*('NEB CEF End-Use Demand'!AG$19/'NEB CEF End-Use Demand'!$O$19)</f>
        <v>23391113724577.473</v>
      </c>
      <c r="U106">
        <f>$B106*('NEB CEF End-Use Demand'!AH$19/'NEB CEF End-Use Demand'!$O$19)</f>
        <v>23546833419291.625</v>
      </c>
      <c r="V106">
        <f>$B106*('NEB CEF End-Use Demand'!AI$19/'NEB CEF End-Use Demand'!$O$19)</f>
        <v>23694100687987.891</v>
      </c>
      <c r="W106">
        <f>$B106*('NEB CEF End-Use Demand'!AJ$19/'NEB CEF End-Use Demand'!$O$19)</f>
        <v>23829664597582.465</v>
      </c>
      <c r="X106">
        <f>$B106*('NEB CEF End-Use Demand'!AK$19/'NEB CEF End-Use Demand'!$O$19)</f>
        <v>23952549868150.207</v>
      </c>
      <c r="Y106">
        <f>$B106*('NEB CEF End-Use Demand'!AL$19/'NEB CEF End-Use Demand'!$O$19)</f>
        <v>24082262098193.938</v>
      </c>
      <c r="Z106">
        <f>$B106*('NEB CEF End-Use Demand'!AM$19/'NEB CEF End-Use Demand'!$O$19)</f>
        <v>24195719662818.652</v>
      </c>
      <c r="AA106">
        <f>$B106*('NEB CEF End-Use Demand'!AN$19/'NEB CEF End-Use Demand'!$O$19)</f>
        <v>24319580213311.539</v>
      </c>
      <c r="AB106">
        <f>$B106*('NEB CEF End-Use Demand'!AO$19/'NEB CEF End-Use Demand'!$O$19)</f>
        <v>24434663244478.156</v>
      </c>
      <c r="AC106">
        <f>$B106*('NEB CEF End-Use Demand'!AP$19/'NEB CEF End-Use Demand'!$O$19)</f>
        <v>24559173981587.801</v>
      </c>
      <c r="AD106">
        <f>$B106*('NEB CEF End-Use Demand'!AQ$19/'NEB CEF End-Use Demand'!$O$19)</f>
        <v>24668405333203.57</v>
      </c>
      <c r="AE106">
        <f>$B106*('NEB CEF End-Use Demand'!AR$19/'NEB CEF End-Use Demand'!$O$19)</f>
        <v>24789990230537.793</v>
      </c>
      <c r="AF106">
        <f>$B106*('NEB CEF End-Use Demand'!AS$19/'NEB CEF End-Use Demand'!$O$19)</f>
        <v>24907999101479.832</v>
      </c>
      <c r="AG106">
        <f>$B106*('NEB CEF End-Use Demand'!AT$19/'NEB CEF End-Use Demand'!$O$19)</f>
        <v>25035435678364.902</v>
      </c>
      <c r="AH106">
        <f>$B106*('NEB CEF End-Use Demand'!AU$19/'NEB CEF End-Use Demand'!$O$19)</f>
        <v>25152794362690.18</v>
      </c>
      <c r="AI106">
        <f t="shared" ref="AI106:AK107" si="9">TREND($O106:$X106,$O$145:$X$145,AI$145)</f>
        <v>25887522971991.875</v>
      </c>
      <c r="AJ106">
        <f t="shared" si="9"/>
        <v>26057008890619.063</v>
      </c>
      <c r="AK106">
        <f t="shared" si="9"/>
        <v>26226494809246.25</v>
      </c>
    </row>
    <row r="107" spans="1:37">
      <c r="A107" t="s">
        <v>205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9"/>
        <v>0</v>
      </c>
      <c r="AJ107">
        <f t="shared" si="9"/>
        <v>0</v>
      </c>
      <c r="AK107">
        <f t="shared" si="9"/>
        <v>0</v>
      </c>
    </row>
    <row r="108" spans="1:37">
      <c r="A108" t="s">
        <v>184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c r="A109" t="s">
        <v>206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c r="A110" t="s">
        <v>207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c r="A111" t="s">
        <v>186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c r="A112" t="s">
        <v>208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c r="A113" t="s">
        <v>209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row>
    <row r="114" spans="1:37">
      <c r="A114" t="s">
        <v>210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c r="A115" t="s">
        <v>211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7" spans="1:37">
      <c r="A117" s="1" t="s">
        <v>214</v>
      </c>
    </row>
    <row r="118" spans="1:37">
      <c r="B118">
        <f>B$1</f>
        <v>2018</v>
      </c>
      <c r="C118">
        <f>B118+1</f>
        <v>2019</v>
      </c>
      <c r="D118">
        <f t="shared" ref="D118:AK118" si="10">C118+1</f>
        <v>2020</v>
      </c>
      <c r="E118">
        <f t="shared" si="10"/>
        <v>2021</v>
      </c>
      <c r="F118">
        <f t="shared" si="10"/>
        <v>2022</v>
      </c>
      <c r="G118">
        <f t="shared" si="10"/>
        <v>2023</v>
      </c>
      <c r="H118">
        <f t="shared" si="10"/>
        <v>2024</v>
      </c>
      <c r="I118">
        <f t="shared" si="10"/>
        <v>2025</v>
      </c>
      <c r="J118">
        <f t="shared" si="10"/>
        <v>2026</v>
      </c>
      <c r="K118">
        <f t="shared" si="10"/>
        <v>2027</v>
      </c>
      <c r="L118">
        <f t="shared" si="10"/>
        <v>2028</v>
      </c>
      <c r="M118">
        <f t="shared" si="10"/>
        <v>2029</v>
      </c>
      <c r="N118">
        <f t="shared" si="10"/>
        <v>2030</v>
      </c>
      <c r="O118">
        <f t="shared" si="10"/>
        <v>2031</v>
      </c>
      <c r="P118">
        <f t="shared" si="10"/>
        <v>2032</v>
      </c>
      <c r="Q118">
        <f t="shared" si="10"/>
        <v>2033</v>
      </c>
      <c r="R118">
        <f t="shared" si="10"/>
        <v>2034</v>
      </c>
      <c r="S118">
        <f t="shared" si="10"/>
        <v>2035</v>
      </c>
      <c r="T118">
        <f t="shared" si="10"/>
        <v>2036</v>
      </c>
      <c r="U118">
        <f t="shared" si="10"/>
        <v>2037</v>
      </c>
      <c r="V118">
        <f t="shared" si="10"/>
        <v>2038</v>
      </c>
      <c r="W118">
        <f t="shared" si="10"/>
        <v>2039</v>
      </c>
      <c r="X118">
        <f t="shared" si="10"/>
        <v>2040</v>
      </c>
      <c r="Y118">
        <f t="shared" si="10"/>
        <v>2041</v>
      </c>
      <c r="Z118">
        <f t="shared" si="10"/>
        <v>2042</v>
      </c>
      <c r="AA118">
        <f t="shared" si="10"/>
        <v>2043</v>
      </c>
      <c r="AB118">
        <f t="shared" si="10"/>
        <v>2044</v>
      </c>
      <c r="AC118">
        <f t="shared" si="10"/>
        <v>2045</v>
      </c>
      <c r="AD118">
        <f t="shared" si="10"/>
        <v>2046</v>
      </c>
      <c r="AE118">
        <f t="shared" si="10"/>
        <v>2047</v>
      </c>
      <c r="AF118">
        <f t="shared" si="10"/>
        <v>2048</v>
      </c>
      <c r="AG118">
        <f t="shared" si="10"/>
        <v>2049</v>
      </c>
      <c r="AH118">
        <f t="shared" si="10"/>
        <v>2050</v>
      </c>
      <c r="AI118">
        <f t="shared" si="10"/>
        <v>2051</v>
      </c>
      <c r="AJ118">
        <f t="shared" si="10"/>
        <v>2052</v>
      </c>
      <c r="AK118">
        <f t="shared" si="10"/>
        <v>2053</v>
      </c>
    </row>
    <row r="119" spans="1:37">
      <c r="A119" t="s">
        <v>183</v>
      </c>
      <c r="B119">
        <f>B64</f>
        <v>63106016436913.445</v>
      </c>
      <c r="C119">
        <f>$B119*('NEB CEF End-Use Demand'!P$19/'NEB CEF End-Use Demand'!$O$19)</f>
        <v>63825358576588.133</v>
      </c>
      <c r="D119">
        <f>$B119*('NEB CEF End-Use Demand'!Q$19/'NEB CEF End-Use Demand'!$O$19)</f>
        <v>69936718703909.133</v>
      </c>
      <c r="E119">
        <f>$B119*('NEB CEF End-Use Demand'!R$19/'NEB CEF End-Use Demand'!$O$19)</f>
        <v>64933836365267.641</v>
      </c>
      <c r="F119">
        <f>$B119*('NEB CEF End-Use Demand'!S$19/'NEB CEF End-Use Demand'!$O$19)</f>
        <v>64873891186961.414</v>
      </c>
      <c r="G119">
        <f>$B119*('NEB CEF End-Use Demand'!T$19/'NEB CEF End-Use Demand'!$O$19)</f>
        <v>64936884425181.516</v>
      </c>
      <c r="H119">
        <f>$B119*('NEB CEF End-Use Demand'!U$19/'NEB CEF End-Use Demand'!$O$19)</f>
        <v>65620665865860.984</v>
      </c>
      <c r="I119">
        <f>$B119*('NEB CEF End-Use Demand'!V$19/'NEB CEF End-Use Demand'!$O$19)</f>
        <v>66287174967028.492</v>
      </c>
      <c r="J119">
        <f>$B119*('NEB CEF End-Use Demand'!W$19/'NEB CEF End-Use Demand'!$O$19)</f>
        <v>66927267548942.422</v>
      </c>
      <c r="K119">
        <f>$B119*('NEB CEF End-Use Demand'!X$19/'NEB CEF End-Use Demand'!$O$19)</f>
        <v>67534847491775</v>
      </c>
      <c r="L119">
        <f>$B119*('NEB CEF End-Use Demand'!Y$19/'NEB CEF End-Use Demand'!$O$19)</f>
        <v>68142427434607.563</v>
      </c>
      <c r="M119">
        <f>$B119*('NEB CEF End-Use Demand'!Z$19/'NEB CEF End-Use Demand'!$O$19)</f>
        <v>68769311756894.695</v>
      </c>
      <c r="N119">
        <f>$B119*('NEB CEF End-Use Demand'!AA$19/'NEB CEF End-Use Demand'!$O$19)</f>
        <v>69409404338808.609</v>
      </c>
      <c r="O119">
        <f>$B119*('NEB CEF End-Use Demand'!AB$19/'NEB CEF End-Use Demand'!$O$19)</f>
        <v>70075913439976.125</v>
      </c>
      <c r="P119">
        <f>$B119*('NEB CEF End-Use Demand'!AC$19/'NEB CEF End-Use Demand'!$O$19)</f>
        <v>70758678860684.297</v>
      </c>
      <c r="Q119">
        <f>$B119*('NEB CEF End-Use Demand'!AD$19/'NEB CEF End-Use Demand'!$O$19)</f>
        <v>71424171941880.531</v>
      </c>
      <c r="R119">
        <f>$B119*('NEB CEF End-Use Demand'!AE$19/'NEB CEF End-Use Demand'!$O$19)</f>
        <v>72029719844770.516</v>
      </c>
      <c r="S119">
        <f>$B119*('NEB CEF End-Use Demand'!AF$19/'NEB CEF End-Use Demand'!$O$19)</f>
        <v>72593610928837.547</v>
      </c>
      <c r="T119">
        <f>$B119*('NEB CEF End-Use Demand'!AG$19/'NEB CEF End-Use Demand'!$O$19)</f>
        <v>73104668974397.391</v>
      </c>
      <c r="U119">
        <f>$B119*('NEB CEF End-Use Demand'!AH$19/'NEB CEF End-Use Demand'!$O$19)</f>
        <v>73591342540646.219</v>
      </c>
      <c r="V119">
        <f>$B119*('NEB CEF End-Use Demand'!AI$19/'NEB CEF End-Use Demand'!$O$19)</f>
        <v>74051599587641.469</v>
      </c>
      <c r="W119">
        <f>$B119*('NEB CEF End-Use Demand'!AJ$19/'NEB CEF End-Use Demand'!$O$19)</f>
        <v>74475279915670.219</v>
      </c>
      <c r="X119">
        <f>$B119*('NEB CEF End-Use Demand'!AK$19/'NEB CEF End-Use Demand'!$O$19)</f>
        <v>74859335464818.547</v>
      </c>
      <c r="Y119">
        <f>$B119*('NEB CEF End-Use Demand'!AL$19/'NEB CEF End-Use Demand'!$O$19)</f>
        <v>75264727433364.031</v>
      </c>
      <c r="Z119">
        <f>$B119*('NEB CEF End-Use Demand'!AM$19/'NEB CEF End-Use Demand'!$O$19)</f>
        <v>75619318403344.922</v>
      </c>
      <c r="AA119">
        <f>$B119*('NEB CEF End-Use Demand'!AN$19/'NEB CEF End-Use Demand'!$O$19)</f>
        <v>76006422012407.156</v>
      </c>
      <c r="AB119">
        <f>$B119*('NEB CEF End-Use Demand'!AO$19/'NEB CEF End-Use Demand'!$O$19)</f>
        <v>76366093082244.516</v>
      </c>
      <c r="AC119">
        <f>$B119*('NEB CEF End-Use Demand'!AP$19/'NEB CEF End-Use Demand'!$O$19)</f>
        <v>76755228731249.313</v>
      </c>
      <c r="AD119">
        <f>$B119*('NEB CEF End-Use Demand'!AQ$19/'NEB CEF End-Use Demand'!$O$19)</f>
        <v>77096611441603.406</v>
      </c>
      <c r="AE119">
        <f>$B119*('NEB CEF End-Use Demand'!AR$19/'NEB CEF End-Use Demand'!$O$19)</f>
        <v>77476602910866.578</v>
      </c>
      <c r="AF119">
        <f>$B119*('NEB CEF End-Use Demand'!AS$19/'NEB CEF End-Use Demand'!$O$19)</f>
        <v>77845418160445.563</v>
      </c>
      <c r="AG119">
        <f>$B119*('NEB CEF End-Use Demand'!AT$19/'NEB CEF End-Use Demand'!$O$19)</f>
        <v>78243697989192</v>
      </c>
      <c r="AH119">
        <f>$B119*('NEB CEF End-Use Demand'!AU$19/'NEB CEF End-Use Demand'!$O$19)</f>
        <v>78610481198828.391</v>
      </c>
      <c r="AI119">
        <f t="shared" ref="AI119:AK121" si="11">TREND($O119:$X119,$O$145:$X$145,AI$145)</f>
        <v>80906741753219.25</v>
      </c>
      <c r="AJ119">
        <f t="shared" si="11"/>
        <v>81436439146979.75</v>
      </c>
      <c r="AK119">
        <f t="shared" si="11"/>
        <v>81966136540740.125</v>
      </c>
    </row>
    <row r="120" spans="1:37">
      <c r="A120" t="s">
        <v>205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f t="shared" si="11"/>
        <v>0</v>
      </c>
      <c r="AJ120">
        <f t="shared" si="11"/>
        <v>0</v>
      </c>
      <c r="AK120">
        <f t="shared" si="11"/>
        <v>0</v>
      </c>
    </row>
    <row r="121" spans="1:37">
      <c r="A121" t="s">
        <v>184</v>
      </c>
      <c r="B121">
        <f>C64</f>
        <v>125120047533253.17</v>
      </c>
      <c r="C121">
        <f>$B121*('NEB CEF End-Use Demand'!P$20/'NEB CEF End-Use Demand'!$O$20)</f>
        <v>131005493976486.55</v>
      </c>
      <c r="D121">
        <f>$B121*('NEB CEF End-Use Demand'!Q$20/'NEB CEF End-Use Demand'!$O$20)</f>
        <v>135439893466260.03</v>
      </c>
      <c r="E121">
        <f>$B121*('NEB CEF End-Use Demand'!R$20/'NEB CEF End-Use Demand'!$O$20)</f>
        <v>129143178857931.73</v>
      </c>
      <c r="F121">
        <f>$B121*('NEB CEF End-Use Demand'!S$20/'NEB CEF End-Use Demand'!$O$20)</f>
        <v>126975729294306.47</v>
      </c>
      <c r="G121">
        <f>$B121*('NEB CEF End-Use Demand'!T$20/'NEB CEF End-Use Demand'!$O$20)</f>
        <v>125231156271403.81</v>
      </c>
      <c r="H121">
        <f>$B121*('NEB CEF End-Use Demand'!U$20/'NEB CEF End-Use Demand'!$O$20)</f>
        <v>125519707322720.41</v>
      </c>
      <c r="I121">
        <f>$B121*('NEB CEF End-Use Demand'!V$20/'NEB CEF End-Use Demand'!$O$20)</f>
        <v>125710416350889.41</v>
      </c>
      <c r="J121">
        <f>$B121*('NEB CEF End-Use Demand'!W$20/'NEB CEF End-Use Demand'!$O$20)</f>
        <v>125939267184692.23</v>
      </c>
      <c r="K121">
        <f>$B121*('NEB CEF End-Use Demand'!X$20/'NEB CEF End-Use Demand'!$O$20)</f>
        <v>126058667619719.8</v>
      </c>
      <c r="L121">
        <f>$B121*('NEB CEF End-Use Demand'!Y$20/'NEB CEF End-Use Demand'!$O$20)</f>
        <v>126181384733498.13</v>
      </c>
      <c r="M121">
        <f>$B121*('NEB CEF End-Use Demand'!Z$20/'NEB CEF End-Use Demand'!$O$20)</f>
        <v>126264301702267.28</v>
      </c>
      <c r="N121">
        <f>$B121*('NEB CEF End-Use Demand'!AA$20/'NEB CEF End-Use Demand'!$O$20)</f>
        <v>126307418526027.22</v>
      </c>
      <c r="O121">
        <f>$B121*('NEB CEF End-Use Demand'!AB$20/'NEB CEF End-Use Demand'!$O$20)</f>
        <v>126720345030497.52</v>
      </c>
      <c r="P121">
        <f>$B121*('NEB CEF End-Use Demand'!AC$20/'NEB CEF End-Use Demand'!$O$20)</f>
        <v>127168096661850.89</v>
      </c>
      <c r="Q121">
        <f>$B121*('NEB CEF End-Use Demand'!AD$20/'NEB CEF End-Use Demand'!$O$20)</f>
        <v>127617506632579.59</v>
      </c>
      <c r="R121">
        <f>$B121*('NEB CEF End-Use Demand'!AE$20/'NEB CEF End-Use Demand'!$O$20)</f>
        <v>128115008445194.41</v>
      </c>
      <c r="S121">
        <f>$B121*('NEB CEF End-Use Demand'!AF$20/'NEB CEF End-Use Demand'!$O$20)</f>
        <v>128619143615310.77</v>
      </c>
      <c r="T121">
        <f>$B121*('NEB CEF End-Use Demand'!AG$20/'NEB CEF End-Use Demand'!$O$20)</f>
        <v>129100062034171.77</v>
      </c>
      <c r="U121">
        <f>$B121*('NEB CEF End-Use Demand'!AH$20/'NEB CEF End-Use Demand'!$O$20)</f>
        <v>129572688756155.88</v>
      </c>
      <c r="V121">
        <f>$B121*('NEB CEF End-Use Demand'!AI$20/'NEB CEF End-Use Demand'!$O$20)</f>
        <v>130018782048133.8</v>
      </c>
      <c r="W121">
        <f>$B121*('NEB CEF End-Use Demand'!AJ$20/'NEB CEF End-Use Demand'!$O$20)</f>
        <v>130453266964484.08</v>
      </c>
      <c r="X121">
        <f>$B121*('NEB CEF End-Use Demand'!AK$20/'NEB CEF End-Use Demand'!$O$20)</f>
        <v>130877801844582.08</v>
      </c>
      <c r="Y121">
        <f>$B121*('NEB CEF End-Use Demand'!AL$20/'NEB CEF End-Use Demand'!$O$20)</f>
        <v>131385253693449.2</v>
      </c>
      <c r="Z121">
        <f>$B121*('NEB CEF End-Use Demand'!AM$20/'NEB CEF End-Use Demand'!$O$20)</f>
        <v>131964014135457.77</v>
      </c>
      <c r="AA121">
        <f>$B121*('NEB CEF End-Use Demand'!AN$20/'NEB CEF End-Use Demand'!$O$20)</f>
        <v>132592524758727.83</v>
      </c>
      <c r="AB121">
        <f>$B121*('NEB CEF End-Use Demand'!AO$20/'NEB CEF End-Use Demand'!$O$20)</f>
        <v>133275760581385.53</v>
      </c>
      <c r="AC121">
        <f>$B121*('NEB CEF End-Use Demand'!AP$20/'NEB CEF End-Use Demand'!$O$20)</f>
        <v>134045230051563.14</v>
      </c>
      <c r="AD121">
        <f>$B121*('NEB CEF End-Use Demand'!AQ$20/'NEB CEF End-Use Demand'!$O$20)</f>
        <v>134839574612371.47</v>
      </c>
      <c r="AE121">
        <f>$B121*('NEB CEF End-Use Demand'!AR$20/'NEB CEF End-Use Demand'!$O$20)</f>
        <v>135647185888182.88</v>
      </c>
      <c r="AF121">
        <f>$B121*('NEB CEF End-Use Demand'!AS$20/'NEB CEF End-Use Demand'!$O$20)</f>
        <v>136555955865892.61</v>
      </c>
      <c r="AG121">
        <f>$B121*('NEB CEF End-Use Demand'!AT$20/'NEB CEF End-Use Demand'!$O$20)</f>
        <v>137489600934233.13</v>
      </c>
      <c r="AH121">
        <f>$B121*('NEB CEF End-Use Demand'!AU$20/'NEB CEF End-Use Demand'!$O$20)</f>
        <v>138456412790081.23</v>
      </c>
      <c r="AI121">
        <f t="shared" si="11"/>
        <v>136085309100617.25</v>
      </c>
      <c r="AJ121">
        <f t="shared" si="11"/>
        <v>136553634190767</v>
      </c>
      <c r="AK121">
        <f t="shared" si="11"/>
        <v>137021959280916.75</v>
      </c>
    </row>
    <row r="122" spans="1:37">
      <c r="A122" t="s">
        <v>206</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c r="A123" t="s">
        <v>207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c r="A124" t="s">
        <v>186</v>
      </c>
      <c r="B124">
        <f>E72</f>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c r="A125" t="s">
        <v>208</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c r="A126" t="s">
        <v>209</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c r="A127" t="s">
        <v>210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c r="A128" t="s">
        <v>211</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30" spans="1:37">
      <c r="A130" s="1" t="s">
        <v>215</v>
      </c>
    </row>
    <row r="131" spans="1:37">
      <c r="B131">
        <f>B$1</f>
        <v>2018</v>
      </c>
      <c r="C131">
        <f>B131+1</f>
        <v>2019</v>
      </c>
      <c r="D131">
        <f t="shared" ref="D131:AK131" si="12">C131+1</f>
        <v>2020</v>
      </c>
      <c r="E131">
        <f t="shared" si="12"/>
        <v>2021</v>
      </c>
      <c r="F131">
        <f t="shared" si="12"/>
        <v>2022</v>
      </c>
      <c r="G131">
        <f t="shared" si="12"/>
        <v>2023</v>
      </c>
      <c r="H131">
        <f t="shared" si="12"/>
        <v>2024</v>
      </c>
      <c r="I131">
        <f t="shared" si="12"/>
        <v>2025</v>
      </c>
      <c r="J131">
        <f t="shared" si="12"/>
        <v>2026</v>
      </c>
      <c r="K131">
        <f t="shared" si="12"/>
        <v>2027</v>
      </c>
      <c r="L131">
        <f t="shared" si="12"/>
        <v>2028</v>
      </c>
      <c r="M131">
        <f t="shared" si="12"/>
        <v>2029</v>
      </c>
      <c r="N131">
        <f t="shared" si="12"/>
        <v>2030</v>
      </c>
      <c r="O131">
        <f t="shared" si="12"/>
        <v>2031</v>
      </c>
      <c r="P131">
        <f t="shared" si="12"/>
        <v>2032</v>
      </c>
      <c r="Q131">
        <f t="shared" si="12"/>
        <v>2033</v>
      </c>
      <c r="R131">
        <f t="shared" si="12"/>
        <v>2034</v>
      </c>
      <c r="S131">
        <f t="shared" si="12"/>
        <v>2035</v>
      </c>
      <c r="T131">
        <f t="shared" si="12"/>
        <v>2036</v>
      </c>
      <c r="U131">
        <f t="shared" si="12"/>
        <v>2037</v>
      </c>
      <c r="V131">
        <f t="shared" si="12"/>
        <v>2038</v>
      </c>
      <c r="W131">
        <f t="shared" si="12"/>
        <v>2039</v>
      </c>
      <c r="X131">
        <f t="shared" si="12"/>
        <v>2040</v>
      </c>
      <c r="Y131">
        <f t="shared" si="12"/>
        <v>2041</v>
      </c>
      <c r="Z131">
        <f t="shared" si="12"/>
        <v>2042</v>
      </c>
      <c r="AA131">
        <f t="shared" si="12"/>
        <v>2043</v>
      </c>
      <c r="AB131">
        <f t="shared" si="12"/>
        <v>2044</v>
      </c>
      <c r="AC131">
        <f t="shared" si="12"/>
        <v>2045</v>
      </c>
      <c r="AD131">
        <f t="shared" si="12"/>
        <v>2046</v>
      </c>
      <c r="AE131">
        <f t="shared" si="12"/>
        <v>2047</v>
      </c>
      <c r="AF131">
        <f t="shared" si="12"/>
        <v>2048</v>
      </c>
      <c r="AG131">
        <f t="shared" si="12"/>
        <v>2049</v>
      </c>
      <c r="AH131">
        <f t="shared" si="12"/>
        <v>2050</v>
      </c>
      <c r="AI131">
        <f t="shared" si="12"/>
        <v>2051</v>
      </c>
      <c r="AJ131">
        <f t="shared" si="12"/>
        <v>2052</v>
      </c>
      <c r="AK131">
        <f t="shared" si="12"/>
        <v>2053</v>
      </c>
    </row>
    <row r="132" spans="1:37">
      <c r="A132" t="s">
        <v>183</v>
      </c>
      <c r="B132">
        <v>0</v>
      </c>
      <c r="C132">
        <f>$B132*('NEB CEF End-Use Demand'!P$19/'NEB CEF End-Use Demand'!$O$19)</f>
        <v>0</v>
      </c>
      <c r="D132">
        <f>$B132*('NEB CEF End-Use Demand'!Q$19/'NEB CEF End-Use Demand'!$O$19)</f>
        <v>0</v>
      </c>
      <c r="E132">
        <f>$B132*('NEB CEF End-Use Demand'!R$19/'NEB CEF End-Use Demand'!$O$19)</f>
        <v>0</v>
      </c>
      <c r="F132">
        <f>$B132*('NEB CEF End-Use Demand'!S$19/'NEB CEF End-Use Demand'!$O$19)</f>
        <v>0</v>
      </c>
      <c r="G132">
        <f>$B132*('NEB CEF End-Use Demand'!T$19/'NEB CEF End-Use Demand'!$O$19)</f>
        <v>0</v>
      </c>
      <c r="H132">
        <f>$B132*('NEB CEF End-Use Demand'!U$19/'NEB CEF End-Use Demand'!$O$19)</f>
        <v>0</v>
      </c>
      <c r="I132">
        <f>$B132*('NEB CEF End-Use Demand'!V$19/'NEB CEF End-Use Demand'!$O$19)</f>
        <v>0</v>
      </c>
      <c r="J132">
        <f>$B132*('NEB CEF End-Use Demand'!W$19/'NEB CEF End-Use Demand'!$O$19)</f>
        <v>0</v>
      </c>
      <c r="K132">
        <f>$B132*('NEB CEF End-Use Demand'!X$19/'NEB CEF End-Use Demand'!$O$19)</f>
        <v>0</v>
      </c>
      <c r="L132">
        <f>$B132*('NEB CEF End-Use Demand'!Y$19/'NEB CEF End-Use Demand'!$O$19)</f>
        <v>0</v>
      </c>
      <c r="M132">
        <f>$B132*('NEB CEF End-Use Demand'!Z$19/'NEB CEF End-Use Demand'!$O$19)</f>
        <v>0</v>
      </c>
      <c r="N132">
        <f>$B132*('NEB CEF End-Use Demand'!AA$19/'NEB CEF End-Use Demand'!$O$19)</f>
        <v>0</v>
      </c>
      <c r="O132">
        <f>$B132*('NEB CEF End-Use Demand'!AB$19/'NEB CEF End-Use Demand'!$O$19)</f>
        <v>0</v>
      </c>
      <c r="P132">
        <f>$B132*('NEB CEF End-Use Demand'!AC$19/'NEB CEF End-Use Demand'!$O$19)</f>
        <v>0</v>
      </c>
      <c r="Q132">
        <f>$B132*('NEB CEF End-Use Demand'!AD$19/'NEB CEF End-Use Demand'!$O$19)</f>
        <v>0</v>
      </c>
      <c r="R132">
        <f>$B132*('NEB CEF End-Use Demand'!AE$19/'NEB CEF End-Use Demand'!$O$19)</f>
        <v>0</v>
      </c>
      <c r="S132">
        <f>$B132*('NEB CEF End-Use Demand'!AF$19/'NEB CEF End-Use Demand'!$O$19)</f>
        <v>0</v>
      </c>
      <c r="T132">
        <f>$B132*('NEB CEF End-Use Demand'!AG$19/'NEB CEF End-Use Demand'!$O$19)</f>
        <v>0</v>
      </c>
      <c r="U132">
        <f>$B132*('NEB CEF End-Use Demand'!AH$19/'NEB CEF End-Use Demand'!$O$19)</f>
        <v>0</v>
      </c>
      <c r="V132">
        <f>$B132*('NEB CEF End-Use Demand'!AI$19/'NEB CEF End-Use Demand'!$O$19)</f>
        <v>0</v>
      </c>
      <c r="W132">
        <f>$B132*('NEB CEF End-Use Demand'!AJ$19/'NEB CEF End-Use Demand'!$O$19)</f>
        <v>0</v>
      </c>
      <c r="X132">
        <f>$B132*('NEB CEF End-Use Demand'!AK$19/'NEB CEF End-Use Demand'!$O$19)</f>
        <v>0</v>
      </c>
      <c r="Y132">
        <f>$B132*('NEB CEF End-Use Demand'!AL$19/'NEB CEF End-Use Demand'!$O$19)</f>
        <v>0</v>
      </c>
      <c r="Z132">
        <f>$B132*('NEB CEF End-Use Demand'!AM$19/'NEB CEF End-Use Demand'!$O$19)</f>
        <v>0</v>
      </c>
      <c r="AA132">
        <f>$B132*('NEB CEF End-Use Demand'!AN$19/'NEB CEF End-Use Demand'!$O$19)</f>
        <v>0</v>
      </c>
      <c r="AB132">
        <f>$B132*('NEB CEF End-Use Demand'!AO$19/'NEB CEF End-Use Demand'!$O$19)</f>
        <v>0</v>
      </c>
      <c r="AC132">
        <f>$B132*('NEB CEF End-Use Demand'!AP$19/'NEB CEF End-Use Demand'!$O$19)</f>
        <v>0</v>
      </c>
      <c r="AD132">
        <f>$B132*('NEB CEF End-Use Demand'!AQ$19/'NEB CEF End-Use Demand'!$O$19)</f>
        <v>0</v>
      </c>
      <c r="AE132">
        <f>$B132*('NEB CEF End-Use Demand'!AR$19/'NEB CEF End-Use Demand'!$O$19)</f>
        <v>0</v>
      </c>
      <c r="AF132">
        <f>$B132*('NEB CEF End-Use Demand'!AS$19/'NEB CEF End-Use Demand'!$O$19)</f>
        <v>0</v>
      </c>
      <c r="AG132">
        <f>$B132*('NEB CEF End-Use Demand'!AT$19/'NEB CEF End-Use Demand'!$O$19)</f>
        <v>0</v>
      </c>
      <c r="AH132">
        <f>$B132*('NEB CEF End-Use Demand'!AU$19/'NEB CEF End-Use Demand'!$O$19)</f>
        <v>0</v>
      </c>
      <c r="AI132">
        <f t="shared" ref="AI132:AK133" si="13">TREND($O132:$X132,$O$145:$X$145,AI$145)</f>
        <v>0</v>
      </c>
      <c r="AJ132">
        <f t="shared" si="13"/>
        <v>0</v>
      </c>
      <c r="AK132">
        <f t="shared" si="13"/>
        <v>0</v>
      </c>
    </row>
    <row r="133" spans="1:37">
      <c r="A133" t="s">
        <v>205</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f t="shared" si="13"/>
        <v>0</v>
      </c>
      <c r="AJ133">
        <f t="shared" si="13"/>
        <v>0</v>
      </c>
      <c r="AK133">
        <f t="shared" si="13"/>
        <v>0</v>
      </c>
    </row>
    <row r="134" spans="1:37">
      <c r="A134" t="s">
        <v>184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c r="A135" t="s">
        <v>206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c r="A136" t="s">
        <v>207</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c r="A137" t="s">
        <v>186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c r="A138" t="s">
        <v>208</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c r="A139" t="s">
        <v>209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c r="A140" t="s">
        <v>210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c r="A141" t="s">
        <v>211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3" spans="1:37">
      <c r="A143" s="64" t="s">
        <v>216</v>
      </c>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65"/>
      <c r="AK143" s="65"/>
    </row>
    <row r="144" spans="1:37">
      <c r="A144" s="1" t="s">
        <v>217</v>
      </c>
    </row>
    <row r="145" spans="1:37">
      <c r="B145">
        <f>B$1</f>
        <v>2018</v>
      </c>
      <c r="C145">
        <f>B145+1</f>
        <v>2019</v>
      </c>
      <c r="D145">
        <f t="shared" ref="D145:AK145" si="14">C145+1</f>
        <v>2020</v>
      </c>
      <c r="E145">
        <f t="shared" si="14"/>
        <v>2021</v>
      </c>
      <c r="F145">
        <f t="shared" si="14"/>
        <v>2022</v>
      </c>
      <c r="G145">
        <f t="shared" si="14"/>
        <v>2023</v>
      </c>
      <c r="H145">
        <f t="shared" si="14"/>
        <v>2024</v>
      </c>
      <c r="I145">
        <f t="shared" si="14"/>
        <v>2025</v>
      </c>
      <c r="J145">
        <f t="shared" si="14"/>
        <v>2026</v>
      </c>
      <c r="K145">
        <f t="shared" si="14"/>
        <v>2027</v>
      </c>
      <c r="L145">
        <f t="shared" si="14"/>
        <v>2028</v>
      </c>
      <c r="M145">
        <f t="shared" si="14"/>
        <v>2029</v>
      </c>
      <c r="N145">
        <f t="shared" si="14"/>
        <v>2030</v>
      </c>
      <c r="O145">
        <f t="shared" si="14"/>
        <v>2031</v>
      </c>
      <c r="P145">
        <f t="shared" si="14"/>
        <v>2032</v>
      </c>
      <c r="Q145">
        <f t="shared" si="14"/>
        <v>2033</v>
      </c>
      <c r="R145">
        <f t="shared" si="14"/>
        <v>2034</v>
      </c>
      <c r="S145">
        <f t="shared" si="14"/>
        <v>2035</v>
      </c>
      <c r="T145">
        <f t="shared" si="14"/>
        <v>2036</v>
      </c>
      <c r="U145">
        <f t="shared" si="14"/>
        <v>2037</v>
      </c>
      <c r="V145">
        <f t="shared" si="14"/>
        <v>2038</v>
      </c>
      <c r="W145">
        <f t="shared" si="14"/>
        <v>2039</v>
      </c>
      <c r="X145">
        <f t="shared" si="14"/>
        <v>2040</v>
      </c>
      <c r="Y145">
        <f t="shared" si="14"/>
        <v>2041</v>
      </c>
      <c r="Z145">
        <f t="shared" si="14"/>
        <v>2042</v>
      </c>
      <c r="AA145">
        <f t="shared" si="14"/>
        <v>2043</v>
      </c>
      <c r="AB145">
        <f t="shared" si="14"/>
        <v>2044</v>
      </c>
      <c r="AC145">
        <f t="shared" si="14"/>
        <v>2045</v>
      </c>
      <c r="AD145">
        <f t="shared" si="14"/>
        <v>2046</v>
      </c>
      <c r="AE145">
        <f t="shared" si="14"/>
        <v>2047</v>
      </c>
      <c r="AF145">
        <f t="shared" si="14"/>
        <v>2048</v>
      </c>
      <c r="AG145">
        <f t="shared" si="14"/>
        <v>2049</v>
      </c>
      <c r="AH145">
        <f t="shared" si="14"/>
        <v>2050</v>
      </c>
      <c r="AI145">
        <f t="shared" si="14"/>
        <v>2051</v>
      </c>
      <c r="AJ145">
        <f t="shared" si="14"/>
        <v>2052</v>
      </c>
      <c r="AK145">
        <f t="shared" si="14"/>
        <v>2053</v>
      </c>
    </row>
    <row r="146" spans="1:37">
      <c r="A146" t="s">
        <v>183</v>
      </c>
      <c r="B146">
        <f>B69</f>
        <v>206696283639599.31</v>
      </c>
      <c r="C146">
        <f>$B146*('NEB CEF End-Use Demand'!P$19/'NEB CEF End-Use Demand'!$O$19)</f>
        <v>209052403631498.25</v>
      </c>
      <c r="D146">
        <f>$B146*('NEB CEF End-Use Demand'!Q$19/'NEB CEF End-Use Demand'!$O$19)</f>
        <v>229069440003351.72</v>
      </c>
      <c r="E146">
        <f>$B146*('NEB CEF End-Use Demand'!R$19/'NEB CEF End-Use Demand'!$O$19)</f>
        <v>212683091359127.91</v>
      </c>
      <c r="F146">
        <f>$B146*('NEB CEF End-Use Demand'!S$19/'NEB CEF End-Use Demand'!$O$19)</f>
        <v>212486748026469.66</v>
      </c>
      <c r="G146">
        <f>$B146*('NEB CEF End-Use Demand'!T$19/'NEB CEF End-Use Demand'!$O$19)</f>
        <v>212693074918415.59</v>
      </c>
      <c r="H146">
        <f>$B146*('NEB CEF End-Use Demand'!U$19/'NEB CEF End-Use Demand'!$O$19)</f>
        <v>214932720051957.97</v>
      </c>
      <c r="I146">
        <f>$B146*('NEB CEF End-Use Demand'!V$19/'NEB CEF End-Use Demand'!$O$19)</f>
        <v>217115791682869.97</v>
      </c>
      <c r="J146">
        <f>$B146*('NEB CEF End-Use Demand'!W$19/'NEB CEF End-Use Demand'!$O$19)</f>
        <v>219212339133288.59</v>
      </c>
      <c r="K146">
        <f>$B146*('NEB CEF End-Use Demand'!X$19/'NEB CEF End-Use Demand'!$O$19)</f>
        <v>221202395284638.28</v>
      </c>
      <c r="L146">
        <f>$B146*('NEB CEF End-Use Demand'!Y$19/'NEB CEF End-Use Demand'!$O$19)</f>
        <v>223192451435987.91</v>
      </c>
      <c r="M146">
        <f>$B146*('NEB CEF End-Use Demand'!Z$19/'NEB CEF End-Use Demand'!$O$19)</f>
        <v>225245736796159.78</v>
      </c>
      <c r="N146">
        <f>$B146*('NEB CEF End-Use Demand'!AA$19/'NEB CEF End-Use Demand'!$O$19)</f>
        <v>227342284246578.31</v>
      </c>
      <c r="O146">
        <f>$B146*('NEB CEF End-Use Demand'!AB$19/'NEB CEF End-Use Demand'!$O$19)</f>
        <v>229525355877490.34</v>
      </c>
      <c r="P146">
        <f>$B146*('NEB CEF End-Use Demand'!AC$19/'NEB CEF End-Use Demand'!$O$19)</f>
        <v>231761673157936.81</v>
      </c>
      <c r="Q146">
        <f>$B146*('NEB CEF End-Use Demand'!AD$19/'NEB CEF End-Use Demand'!$O$19)</f>
        <v>233941416935753</v>
      </c>
      <c r="R146">
        <f>$B146*('NEB CEF End-Use Demand'!AE$19/'NEB CEF End-Use Demand'!$O$19)</f>
        <v>235924817380910.84</v>
      </c>
      <c r="S146">
        <f>$B146*('NEB CEF End-Use Demand'!AF$19/'NEB CEF End-Use Demand'!$O$19)</f>
        <v>237771775849136.72</v>
      </c>
      <c r="T146">
        <f>$B146*('NEB CEF End-Use Demand'!AG$19/'NEB CEF End-Use Demand'!$O$19)</f>
        <v>239445685956375.66</v>
      </c>
      <c r="U146">
        <f>$B146*('NEB CEF End-Use Demand'!AH$19/'NEB CEF End-Use Demand'!$O$19)</f>
        <v>241039727589312.97</v>
      </c>
      <c r="V146">
        <f>$B146*('NEB CEF End-Use Demand'!AI$19/'NEB CEF End-Use Demand'!$O$19)</f>
        <v>242547245041756.78</v>
      </c>
      <c r="W146">
        <f>$B146*('NEB CEF End-Use Demand'!AJ$19/'NEB CEF End-Use Demand'!$O$19)</f>
        <v>243934959782748.13</v>
      </c>
      <c r="X146">
        <f>$B146*('NEB CEF End-Use Demand'!AK$19/'NEB CEF End-Use Demand'!$O$19)</f>
        <v>245192888252999.25</v>
      </c>
      <c r="Y146">
        <f>$B146*('NEB CEF End-Use Demand'!AL$19/'NEB CEF End-Use Demand'!$O$19)</f>
        <v>246520701638264.34</v>
      </c>
      <c r="Z146">
        <f>$B146*('NEB CEF End-Use Demand'!AM$19/'NEB CEF End-Use Demand'!$O$19)</f>
        <v>247682122368734.31</v>
      </c>
      <c r="AA146">
        <f>$B146*('NEB CEF End-Use Demand'!AN$19/'NEB CEF End-Use Demand'!$O$19)</f>
        <v>248950034398273.19</v>
      </c>
      <c r="AB146">
        <f>$B146*('NEB CEF End-Use Demand'!AO$19/'NEB CEF End-Use Demand'!$O$19)</f>
        <v>250128094394222.69</v>
      </c>
      <c r="AC146">
        <f>$B146*('NEB CEF End-Use Demand'!AP$19/'NEB CEF End-Use Demand'!$O$19)</f>
        <v>251402662129953.31</v>
      </c>
      <c r="AD146">
        <f>$B146*('NEB CEF End-Use Demand'!AQ$19/'NEB CEF End-Use Demand'!$O$19)</f>
        <v>252520820770176.53</v>
      </c>
      <c r="AE146">
        <f>$B146*('NEB CEF End-Use Demand'!AR$19/'NEB CEF End-Use Demand'!$O$19)</f>
        <v>253765437828044.03</v>
      </c>
      <c r="AF146">
        <f>$B146*('NEB CEF End-Use Demand'!AS$19/'NEB CEF End-Use Demand'!$O$19)</f>
        <v>254973448501856.66</v>
      </c>
      <c r="AG146">
        <f>$B146*('NEB CEF End-Use Demand'!AT$19/'NEB CEF End-Use Demand'!$O$19)</f>
        <v>256277966915450.47</v>
      </c>
      <c r="AH146">
        <f>$B146*('NEB CEF End-Use Demand'!AU$19/'NEB CEF End-Use Demand'!$O$19)</f>
        <v>257479321883071.25</v>
      </c>
      <c r="AI146">
        <f t="shared" ref="AI146:AK149" si="15">TREND($O146:$X146,$O$145:$X$145,AI$145)</f>
        <v>265000451399070.5</v>
      </c>
      <c r="AJ146">
        <f t="shared" si="15"/>
        <v>266735412484014</v>
      </c>
      <c r="AK146">
        <f t="shared" si="15"/>
        <v>268470373568958</v>
      </c>
    </row>
    <row r="147" spans="1:37">
      <c r="A147" t="s">
        <v>205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f t="shared" si="15"/>
        <v>0</v>
      </c>
      <c r="AJ147">
        <f t="shared" si="15"/>
        <v>0</v>
      </c>
      <c r="AK147">
        <f t="shared" si="15"/>
        <v>0</v>
      </c>
    </row>
    <row r="148" spans="1:37">
      <c r="A148" t="s">
        <v>184</v>
      </c>
      <c r="B148">
        <f>C69</f>
        <v>248035540367519.28</v>
      </c>
      <c r="C148">
        <f>$B148*('NEB CEF End-Use Demand'!P$20/'NEB CEF End-Use Demand'!$O$20)</f>
        <v>259702734535292.56</v>
      </c>
      <c r="D148">
        <f>$B148*('NEB CEF End-Use Demand'!Q$20/'NEB CEF End-Use Demand'!$O$20)</f>
        <v>268493401541386.03</v>
      </c>
      <c r="E148">
        <f>$B148*('NEB CEF End-Use Demand'!R$20/'NEB CEF End-Use Demand'!$O$20)</f>
        <v>256010917389502.38</v>
      </c>
      <c r="F148">
        <f>$B148*('NEB CEF End-Use Demand'!S$20/'NEB CEF End-Use Demand'!$O$20)</f>
        <v>251714207674856.06</v>
      </c>
      <c r="G148">
        <f>$B148*('NEB CEF End-Use Demand'!T$20/'NEB CEF End-Use Demand'!$O$20)</f>
        <v>248255800161613.59</v>
      </c>
      <c r="H148">
        <f>$B148*('NEB CEF End-Use Demand'!U$20/'NEB CEF End-Use Demand'!$O$20)</f>
        <v>248827818134336.22</v>
      </c>
      <c r="I148">
        <f>$B148*('NEB CEF End-Use Demand'!V$20/'NEB CEF End-Use Demand'!$O$20)</f>
        <v>249205875989871.25</v>
      </c>
      <c r="J148">
        <f>$B148*('NEB CEF End-Use Demand'!W$20/'NEB CEF End-Use Demand'!$O$20)</f>
        <v>249659545416513.34</v>
      </c>
      <c r="K148">
        <f>$B148*('NEB CEF End-Use Demand'!X$20/'NEB CEF End-Use Demand'!$O$20)</f>
        <v>249896242508674.41</v>
      </c>
      <c r="L148">
        <f>$B148*('NEB CEF End-Use Demand'!Y$20/'NEB CEF End-Use Demand'!$O$20)</f>
        <v>250139514520062.22</v>
      </c>
      <c r="M148">
        <f>$B148*('NEB CEF End-Use Demand'!Z$20/'NEB CEF End-Use Demand'!$O$20)</f>
        <v>250303887500729.66</v>
      </c>
      <c r="N148">
        <f>$B148*('NEB CEF End-Use Demand'!AA$20/'NEB CEF End-Use Demand'!$O$20)</f>
        <v>250389361450676.69</v>
      </c>
      <c r="O148">
        <f>$B148*('NEB CEF End-Use Demand'!AB$20/'NEB CEF End-Use Demand'!$O$20)</f>
        <v>251207938894400.41</v>
      </c>
      <c r="P148">
        <f>$B148*('NEB CEF End-Use Demand'!AC$20/'NEB CEF End-Use Demand'!$O$20)</f>
        <v>252095552990004.53</v>
      </c>
      <c r="Q148">
        <f>$B148*('NEB CEF End-Use Demand'!AD$20/'NEB CEF End-Use Demand'!$O$20)</f>
        <v>252986454545221.88</v>
      </c>
      <c r="R148">
        <f>$B148*('NEB CEF End-Use Demand'!AE$20/'NEB CEF End-Use Demand'!$O$20)</f>
        <v>253972692429226.34</v>
      </c>
      <c r="S148">
        <f>$B148*('NEB CEF End-Use Demand'!AF$20/'NEB CEF End-Use Demand'!$O$20)</f>
        <v>254972080151684.28</v>
      </c>
      <c r="T148">
        <f>$B148*('NEB CEF End-Use Demand'!AG$20/'NEB CEF End-Use Demand'!$O$20)</f>
        <v>255925443439555.28</v>
      </c>
      <c r="U148">
        <f>$B148*('NEB CEF End-Use Demand'!AH$20/'NEB CEF End-Use Demand'!$O$20)</f>
        <v>256862369429359.63</v>
      </c>
      <c r="V148">
        <f>$B148*('NEB CEF End-Use Demand'!AI$20/'NEB CEF End-Use Demand'!$O$20)</f>
        <v>257746696065350.25</v>
      </c>
      <c r="W148">
        <f>$B148*('NEB CEF End-Use Demand'!AJ$20/'NEB CEF End-Use Demand'!$O$20)</f>
        <v>258608010484047.53</v>
      </c>
      <c r="X148">
        <f>$B148*('NEB CEF End-Use Demand'!AK$20/'NEB CEF End-Use Demand'!$O$20)</f>
        <v>259449600145064.72</v>
      </c>
      <c r="Y148">
        <f>$B148*('NEB CEF End-Use Demand'!AL$20/'NEB CEF End-Use Demand'!$O$20)</f>
        <v>260455562786749.31</v>
      </c>
      <c r="Z148">
        <f>$B148*('NEB CEF End-Use Demand'!AM$20/'NEB CEF End-Use Demand'!$O$20)</f>
        <v>261602886191807.88</v>
      </c>
      <c r="AA148">
        <f>$B148*('NEB CEF End-Use Demand'!AN$20/'NEB CEF End-Use Demand'!$O$20)</f>
        <v>262848833385266.91</v>
      </c>
      <c r="AB148">
        <f>$B148*('NEB CEF End-Use Demand'!AO$20/'NEB CEF End-Use Demand'!$O$20)</f>
        <v>264203266745966.44</v>
      </c>
      <c r="AC148">
        <f>$B148*('NEB CEF End-Use Demand'!AP$20/'NEB CEF End-Use Demand'!$O$20)</f>
        <v>265728648006560.06</v>
      </c>
      <c r="AD148">
        <f>$B148*('NEB CEF End-Use Demand'!AQ$20/'NEB CEF End-Use Demand'!$O$20)</f>
        <v>267303341161353.94</v>
      </c>
      <c r="AE148">
        <f>$B148*('NEB CEF End-Use Demand'!AR$20/'NEB CEF End-Use Demand'!$O$20)</f>
        <v>268904333993054.56</v>
      </c>
      <c r="AF148">
        <f>$B148*('NEB CEF End-Use Demand'!AS$20/'NEB CEF End-Use Demand'!$O$20)</f>
        <v>270705861861169.47</v>
      </c>
      <c r="AG148">
        <f>$B148*('NEB CEF End-Use Demand'!AT$20/'NEB CEF End-Use Demand'!$O$20)</f>
        <v>272556701623484.63</v>
      </c>
      <c r="AH148">
        <f>$B148*('NEB CEF End-Use Demand'!AU$20/'NEB CEF End-Use Demand'!$O$20)</f>
        <v>274473290578066.63</v>
      </c>
      <c r="AI148">
        <f t="shared" si="15"/>
        <v>269772860898903.5</v>
      </c>
      <c r="AJ148">
        <f t="shared" si="15"/>
        <v>270701259417710.75</v>
      </c>
      <c r="AK148">
        <f t="shared" si="15"/>
        <v>271629657936518</v>
      </c>
    </row>
    <row r="149" spans="1:37">
      <c r="A149" t="s">
        <v>206</v>
      </c>
      <c r="B149">
        <f>D69</f>
        <v>33489731480847.75</v>
      </c>
      <c r="C149">
        <f>$B149*('NEB CEF End-Use Demand'!P$21/'NEB CEF End-Use Demand'!$O$21)</f>
        <v>33818592174700.566</v>
      </c>
      <c r="D149">
        <f>$B149*('NEB CEF End-Use Demand'!Q$21/'NEB CEF End-Use Demand'!$O$21)</f>
        <v>34368194978125.836</v>
      </c>
      <c r="E149">
        <f>$B149*('NEB CEF End-Use Demand'!R$21/'NEB CEF End-Use Demand'!$O$21)</f>
        <v>32061665180144.395</v>
      </c>
      <c r="F149">
        <f>$B149*('NEB CEF End-Use Demand'!S$21/'NEB CEF End-Use Demand'!$O$21)</f>
        <v>30678648289557.863</v>
      </c>
      <c r="G149">
        <f>$B149*('NEB CEF End-Use Demand'!T$21/'NEB CEF End-Use Demand'!$O$21)</f>
        <v>29354195632123.207</v>
      </c>
      <c r="H149">
        <f>$B149*('NEB CEF End-Use Demand'!U$21/'NEB CEF End-Use Demand'!$O$21)</f>
        <v>28687464362394.195</v>
      </c>
      <c r="I149">
        <f>$B149*('NEB CEF End-Use Demand'!V$21/'NEB CEF End-Use Demand'!$O$21)</f>
        <v>27926129331419.855</v>
      </c>
      <c r="J149">
        <f>$B149*('NEB CEF End-Use Demand'!W$21/'NEB CEF End-Use Demand'!$O$21)</f>
        <v>27187319005503.926</v>
      </c>
      <c r="K149">
        <f>$B149*('NEB CEF End-Use Demand'!X$21/'NEB CEF End-Use Demand'!$O$21)</f>
        <v>26484548207681.449</v>
      </c>
      <c r="L149">
        <f>$B149*('NEB CEF End-Use Demand'!Y$21/'NEB CEF End-Use Demand'!$O$21)</f>
        <v>25817816937952.441</v>
      </c>
      <c r="M149">
        <f>$B149*('NEB CEF End-Use Demand'!Z$21/'NEB CEF End-Use Demand'!$O$21)</f>
        <v>25182620255305.207</v>
      </c>
      <c r="N149">
        <f>$B149*('NEB CEF End-Use Demand'!AA$21/'NEB CEF End-Use Demand'!$O$21)</f>
        <v>24578958159739.754</v>
      </c>
      <c r="O149">
        <f>$B149*('NEB CEF End-Use Demand'!AB$21/'NEB CEF End-Use Demand'!$O$21)</f>
        <v>24002325710244.391</v>
      </c>
      <c r="P149">
        <f>$B149*('NEB CEF End-Use Demand'!AC$21/'NEB CEF End-Use Demand'!$O$21)</f>
        <v>23457227847830.809</v>
      </c>
      <c r="Q149">
        <f>$B149*('NEB CEF End-Use Demand'!AD$21/'NEB CEF End-Use Demand'!$O$21)</f>
        <v>22930149749463.953</v>
      </c>
      <c r="R149">
        <f>$B149*('NEB CEF End-Use Demand'!AE$21/'NEB CEF End-Use Demand'!$O$21)</f>
        <v>22425596356155.516</v>
      </c>
      <c r="S149">
        <f>$B149*('NEB CEF End-Use Demand'!AF$21/'NEB CEF End-Use Demand'!$O$21)</f>
        <v>21934557785882.121</v>
      </c>
      <c r="T149">
        <f>$B149*('NEB CEF End-Use Demand'!AG$21/'NEB CEF End-Use Demand'!$O$21)</f>
        <v>21452529097632.09</v>
      </c>
      <c r="U149">
        <f>$B149*('NEB CEF End-Use Demand'!AH$21/'NEB CEF End-Use Demand'!$O$21)</f>
        <v>20984015232417.113</v>
      </c>
      <c r="V149">
        <f>$B149*('NEB CEF End-Use Demand'!AI$21/'NEB CEF End-Use Demand'!$O$21)</f>
        <v>20524511249225.496</v>
      </c>
      <c r="W149">
        <f>$B149*('NEB CEF End-Use Demand'!AJ$21/'NEB CEF End-Use Demand'!$O$21)</f>
        <v>20083027030080.609</v>
      </c>
      <c r="X149">
        <f>$B149*('NEB CEF End-Use Demand'!AK$21/'NEB CEF End-Use Demand'!$O$21)</f>
        <v>19650552692959.09</v>
      </c>
      <c r="Y149">
        <f>$B149*('NEB CEF End-Use Demand'!AL$21/'NEB CEF End-Use Demand'!$O$21)</f>
        <v>19236098119884.301</v>
      </c>
      <c r="Z149">
        <f>$B149*('NEB CEF End-Use Demand'!AM$21/'NEB CEF End-Use Demand'!$O$21)</f>
        <v>18844168251867.922</v>
      </c>
      <c r="AA149">
        <f>$B149*('NEB CEF End-Use Demand'!AN$21/'NEB CEF End-Use Demand'!$O$21)</f>
        <v>18456743324863.227</v>
      </c>
      <c r="AB149">
        <f>$B149*('NEB CEF End-Use Demand'!AO$21/'NEB CEF End-Use Demand'!$O$21)</f>
        <v>18082833220893.578</v>
      </c>
      <c r="AC149">
        <f>$B149*('NEB CEF End-Use Demand'!AP$21/'NEB CEF End-Use Demand'!$O$21)</f>
        <v>17722437939958.977</v>
      </c>
      <c r="AD149">
        <f>$B149*('NEB CEF End-Use Demand'!AQ$21/'NEB CEF End-Use Demand'!$O$21)</f>
        <v>17371052541047.742</v>
      </c>
      <c r="AE149">
        <f>$B149*('NEB CEF End-Use Demand'!AR$21/'NEB CEF End-Use Demand'!$O$21)</f>
        <v>17033181965171.555</v>
      </c>
      <c r="AF149">
        <f>$B149*('NEB CEF End-Use Demand'!AS$21/'NEB CEF End-Use Demand'!$O$21)</f>
        <v>16704321271318.73</v>
      </c>
      <c r="AG149">
        <f>$B149*('NEB CEF End-Use Demand'!AT$21/'NEB CEF End-Use Demand'!$O$21)</f>
        <v>16388975400500.957</v>
      </c>
      <c r="AH149">
        <f>$B149*('NEB CEF End-Use Demand'!AU$21/'NEB CEF End-Use Demand'!$O$21)</f>
        <v>16087144352718.23</v>
      </c>
      <c r="AI149">
        <f t="shared" si="15"/>
        <v>14264963970174.625</v>
      </c>
      <c r="AJ149">
        <f t="shared" si="15"/>
        <v>13782416531141.5</v>
      </c>
      <c r="AK149">
        <f t="shared" si="15"/>
        <v>13299869092108.25</v>
      </c>
    </row>
    <row r="150" spans="1:37">
      <c r="A150" t="s">
        <v>207</v>
      </c>
      <c r="B150">
        <f>F69</f>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c r="A151" t="s">
        <v>186</v>
      </c>
      <c r="B151">
        <f>E69</f>
        <v>95977206553935.781</v>
      </c>
      <c r="C151">
        <f>$B151*('NEB CEF End-Use Demand'!P$22/'NEB CEF End-Use Demand'!$O$22)</f>
        <v>98411957357305.531</v>
      </c>
      <c r="D151">
        <f>$B151*('NEB CEF End-Use Demand'!Q$22/'NEB CEF End-Use Demand'!$O$22)</f>
        <v>100305031949833.86</v>
      </c>
      <c r="E151">
        <f>$B151*('NEB CEF End-Use Demand'!R$22/'NEB CEF End-Use Demand'!$O$22)</f>
        <v>94547628100581.063</v>
      </c>
      <c r="F151">
        <f>$B151*('NEB CEF End-Use Demand'!S$22/'NEB CEF End-Use Demand'!$O$22)</f>
        <v>91375750907200.281</v>
      </c>
      <c r="G151">
        <f>$B151*('NEB CEF End-Use Demand'!T$22/'NEB CEF End-Use Demand'!$O$22)</f>
        <v>88477503964656.922</v>
      </c>
      <c r="H151">
        <f>$B151*('NEB CEF End-Use Demand'!U$22/'NEB CEF End-Use Demand'!$O$22)</f>
        <v>88075435024650.906</v>
      </c>
      <c r="I151">
        <f>$B151*('NEB CEF End-Use Demand'!V$22/'NEB CEF End-Use Demand'!$O$22)</f>
        <v>88120109351318.234</v>
      </c>
      <c r="J151">
        <f>$B151*('NEB CEF End-Use Demand'!W$22/'NEB CEF End-Use Demand'!$O$22)</f>
        <v>87969333498815.984</v>
      </c>
      <c r="K151">
        <f>$B151*('NEB CEF End-Use Demand'!X$22/'NEB CEF End-Use Demand'!$O$22)</f>
        <v>88097772187984.563</v>
      </c>
      <c r="L151">
        <f>$B151*('NEB CEF End-Use Demand'!Y$22/'NEB CEF End-Use Demand'!$O$22)</f>
        <v>88270885203820.484</v>
      </c>
      <c r="M151">
        <f>$B151*('NEB CEF End-Use Demand'!Z$22/'NEB CEF End-Use Demand'!$O$22)</f>
        <v>88739965633827.5</v>
      </c>
      <c r="N151">
        <f>$B151*('NEB CEF End-Use Demand'!AA$22/'NEB CEF End-Use Demand'!$O$22)</f>
        <v>89270473263002.125</v>
      </c>
      <c r="O151">
        <f>$B151*('NEB CEF End-Use Demand'!AB$22/'NEB CEF End-Use Demand'!$O$22)</f>
        <v>88784639960494.844</v>
      </c>
      <c r="P151">
        <f>$B151*('NEB CEF End-Use Demand'!AC$22/'NEB CEF End-Use Demand'!$O$22)</f>
        <v>88388155311322.25</v>
      </c>
      <c r="Q151">
        <f>$B151*('NEB CEF End-Use Demand'!AD$22/'NEB CEF End-Use Demand'!$O$22)</f>
        <v>88025176407150.156</v>
      </c>
      <c r="R151">
        <f>$B151*('NEB CEF End-Use Demand'!AE$22/'NEB CEF End-Use Demand'!$O$22)</f>
        <v>87712456120478.813</v>
      </c>
      <c r="S151">
        <f>$B151*('NEB CEF End-Use Demand'!AF$22/'NEB CEF End-Use Demand'!$O$22)</f>
        <v>87433241578807.953</v>
      </c>
      <c r="T151">
        <f>$B151*('NEB CEF End-Use Demand'!AG$22/'NEB CEF End-Use Demand'!$O$22)</f>
        <v>87142858455470.297</v>
      </c>
      <c r="U151">
        <f>$B151*('NEB CEF End-Use Demand'!AH$22/'NEB CEF End-Use Demand'!$O$22)</f>
        <v>86858059622966.031</v>
      </c>
      <c r="V151">
        <f>$B151*('NEB CEF End-Use Demand'!AI$22/'NEB CEF End-Use Demand'!$O$22)</f>
        <v>86573260790461.766</v>
      </c>
      <c r="W151">
        <f>$B151*('NEB CEF End-Use Demand'!AJ$22/'NEB CEF End-Use Demand'!$O$22)</f>
        <v>86299630539624.328</v>
      </c>
      <c r="X151">
        <f>$B151*('NEB CEF End-Use Demand'!AK$22/'NEB CEF End-Use Demand'!$O$22)</f>
        <v>86053921742954</v>
      </c>
      <c r="Y151">
        <f>$B151*('NEB CEF End-Use Demand'!AL$22/'NEB CEF End-Use Demand'!$O$22)</f>
        <v>85852887272950.984</v>
      </c>
      <c r="Z151">
        <f>$B151*('NEB CEF End-Use Demand'!AM$22/'NEB CEF End-Use Demand'!$O$22)</f>
        <v>85730032874615.828</v>
      </c>
      <c r="AA151">
        <f>$B151*('NEB CEF End-Use Demand'!AN$22/'NEB CEF End-Use Demand'!$O$22)</f>
        <v>85612762767114.063</v>
      </c>
      <c r="AB151">
        <f>$B151*('NEB CEF End-Use Demand'!AO$22/'NEB CEF End-Use Demand'!$O$22)</f>
        <v>85540166986279.656</v>
      </c>
      <c r="AC151">
        <f>$B151*('NEB CEF End-Use Demand'!AP$22/'NEB CEF End-Use Demand'!$O$22)</f>
        <v>85461986914611.813</v>
      </c>
      <c r="AD151">
        <f>$B151*('NEB CEF End-Use Demand'!AQ$22/'NEB CEF End-Use Demand'!$O$22)</f>
        <v>85506661241279.156</v>
      </c>
      <c r="AE151">
        <f>$B151*('NEB CEF End-Use Demand'!AR$22/'NEB CEF End-Use Demand'!$O$22)</f>
        <v>85484324077945.484</v>
      </c>
      <c r="AF151">
        <f>$B151*('NEB CEF End-Use Demand'!AS$22/'NEB CEF End-Use Demand'!$O$22)</f>
        <v>85568088440446.719</v>
      </c>
      <c r="AG151">
        <f>$B151*('NEB CEF End-Use Demand'!AT$22/'NEB CEF End-Use Demand'!$O$22)</f>
        <v>85618347057947.484</v>
      </c>
      <c r="AH151">
        <f>$B151*('NEB CEF End-Use Demand'!AU$22/'NEB CEF End-Use Demand'!$O$22)</f>
        <v>85741201456282.641</v>
      </c>
      <c r="AI151">
        <f>TREND($O151:$X151,$O$145:$X$145,AI$145)</f>
        <v>82695055417120.875</v>
      </c>
      <c r="AJ151">
        <f>TREND($O151:$X151,$O$145:$X$145,AJ$145)</f>
        <v>82396211247065.875</v>
      </c>
      <c r="AK151">
        <f>TREND($O151:$X151,$O$145:$X$145,AK$145)</f>
        <v>82097367077010.875</v>
      </c>
    </row>
    <row r="152" spans="1:37">
      <c r="A152" t="s">
        <v>208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c r="A153" t="s">
        <v>209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c r="A154" t="s">
        <v>210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c r="A155" t="s">
        <v>211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c r="A156" s="1"/>
    </row>
    <row r="157" spans="1:37">
      <c r="A157" s="1" t="s">
        <v>218</v>
      </c>
    </row>
    <row r="158" spans="1:37">
      <c r="B158">
        <f>B$1</f>
        <v>2018</v>
      </c>
      <c r="C158">
        <f>B158+1</f>
        <v>2019</v>
      </c>
      <c r="D158">
        <f t="shared" ref="D158:AK158" si="16">C158+1</f>
        <v>2020</v>
      </c>
      <c r="E158">
        <f t="shared" si="16"/>
        <v>2021</v>
      </c>
      <c r="F158">
        <f t="shared" si="16"/>
        <v>2022</v>
      </c>
      <c r="G158">
        <f t="shared" si="16"/>
        <v>2023</v>
      </c>
      <c r="H158">
        <f t="shared" si="16"/>
        <v>2024</v>
      </c>
      <c r="I158">
        <f t="shared" si="16"/>
        <v>2025</v>
      </c>
      <c r="J158">
        <f t="shared" si="16"/>
        <v>2026</v>
      </c>
      <c r="K158">
        <f t="shared" si="16"/>
        <v>2027</v>
      </c>
      <c r="L158">
        <f t="shared" si="16"/>
        <v>2028</v>
      </c>
      <c r="M158">
        <f t="shared" si="16"/>
        <v>2029</v>
      </c>
      <c r="N158">
        <f t="shared" si="16"/>
        <v>2030</v>
      </c>
      <c r="O158">
        <f t="shared" si="16"/>
        <v>2031</v>
      </c>
      <c r="P158">
        <f t="shared" si="16"/>
        <v>2032</v>
      </c>
      <c r="Q158">
        <f t="shared" si="16"/>
        <v>2033</v>
      </c>
      <c r="R158">
        <f t="shared" si="16"/>
        <v>2034</v>
      </c>
      <c r="S158">
        <f t="shared" si="16"/>
        <v>2035</v>
      </c>
      <c r="T158">
        <f t="shared" si="16"/>
        <v>2036</v>
      </c>
      <c r="U158">
        <f t="shared" si="16"/>
        <v>2037</v>
      </c>
      <c r="V158">
        <f t="shared" si="16"/>
        <v>2038</v>
      </c>
      <c r="W158">
        <f t="shared" si="16"/>
        <v>2039</v>
      </c>
      <c r="X158">
        <f t="shared" si="16"/>
        <v>2040</v>
      </c>
      <c r="Y158">
        <f t="shared" si="16"/>
        <v>2041</v>
      </c>
      <c r="Z158">
        <f t="shared" si="16"/>
        <v>2042</v>
      </c>
      <c r="AA158">
        <f t="shared" si="16"/>
        <v>2043</v>
      </c>
      <c r="AB158">
        <f t="shared" si="16"/>
        <v>2044</v>
      </c>
      <c r="AC158">
        <f t="shared" si="16"/>
        <v>2045</v>
      </c>
      <c r="AD158">
        <f t="shared" si="16"/>
        <v>2046</v>
      </c>
      <c r="AE158">
        <f t="shared" si="16"/>
        <v>2047</v>
      </c>
      <c r="AF158">
        <f t="shared" si="16"/>
        <v>2048</v>
      </c>
      <c r="AG158">
        <f t="shared" si="16"/>
        <v>2049</v>
      </c>
      <c r="AH158">
        <f t="shared" si="16"/>
        <v>2050</v>
      </c>
      <c r="AI158">
        <f t="shared" si="16"/>
        <v>2051</v>
      </c>
      <c r="AJ158">
        <f t="shared" si="16"/>
        <v>2052</v>
      </c>
      <c r="AK158">
        <f t="shared" si="16"/>
        <v>2053</v>
      </c>
    </row>
    <row r="159" spans="1:37">
      <c r="A159" t="s">
        <v>183</v>
      </c>
      <c r="B159">
        <f>B70</f>
        <v>21390871357533.359</v>
      </c>
      <c r="C159">
        <f>$B159*('NEB CEF End-Use Demand'!P$19/'NEB CEF End-Use Demand'!$O$19)</f>
        <v>21634704767414.598</v>
      </c>
      <c r="D159">
        <f>$B159*('NEB CEF End-Use Demand'!Q$19/'NEB CEF End-Use Demand'!$O$19)</f>
        <v>23706255558990.375</v>
      </c>
      <c r="E159">
        <f>$B159*('NEB CEF End-Use Demand'!R$19/'NEB CEF End-Use Demand'!$O$19)</f>
        <v>22010442408912.383</v>
      </c>
      <c r="F159">
        <f>$B159*('NEB CEF End-Use Demand'!S$19/'NEB CEF End-Use Demand'!$O$19)</f>
        <v>21990122958088.945</v>
      </c>
      <c r="G159">
        <f>$B159*('NEB CEF End-Use Demand'!T$19/'NEB CEF End-Use Demand'!$O$19)</f>
        <v>22011475601327.137</v>
      </c>
      <c r="H159">
        <f>$B159*('NEB CEF End-Use Demand'!U$19/'NEB CEF End-Use Demand'!$O$19)</f>
        <v>22243255099702.945</v>
      </c>
      <c r="I159">
        <f>$B159*('NEB CEF End-Use Demand'!V$19/'NEB CEF End-Use Demand'!$O$19)</f>
        <v>22469179841061.828</v>
      </c>
      <c r="J159">
        <f>$B159*('NEB CEF End-Use Demand'!W$19/'NEB CEF End-Use Demand'!$O$19)</f>
        <v>22686150248159.547</v>
      </c>
      <c r="K159">
        <f>$B159*('NEB CEF End-Use Demand'!X$19/'NEB CEF End-Use Demand'!$O$19)</f>
        <v>22892099936166.582</v>
      </c>
      <c r="L159">
        <f>$B159*('NEB CEF End-Use Demand'!Y$19/'NEB CEF End-Use Demand'!$O$19)</f>
        <v>23098049624173.613</v>
      </c>
      <c r="M159">
        <f>$B159*('NEB CEF End-Use Demand'!Z$19/'NEB CEF End-Use Demand'!$O$19)</f>
        <v>23310542864140.738</v>
      </c>
      <c r="N159">
        <f>$B159*('NEB CEF End-Use Demand'!AA$19/'NEB CEF End-Use Demand'!$O$19)</f>
        <v>23527513271238.449</v>
      </c>
      <c r="O159">
        <f>$B159*('NEB CEF End-Use Demand'!AB$19/'NEB CEF End-Use Demand'!$O$19)</f>
        <v>23753438012597.336</v>
      </c>
      <c r="P159">
        <f>$B159*('NEB CEF End-Use Demand'!AC$19/'NEB CEF End-Use Demand'!$O$19)</f>
        <v>23984873113501.563</v>
      </c>
      <c r="Q159">
        <f>$B159*('NEB CEF End-Use Demand'!AD$19/'NEB CEF End-Use Demand'!$O$19)</f>
        <v>24210453457388.871</v>
      </c>
      <c r="R159">
        <f>$B159*('NEB CEF End-Use Demand'!AE$19/'NEB CEF End-Use Demand'!$O$19)</f>
        <v>24415714350452.738</v>
      </c>
      <c r="S159">
        <f>$B159*('NEB CEF End-Use Demand'!AF$19/'NEB CEF End-Use Demand'!$O$19)</f>
        <v>24606854947181.672</v>
      </c>
      <c r="T159">
        <f>$B159*('NEB CEF End-Use Demand'!AG$19/'NEB CEF End-Use Demand'!$O$19)</f>
        <v>24780086875388.258</v>
      </c>
      <c r="U159">
        <f>$B159*('NEB CEF End-Use Demand'!AH$19/'NEB CEF End-Use Demand'!$O$19)</f>
        <v>24945053264276.84</v>
      </c>
      <c r="V159">
        <f>$B159*('NEB CEF End-Use Demand'!AI$19/'NEB CEF End-Use Demand'!$O$19)</f>
        <v>25101065318904.242</v>
      </c>
      <c r="W159">
        <f>$B159*('NEB CEF End-Use Demand'!AJ$19/'NEB CEF End-Use Demand'!$O$19)</f>
        <v>25244679064554.633</v>
      </c>
      <c r="X159">
        <f>$B159*('NEB CEF End-Use Demand'!AK$19/'NEB CEF End-Use Demand'!$O$19)</f>
        <v>25374861308813.258</v>
      </c>
      <c r="Y159">
        <f>$B159*('NEB CEF End-Use Demand'!AL$19/'NEB CEF End-Use Demand'!$O$19)</f>
        <v>25512275899975.141</v>
      </c>
      <c r="Z159">
        <f>$B159*('NEB CEF End-Use Demand'!AM$19/'NEB CEF End-Use Demand'!$O$19)</f>
        <v>25632470617557.844</v>
      </c>
      <c r="AA159">
        <f>$B159*('NEB CEF End-Use Demand'!AN$19/'NEB CEF End-Use Demand'!$O$19)</f>
        <v>25763686054231.223</v>
      </c>
      <c r="AB159">
        <f>$B159*('NEB CEF End-Use Demand'!AO$19/'NEB CEF End-Use Demand'!$O$19)</f>
        <v>25885602759171.844</v>
      </c>
      <c r="AC159">
        <f>$B159*('NEB CEF End-Use Demand'!AP$19/'NEB CEF End-Use Demand'!$O$19)</f>
        <v>26017506990788.391</v>
      </c>
      <c r="AD159">
        <f>$B159*('NEB CEF End-Use Demand'!AQ$19/'NEB CEF End-Use Demand'!$O$19)</f>
        <v>26133224541240.5</v>
      </c>
      <c r="AE159">
        <f>$B159*('NEB CEF End-Use Demand'!AR$19/'NEB CEF End-Use Demand'!$O$19)</f>
        <v>26262029195612.793</v>
      </c>
      <c r="AF159">
        <f>$B159*('NEB CEF End-Use Demand'!AS$19/'NEB CEF End-Use Demand'!$O$19)</f>
        <v>26387045477797.664</v>
      </c>
      <c r="AG159">
        <f>$B159*('NEB CEF End-Use Demand'!AT$19/'NEB CEF End-Use Demand'!$O$19)</f>
        <v>26522049286658.469</v>
      </c>
      <c r="AH159">
        <f>$B159*('NEB CEF End-Use Demand'!AU$19/'NEB CEF End-Use Demand'!$O$19)</f>
        <v>26646376773900.172</v>
      </c>
      <c r="AI159">
        <f t="shared" ref="AI159:AK160" si="17">TREND($O159:$X159,$O$145:$X$145,AI$145)</f>
        <v>27424733844995.938</v>
      </c>
      <c r="AJ159">
        <f t="shared" si="17"/>
        <v>27604283901363</v>
      </c>
      <c r="AK159">
        <f t="shared" si="17"/>
        <v>27783833957730.125</v>
      </c>
    </row>
    <row r="160" spans="1:37">
      <c r="A160" t="s">
        <v>205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f t="shared" si="17"/>
        <v>0</v>
      </c>
      <c r="AJ160">
        <f t="shared" si="17"/>
        <v>0</v>
      </c>
      <c r="AK160">
        <f t="shared" si="17"/>
        <v>0</v>
      </c>
    </row>
    <row r="161" spans="1:37">
      <c r="A161" t="s">
        <v>184</v>
      </c>
      <c r="B161">
        <f>C70</f>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c r="A162" t="s">
        <v>206</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c r="A163" t="s">
        <v>207</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c r="A164" t="s">
        <v>186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c r="A165" t="s">
        <v>208</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c r="A166" t="s">
        <v>209</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c r="A167" t="s">
        <v>210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c r="A168" t="s">
        <v>211</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70" spans="1:37">
      <c r="A170" s="1" t="s">
        <v>219</v>
      </c>
    </row>
    <row r="171" spans="1:37">
      <c r="B171">
        <f>B$1</f>
        <v>2018</v>
      </c>
      <c r="C171">
        <f>B171+1</f>
        <v>2019</v>
      </c>
      <c r="D171">
        <f t="shared" ref="D171:AK171" si="18">C171+1</f>
        <v>2020</v>
      </c>
      <c r="E171">
        <f t="shared" si="18"/>
        <v>2021</v>
      </c>
      <c r="F171">
        <f t="shared" si="18"/>
        <v>2022</v>
      </c>
      <c r="G171">
        <f t="shared" si="18"/>
        <v>2023</v>
      </c>
      <c r="H171">
        <f t="shared" si="18"/>
        <v>2024</v>
      </c>
      <c r="I171">
        <f t="shared" si="18"/>
        <v>2025</v>
      </c>
      <c r="J171">
        <f t="shared" si="18"/>
        <v>2026</v>
      </c>
      <c r="K171">
        <f t="shared" si="18"/>
        <v>2027</v>
      </c>
      <c r="L171">
        <f t="shared" si="18"/>
        <v>2028</v>
      </c>
      <c r="M171">
        <f t="shared" si="18"/>
        <v>2029</v>
      </c>
      <c r="N171">
        <f t="shared" si="18"/>
        <v>2030</v>
      </c>
      <c r="O171">
        <f t="shared" si="18"/>
        <v>2031</v>
      </c>
      <c r="P171">
        <f t="shared" si="18"/>
        <v>2032</v>
      </c>
      <c r="Q171">
        <f t="shared" si="18"/>
        <v>2033</v>
      </c>
      <c r="R171">
        <f t="shared" si="18"/>
        <v>2034</v>
      </c>
      <c r="S171">
        <f t="shared" si="18"/>
        <v>2035</v>
      </c>
      <c r="T171">
        <f t="shared" si="18"/>
        <v>2036</v>
      </c>
      <c r="U171">
        <f t="shared" si="18"/>
        <v>2037</v>
      </c>
      <c r="V171">
        <f t="shared" si="18"/>
        <v>2038</v>
      </c>
      <c r="W171">
        <f t="shared" si="18"/>
        <v>2039</v>
      </c>
      <c r="X171">
        <f t="shared" si="18"/>
        <v>2040</v>
      </c>
      <c r="Y171">
        <f t="shared" si="18"/>
        <v>2041</v>
      </c>
      <c r="Z171">
        <f t="shared" si="18"/>
        <v>2042</v>
      </c>
      <c r="AA171">
        <f t="shared" si="18"/>
        <v>2043</v>
      </c>
      <c r="AB171">
        <f t="shared" si="18"/>
        <v>2044</v>
      </c>
      <c r="AC171">
        <f t="shared" si="18"/>
        <v>2045</v>
      </c>
      <c r="AD171">
        <f t="shared" si="18"/>
        <v>2046</v>
      </c>
      <c r="AE171">
        <f t="shared" si="18"/>
        <v>2047</v>
      </c>
      <c r="AF171">
        <f t="shared" si="18"/>
        <v>2048</v>
      </c>
      <c r="AG171">
        <f t="shared" si="18"/>
        <v>2049</v>
      </c>
      <c r="AH171">
        <f t="shared" si="18"/>
        <v>2050</v>
      </c>
      <c r="AI171">
        <f t="shared" si="18"/>
        <v>2051</v>
      </c>
      <c r="AJ171">
        <f t="shared" si="18"/>
        <v>2052</v>
      </c>
      <c r="AK171">
        <f t="shared" si="18"/>
        <v>2053</v>
      </c>
    </row>
    <row r="172" spans="1:37">
      <c r="A172" t="s">
        <v>183</v>
      </c>
      <c r="B172">
        <f>B71</f>
        <v>29745336024391.84</v>
      </c>
      <c r="C172">
        <f>$B172*('NEB CEF End-Use Demand'!P$19/'NEB CEF End-Use Demand'!$O$19)</f>
        <v>30084401534611.758</v>
      </c>
      <c r="D172">
        <f>$B172*('NEB CEF End-Use Demand'!Q$19/'NEB CEF End-Use Demand'!$O$19)</f>
        <v>32965021653217.43</v>
      </c>
      <c r="E172">
        <f>$B172*('NEB CEF End-Use Demand'!R$19/'NEB CEF End-Use Demand'!$O$19)</f>
        <v>30606888076490.195</v>
      </c>
      <c r="F172">
        <f>$B172*('NEB CEF End-Use Demand'!S$19/'NEB CEF End-Use Demand'!$O$19)</f>
        <v>30578632617305.203</v>
      </c>
      <c r="G172">
        <f>$B172*('NEB CEF End-Use Demand'!T$19/'NEB CEF End-Use Demand'!$O$19)</f>
        <v>30608324794753.84</v>
      </c>
      <c r="H172">
        <f>$B172*('NEB CEF End-Use Demand'!U$19/'NEB CEF End-Use Demand'!$O$19)</f>
        <v>30930628591897.914</v>
      </c>
      <c r="I172">
        <f>$B172*('NEB CEF End-Use Demand'!V$19/'NEB CEF End-Use Demand'!$O$19)</f>
        <v>31244790985548.004</v>
      </c>
      <c r="J172">
        <f>$B172*('NEB CEF End-Use Demand'!W$19/'NEB CEF End-Use Demand'!$O$19)</f>
        <v>31546501820913.195</v>
      </c>
      <c r="K172">
        <f>$B172*('NEB CEF End-Use Demand'!X$19/'NEB CEF End-Use Demand'!$O$19)</f>
        <v>31832887661466.18</v>
      </c>
      <c r="L172">
        <f>$B172*('NEB CEF End-Use Demand'!Y$19/'NEB CEF End-Use Demand'!$O$19)</f>
        <v>32119273502019.156</v>
      </c>
      <c r="M172">
        <f>$B172*('NEB CEF End-Use Demand'!Z$19/'NEB CEF End-Use Demand'!$O$19)</f>
        <v>32414758558241.887</v>
      </c>
      <c r="N172">
        <f>$B172*('NEB CEF End-Use Demand'!AA$19/'NEB CEF End-Use Demand'!$O$19)</f>
        <v>32716469393607.063</v>
      </c>
      <c r="O172">
        <f>$B172*('NEB CEF End-Use Demand'!AB$19/'NEB CEF End-Use Demand'!$O$19)</f>
        <v>33030631787257.16</v>
      </c>
      <c r="P172">
        <f>$B172*('NEB CEF End-Use Demand'!AC$19/'NEB CEF End-Use Demand'!$O$19)</f>
        <v>33352456678313.355</v>
      </c>
      <c r="Q172">
        <f>$B172*('NEB CEF End-Use Demand'!AD$19/'NEB CEF End-Use Demand'!$O$19)</f>
        <v>33666140165875.574</v>
      </c>
      <c r="R172">
        <f>$B172*('NEB CEF End-Use Demand'!AE$19/'NEB CEF End-Use Demand'!$O$19)</f>
        <v>33951568194252.793</v>
      </c>
      <c r="S172">
        <f>$B172*('NEB CEF End-Use Demand'!AF$19/'NEB CEF End-Use Demand'!$O$19)</f>
        <v>34217361073026.879</v>
      </c>
      <c r="T172">
        <f>$B172*('NEB CEF End-Use Demand'!AG$19/'NEB CEF End-Use Demand'!$O$19)</f>
        <v>34458250835231.145</v>
      </c>
      <c r="U172">
        <f>$B172*('NEB CEF End-Use Demand'!AH$19/'NEB CEF End-Use Demand'!$O$19)</f>
        <v>34687646851326.258</v>
      </c>
      <c r="V172">
        <f>$B172*('NEB CEF End-Use Demand'!AI$19/'NEB CEF End-Use Demand'!$O$19)</f>
        <v>34904591309136.461</v>
      </c>
      <c r="W172">
        <f>$B172*('NEB CEF End-Use Demand'!AJ$19/'NEB CEF End-Use Demand'!$O$19)</f>
        <v>35104295147782.941</v>
      </c>
      <c r="X172">
        <f>$B172*('NEB CEF End-Use Demand'!AK$19/'NEB CEF End-Use Demand'!$O$19)</f>
        <v>35285321649002.047</v>
      </c>
      <c r="Y172">
        <f>$B172*('NEB CEF End-Use Demand'!AL$19/'NEB CEF End-Use Demand'!$O$19)</f>
        <v>35476405178066.664</v>
      </c>
      <c r="Z172">
        <f>$B172*('NEB CEF End-Use Demand'!AM$19/'NEB CEF End-Use Demand'!$O$19)</f>
        <v>35643543402737.219</v>
      </c>
      <c r="AA172">
        <f>$B172*('NEB CEF End-Use Demand'!AN$19/'NEB CEF End-Use Demand'!$O$19)</f>
        <v>35826006622219.977</v>
      </c>
      <c r="AB172">
        <f>$B172*('NEB CEF End-Use Demand'!AO$19/'NEB CEF End-Use Demand'!$O$19)</f>
        <v>35995539377329.938</v>
      </c>
      <c r="AC172">
        <f>$B172*('NEB CEF End-Use Demand'!AP$19/'NEB CEF End-Use Demand'!$O$19)</f>
        <v>36178960408988.445</v>
      </c>
      <c r="AD172">
        <f>$B172*('NEB CEF End-Use Demand'!AQ$19/'NEB CEF End-Use Demand'!$O$19)</f>
        <v>36339872854516.539</v>
      </c>
      <c r="AE172">
        <f>$B172*('NEB CEF End-Use Demand'!AR$19/'NEB CEF End-Use Demand'!$O$19)</f>
        <v>36518983731384.125</v>
      </c>
      <c r="AF172">
        <f>$B172*('NEB CEF End-Use Demand'!AS$19/'NEB CEF End-Use Demand'!$O$19)</f>
        <v>36692826641285.016</v>
      </c>
      <c r="AG172">
        <f>$B172*('NEB CEF End-Use Demand'!AT$19/'NEB CEF End-Use Demand'!$O$19)</f>
        <v>36880557827734.469</v>
      </c>
      <c r="AH172">
        <f>$B172*('NEB CEF End-Use Demand'!AU$19/'NEB CEF End-Use Demand'!$O$19)</f>
        <v>37053442925459.602</v>
      </c>
      <c r="AI172">
        <f t="shared" ref="AI172:AK173" si="19">TREND($O172:$X172,$O$145:$X$145,AI$145)</f>
        <v>38135796806221.438</v>
      </c>
      <c r="AJ172">
        <f t="shared" si="19"/>
        <v>38385472318292.438</v>
      </c>
      <c r="AK172">
        <f t="shared" si="19"/>
        <v>38635147830363.5</v>
      </c>
    </row>
    <row r="173" spans="1:37">
      <c r="A173" t="s">
        <v>205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f t="shared" si="19"/>
        <v>0</v>
      </c>
      <c r="AJ173">
        <f t="shared" si="19"/>
        <v>0</v>
      </c>
      <c r="AK173">
        <f t="shared" si="19"/>
        <v>0</v>
      </c>
    </row>
    <row r="174" spans="1:37">
      <c r="A174" t="s">
        <v>184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c r="A175" t="s">
        <v>206</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c r="A176" t="s">
        <v>207</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c r="A177" t="s">
        <v>186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c r="A178" t="s">
        <v>208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c r="A179" t="s">
        <v>209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c r="A180" t="s">
        <v>210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1" spans="1:37">
      <c r="A181" t="s">
        <v>211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3" spans="1:37">
      <c r="A183" s="1" t="s">
        <v>220</v>
      </c>
    </row>
    <row r="184" spans="1:37">
      <c r="B184">
        <f>B$1</f>
        <v>2018</v>
      </c>
      <c r="C184">
        <f>B184+1</f>
        <v>2019</v>
      </c>
      <c r="D184">
        <f t="shared" ref="D184:AK184" si="20">C184+1</f>
        <v>2020</v>
      </c>
      <c r="E184">
        <f t="shared" si="20"/>
        <v>2021</v>
      </c>
      <c r="F184">
        <f t="shared" si="20"/>
        <v>2022</v>
      </c>
      <c r="G184">
        <f t="shared" si="20"/>
        <v>2023</v>
      </c>
      <c r="H184">
        <f t="shared" si="20"/>
        <v>2024</v>
      </c>
      <c r="I184">
        <f t="shared" si="20"/>
        <v>2025</v>
      </c>
      <c r="J184">
        <f t="shared" si="20"/>
        <v>2026</v>
      </c>
      <c r="K184">
        <f t="shared" si="20"/>
        <v>2027</v>
      </c>
      <c r="L184">
        <f t="shared" si="20"/>
        <v>2028</v>
      </c>
      <c r="M184">
        <f t="shared" si="20"/>
        <v>2029</v>
      </c>
      <c r="N184">
        <f t="shared" si="20"/>
        <v>2030</v>
      </c>
      <c r="O184">
        <f t="shared" si="20"/>
        <v>2031</v>
      </c>
      <c r="P184">
        <f t="shared" si="20"/>
        <v>2032</v>
      </c>
      <c r="Q184">
        <f t="shared" si="20"/>
        <v>2033</v>
      </c>
      <c r="R184">
        <f t="shared" si="20"/>
        <v>2034</v>
      </c>
      <c r="S184">
        <f t="shared" si="20"/>
        <v>2035</v>
      </c>
      <c r="T184">
        <f t="shared" si="20"/>
        <v>2036</v>
      </c>
      <c r="U184">
        <f t="shared" si="20"/>
        <v>2037</v>
      </c>
      <c r="V184">
        <f t="shared" si="20"/>
        <v>2038</v>
      </c>
      <c r="W184">
        <f t="shared" si="20"/>
        <v>2039</v>
      </c>
      <c r="X184">
        <f t="shared" si="20"/>
        <v>2040</v>
      </c>
      <c r="Y184">
        <f t="shared" si="20"/>
        <v>2041</v>
      </c>
      <c r="Z184">
        <f t="shared" si="20"/>
        <v>2042</v>
      </c>
      <c r="AA184">
        <f t="shared" si="20"/>
        <v>2043</v>
      </c>
      <c r="AB184">
        <f t="shared" si="20"/>
        <v>2044</v>
      </c>
      <c r="AC184">
        <f t="shared" si="20"/>
        <v>2045</v>
      </c>
      <c r="AD184">
        <f t="shared" si="20"/>
        <v>2046</v>
      </c>
      <c r="AE184">
        <f t="shared" si="20"/>
        <v>2047</v>
      </c>
      <c r="AF184">
        <f t="shared" si="20"/>
        <v>2048</v>
      </c>
      <c r="AG184">
        <f t="shared" si="20"/>
        <v>2049</v>
      </c>
      <c r="AH184">
        <f t="shared" si="20"/>
        <v>2050</v>
      </c>
      <c r="AI184">
        <f t="shared" si="20"/>
        <v>2051</v>
      </c>
      <c r="AJ184">
        <f t="shared" si="20"/>
        <v>2052</v>
      </c>
      <c r="AK184">
        <f t="shared" si="20"/>
        <v>2053</v>
      </c>
    </row>
    <row r="185" spans="1:37">
      <c r="A185" t="s">
        <v>183</v>
      </c>
      <c r="B185">
        <f>B72</f>
        <v>92963634361307.563</v>
      </c>
      <c r="C185">
        <f>$B185*('NEB CEF End-Use Demand'!P$19/'NEB CEF End-Use Demand'!$O$19)</f>
        <v>94023321906634.563</v>
      </c>
      <c r="D185">
        <f>$B185*('NEB CEF End-Use Demand'!Q$19/'NEB CEF End-Use Demand'!$O$19)</f>
        <v>103026175840450.88</v>
      </c>
      <c r="E185">
        <f>$B185*('NEB CEF End-Use Demand'!R$19/'NEB CEF End-Use Demand'!$O$19)</f>
        <v>95656258505436.5</v>
      </c>
      <c r="F185">
        <f>$B185*('NEB CEF End-Use Demand'!S$19/'NEB CEF End-Use Demand'!$O$19)</f>
        <v>95567951209992.578</v>
      </c>
      <c r="G185">
        <f>$B185*('NEB CEF End-Use Demand'!T$19/'NEB CEF End-Use Demand'!$O$19)</f>
        <v>95660748706899.75</v>
      </c>
      <c r="H185">
        <f>$B185*('NEB CEF End-Use Demand'!U$19/'NEB CEF End-Use Demand'!$O$19)</f>
        <v>96668050568488.844</v>
      </c>
      <c r="I185">
        <f>$B185*('NEB CEF End-Use Demand'!V$19/'NEB CEF End-Use Demand'!$O$19)</f>
        <v>97649907955119.5</v>
      </c>
      <c r="J185">
        <f>$B185*('NEB CEF End-Use Demand'!W$19/'NEB CEF End-Use Demand'!$O$19)</f>
        <v>98592850262402.031</v>
      </c>
      <c r="K185">
        <f>$B185*('NEB CEF End-Use Demand'!X$19/'NEB CEF End-Use Demand'!$O$19)</f>
        <v>99487897087409.875</v>
      </c>
      <c r="L185">
        <f>$B185*('NEB CEF End-Use Demand'!Y$19/'NEB CEF End-Use Demand'!$O$19)</f>
        <v>100382943912417.69</v>
      </c>
      <c r="M185">
        <f>$B185*('NEB CEF End-Use Demand'!Z$19/'NEB CEF End-Use Demand'!$O$19)</f>
        <v>101306428680026.13</v>
      </c>
      <c r="N185">
        <f>$B185*('NEB CEF End-Use Demand'!AA$19/'NEB CEF End-Use Demand'!$O$19)</f>
        <v>102249370987308.61</v>
      </c>
      <c r="O185">
        <f>$B185*('NEB CEF End-Use Demand'!AB$19/'NEB CEF End-Use Demand'!$O$19)</f>
        <v>103231228373939.3</v>
      </c>
      <c r="P185">
        <f>$B185*('NEB CEF End-Use Demand'!AC$19/'NEB CEF End-Use Demand'!$O$19)</f>
        <v>104237033501707.3</v>
      </c>
      <c r="Q185">
        <f>$B185*('NEB CEF End-Use Demand'!AD$19/'NEB CEF End-Use Demand'!$O$19)</f>
        <v>105217394154516.91</v>
      </c>
      <c r="R185">
        <f>$B185*('NEB CEF End-Use Demand'!AE$19/'NEB CEF End-Use Demand'!$O$19)</f>
        <v>106109447511882.58</v>
      </c>
      <c r="S185">
        <f>$B185*('NEB CEF End-Use Demand'!AF$19/'NEB CEF End-Use Demand'!$O$19)</f>
        <v>106940134782583.81</v>
      </c>
      <c r="T185">
        <f>$B185*('NEB CEF End-Use Demand'!AG$19/'NEB CEF End-Use Demand'!$O$19)</f>
        <v>107692991894588.75</v>
      </c>
      <c r="U185">
        <f>$B185*('NEB CEF End-Use Demand'!AH$19/'NEB CEF End-Use Demand'!$O$19)</f>
        <v>108409927394887.67</v>
      </c>
      <c r="V185">
        <f>$B185*('NEB CEF End-Use Demand'!AI$19/'NEB CEF End-Use Demand'!$O$19)</f>
        <v>109087947815838.42</v>
      </c>
      <c r="W185">
        <f>$B185*('NEB CEF End-Use Demand'!AJ$19/'NEB CEF End-Use Demand'!$O$19)</f>
        <v>109712085819230.17</v>
      </c>
      <c r="X185">
        <f>$B185*('NEB CEF End-Use Demand'!AK$19/'NEB CEF End-Use Demand'!$O$19)</f>
        <v>110277851203599.67</v>
      </c>
      <c r="Y185">
        <f>$B185*('NEB CEF End-Use Demand'!AL$19/'NEB CEF End-Use Demand'!$O$19)</f>
        <v>110875047998211.92</v>
      </c>
      <c r="Z185">
        <f>$B185*('NEB CEF End-Use Demand'!AM$19/'NEB CEF End-Use Demand'!$O$19)</f>
        <v>111397408101770.02</v>
      </c>
      <c r="AA185">
        <f>$B185*('NEB CEF End-Use Demand'!AN$19/'NEB CEF End-Use Demand'!$O$19)</f>
        <v>111967663687602.78</v>
      </c>
      <c r="AB185">
        <f>$B185*('NEB CEF End-Use Demand'!AO$19/'NEB CEF End-Use Demand'!$O$19)</f>
        <v>112497507460266.3</v>
      </c>
      <c r="AC185">
        <f>$B185*('NEB CEF End-Use Demand'!AP$19/'NEB CEF End-Use Demand'!$O$19)</f>
        <v>113070756513741.2</v>
      </c>
      <c r="AD185">
        <f>$B185*('NEB CEF End-Use Demand'!AQ$19/'NEB CEF End-Use Demand'!$O$19)</f>
        <v>113573659077625.2</v>
      </c>
      <c r="AE185">
        <f>$B185*('NEB CEF End-Use Demand'!AR$19/'NEB CEF End-Use Demand'!$O$19)</f>
        <v>114133437526710.36</v>
      </c>
      <c r="AF185">
        <f>$B185*('NEB CEF End-Use Demand'!AS$19/'NEB CEF End-Use Demand'!$O$19)</f>
        <v>114676751903763.63</v>
      </c>
      <c r="AG185">
        <f>$B185*('NEB CEF End-Use Demand'!AT$19/'NEB CEF End-Use Demand'!$O$19)</f>
        <v>115263471561628.3</v>
      </c>
      <c r="AH185">
        <f>$B185*('NEB CEF End-Use Demand'!AU$19/'NEB CEF End-Use Demand'!$O$19)</f>
        <v>115803792471039.39</v>
      </c>
      <c r="AI185">
        <f t="shared" ref="AI185:AK187" si="21">TREND($O185:$X185,$O$145:$X$145,AI$145)</f>
        <v>119186492546714.5</v>
      </c>
      <c r="AJ185">
        <f t="shared" si="21"/>
        <v>119966807921000.75</v>
      </c>
      <c r="AK185">
        <f t="shared" si="21"/>
        <v>120747123295287</v>
      </c>
    </row>
    <row r="186" spans="1:37">
      <c r="A186" t="s">
        <v>205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f t="shared" si="21"/>
        <v>0</v>
      </c>
      <c r="AJ186">
        <f t="shared" si="21"/>
        <v>0</v>
      </c>
      <c r="AK186">
        <f t="shared" si="21"/>
        <v>0</v>
      </c>
    </row>
    <row r="187" spans="1:37">
      <c r="A187" t="s">
        <v>184</v>
      </c>
      <c r="B187">
        <f>C72</f>
        <v>184318627714027.81</v>
      </c>
      <c r="C187">
        <f>$B187*('NEB CEF End-Use Demand'!P$20/'NEB CEF End-Use Demand'!$O$20)</f>
        <v>192988680461673.03</v>
      </c>
      <c r="D187">
        <f>$B187*('NEB CEF End-Use Demand'!Q$20/'NEB CEF End-Use Demand'!$O$20)</f>
        <v>199521146239977.72</v>
      </c>
      <c r="E187">
        <f>$B187*('NEB CEF End-Use Demand'!R$20/'NEB CEF End-Use Demand'!$O$20)</f>
        <v>190245240271308</v>
      </c>
      <c r="F187">
        <f>$B187*('NEB CEF End-Use Demand'!S$20/'NEB CEF End-Use Demand'!$O$20)</f>
        <v>187052296078247.31</v>
      </c>
      <c r="G187">
        <f>$B187*('NEB CEF End-Use Demand'!T$20/'NEB CEF End-Use Demand'!$O$20)</f>
        <v>184482305801965.88</v>
      </c>
      <c r="H187">
        <f>$B187*('NEB CEF End-Use Demand'!U$20/'NEB CEF End-Use Demand'!$O$20)</f>
        <v>184907380239297.59</v>
      </c>
      <c r="I187">
        <f>$B187*('NEB CEF End-Use Demand'!V$20/'NEB CEF End-Use Demand'!$O$20)</f>
        <v>185188320240982.34</v>
      </c>
      <c r="J187">
        <f>$B187*('NEB CEF End-Use Demand'!W$20/'NEB CEF End-Use Demand'!$O$20)</f>
        <v>185525448243004.06</v>
      </c>
      <c r="K187">
        <f>$B187*('NEB CEF End-Use Demand'!X$20/'NEB CEF End-Use Demand'!$O$20)</f>
        <v>185701341113624.06</v>
      </c>
      <c r="L187">
        <f>$B187*('NEB CEF End-Use Demand'!Y$20/'NEB CEF End-Use Demand'!$O$20)</f>
        <v>185882119897316.88</v>
      </c>
      <c r="M187">
        <f>$B187*('NEB CEF End-Use Demand'!Z$20/'NEB CEF End-Use Demand'!$O$20)</f>
        <v>186004267724136.38</v>
      </c>
      <c r="N187">
        <f>$B187*('NEB CEF End-Use Demand'!AA$20/'NEB CEF End-Use Demand'!$O$20)</f>
        <v>186067784594082.47</v>
      </c>
      <c r="O187">
        <f>$B187*('NEB CEF End-Use Demand'!AB$20/'NEB CEF End-Use Demand'!$O$20)</f>
        <v>186676080771643.38</v>
      </c>
      <c r="P187">
        <f>$B187*('NEB CEF End-Use Demand'!AC$20/'NEB CEF End-Use Demand'!$O$20)</f>
        <v>187335679036468.47</v>
      </c>
      <c r="Q187">
        <f>$B187*('NEB CEF End-Use Demand'!AD$20/'NEB CEF End-Use Demand'!$O$20)</f>
        <v>187997720257829.94</v>
      </c>
      <c r="R187">
        <f>$B187*('NEB CEF End-Use Demand'!AE$20/'NEB CEF End-Use Demand'!$O$20)</f>
        <v>188730607218746.66</v>
      </c>
      <c r="S187">
        <f>$B187*('NEB CEF End-Use Demand'!AF$20/'NEB CEF End-Use Demand'!$O$20)</f>
        <v>189473266005809</v>
      </c>
      <c r="T187">
        <f>$B187*('NEB CEF End-Use Demand'!AG$20/'NEB CEF End-Use Demand'!$O$20)</f>
        <v>190181723401361.84</v>
      </c>
      <c r="U187">
        <f>$B187*('NEB CEF End-Use Demand'!AH$20/'NEB CEF End-Use Demand'!$O$20)</f>
        <v>190877966014232.81</v>
      </c>
      <c r="V187">
        <f>$B187*('NEB CEF End-Use Demand'!AI$20/'NEB CEF End-Use Demand'!$O$20)</f>
        <v>191535121322521.44</v>
      </c>
      <c r="W187">
        <f>$B187*('NEB CEF End-Use Demand'!AJ$20/'NEB CEF End-Use Demand'!$O$20)</f>
        <v>192175175935055.41</v>
      </c>
      <c r="X187">
        <f>$B187*('NEB CEF End-Use Demand'!AK$20/'NEB CEF End-Use Demand'!$O$20)</f>
        <v>192800572808371.06</v>
      </c>
      <c r="Y187">
        <f>$B187*('NEB CEF End-Use Demand'!AL$20/'NEB CEF End-Use Demand'!$O$20)</f>
        <v>193548117508506.16</v>
      </c>
      <c r="Z187">
        <f>$B187*('NEB CEF End-Use Demand'!AM$20/'NEB CEF End-Use Demand'!$O$20)</f>
        <v>194400709339705.97</v>
      </c>
      <c r="AA187">
        <f>$B187*('NEB CEF End-Use Demand'!AN$20/'NEB CEF End-Use Demand'!$O$20)</f>
        <v>195326589866997.47</v>
      </c>
      <c r="AB187">
        <f>$B187*('NEB CEF End-Use Demand'!AO$20/'NEB CEF End-Use Demand'!$O$20)</f>
        <v>196333087959989.84</v>
      </c>
      <c r="AC187">
        <f>$B187*('NEB CEF End-Use Demand'!AP$20/'NEB CEF End-Use Demand'!$O$20)</f>
        <v>197466619792874.41</v>
      </c>
      <c r="AD187">
        <f>$B187*('NEB CEF End-Use Demand'!AQ$20/'NEB CEF End-Use Demand'!$O$20)</f>
        <v>198636795973804.84</v>
      </c>
      <c r="AE187">
        <f>$B187*('NEB CEF End-Use Demand'!AR$20/'NEB CEF End-Use Demand'!$O$20)</f>
        <v>199826515807026.38</v>
      </c>
      <c r="AF187">
        <f>$B187*('NEB CEF End-Use Demand'!AS$20/'NEB CEF End-Use Demand'!$O$20)</f>
        <v>201165255988967.66</v>
      </c>
      <c r="AG187">
        <f>$B187*('NEB CEF End-Use Demand'!AT$20/'NEB CEF End-Use Demand'!$O$20)</f>
        <v>202540640518954.78</v>
      </c>
      <c r="AH187">
        <f>$B187*('NEB CEF End-Use Demand'!AU$20/'NEB CEF End-Use Demand'!$O$20)</f>
        <v>203964884179669.63</v>
      </c>
      <c r="AI187">
        <f t="shared" si="21"/>
        <v>200471930118143.25</v>
      </c>
      <c r="AJ187">
        <f t="shared" si="21"/>
        <v>201161835849816.75</v>
      </c>
      <c r="AK187">
        <f t="shared" si="21"/>
        <v>201851741581490.25</v>
      </c>
    </row>
    <row r="188" spans="1:37">
      <c r="A188" t="s">
        <v>206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c r="A189" t="s">
        <v>207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c r="A190" t="s">
        <v>186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c r="A192" t="s">
        <v>209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c r="A193" t="s">
        <v>210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c r="A194" t="s">
        <v>211</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6" spans="1:37">
      <c r="A196" s="1" t="s">
        <v>221</v>
      </c>
    </row>
    <row r="197" spans="1:37">
      <c r="B197">
        <f>B$1</f>
        <v>2018</v>
      </c>
      <c r="C197">
        <v>2019</v>
      </c>
      <c r="D197">
        <v>2020</v>
      </c>
      <c r="E197">
        <v>2021</v>
      </c>
      <c r="F197">
        <v>2022</v>
      </c>
      <c r="G197">
        <v>2023</v>
      </c>
      <c r="H197">
        <v>2024</v>
      </c>
      <c r="I197">
        <v>2025</v>
      </c>
      <c r="J197">
        <v>2026</v>
      </c>
      <c r="K197">
        <v>2027</v>
      </c>
      <c r="L197">
        <v>2028</v>
      </c>
      <c r="M197">
        <v>2029</v>
      </c>
      <c r="N197">
        <v>2030</v>
      </c>
      <c r="O197">
        <v>2031</v>
      </c>
      <c r="P197">
        <v>2032</v>
      </c>
      <c r="Q197">
        <v>2033</v>
      </c>
      <c r="R197">
        <v>2034</v>
      </c>
      <c r="S197">
        <v>2035</v>
      </c>
      <c r="T197">
        <v>2036</v>
      </c>
      <c r="U197">
        <v>2037</v>
      </c>
      <c r="V197">
        <v>2038</v>
      </c>
      <c r="W197">
        <v>2039</v>
      </c>
      <c r="X197">
        <v>2040</v>
      </c>
      <c r="Y197">
        <v>2040</v>
      </c>
      <c r="Z197">
        <v>2040</v>
      </c>
      <c r="AA197">
        <v>2040</v>
      </c>
      <c r="AB197">
        <v>2040</v>
      </c>
      <c r="AC197">
        <v>2040</v>
      </c>
      <c r="AD197">
        <v>2040</v>
      </c>
      <c r="AE197">
        <v>2040</v>
      </c>
      <c r="AF197">
        <v>2040</v>
      </c>
      <c r="AG197">
        <v>2040</v>
      </c>
      <c r="AH197">
        <v>2040</v>
      </c>
      <c r="AI197">
        <v>2048</v>
      </c>
      <c r="AJ197">
        <v>2049</v>
      </c>
      <c r="AK197">
        <v>2050</v>
      </c>
    </row>
    <row r="198" spans="1:37">
      <c r="A198" t="s">
        <v>183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c r="A199"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c r="A200" t="s">
        <v>184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c r="A203" t="s">
        <v>186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c r="A204" t="s">
        <v>208</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c r="A205" t="s">
        <v>209</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c r="A206" t="s">
        <v>210</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row>
    <row r="207" spans="1:37">
      <c r="A207" t="s">
        <v>211</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row>
  </sheetData>
  <pageMargins left="0.7" right="0.7" top="0.75" bottom="0.75" header="0.3" footer="0.3"/>
  <pageSetup orientation="portrait" horizontalDpi="4294967292" verticalDpi="4294967292"/>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54"/>
  <sheetViews>
    <sheetView workbookViewId="0"/>
  </sheetViews>
  <sheetFormatPr defaultColWidth="8.85546875" defaultRowHeight="15"/>
  <cols>
    <col min="1" max="1" width="22.140625" style="68" customWidth="1"/>
    <col min="2" max="16384" width="8.85546875" style="68"/>
  </cols>
  <sheetData>
    <row r="1" spans="1:47" ht="21">
      <c r="A1" s="67" t="s">
        <v>222</v>
      </c>
    </row>
    <row r="2" spans="1:47" ht="21">
      <c r="A2" s="67" t="s">
        <v>223</v>
      </c>
    </row>
    <row r="3" spans="1:47" ht="21">
      <c r="A3" s="67" t="s">
        <v>224</v>
      </c>
    </row>
    <row r="4" spans="1:47" ht="21">
      <c r="A4" s="67" t="s">
        <v>225</v>
      </c>
    </row>
    <row r="7" spans="1:47" ht="18.95">
      <c r="A7" s="69" t="s">
        <v>226</v>
      </c>
    </row>
    <row r="8" spans="1:47">
      <c r="A8" s="68" t="s">
        <v>227</v>
      </c>
      <c r="B8" s="68" t="s">
        <v>228</v>
      </c>
      <c r="C8" s="68" t="s">
        <v>229</v>
      </c>
      <c r="D8" s="68" t="s">
        <v>230</v>
      </c>
      <c r="E8" s="68" t="s">
        <v>231</v>
      </c>
      <c r="F8" s="68" t="s">
        <v>232</v>
      </c>
      <c r="G8" s="68" t="s">
        <v>233</v>
      </c>
      <c r="H8" s="68" t="s">
        <v>234</v>
      </c>
      <c r="I8" s="68" t="s">
        <v>235</v>
      </c>
      <c r="J8" s="68" t="s">
        <v>236</v>
      </c>
      <c r="K8" s="68" t="s">
        <v>237</v>
      </c>
      <c r="L8" s="68" t="s">
        <v>238</v>
      </c>
      <c r="M8" s="68" t="s">
        <v>239</v>
      </c>
      <c r="N8" s="68" t="s">
        <v>240</v>
      </c>
      <c r="O8" s="68" t="s">
        <v>241</v>
      </c>
      <c r="P8" s="68" t="s">
        <v>242</v>
      </c>
      <c r="Q8" s="68" t="s">
        <v>243</v>
      </c>
      <c r="R8" s="68" t="s">
        <v>244</v>
      </c>
      <c r="S8" s="68" t="s">
        <v>245</v>
      </c>
      <c r="T8" s="68" t="s">
        <v>246</v>
      </c>
      <c r="U8" s="68" t="s">
        <v>247</v>
      </c>
      <c r="V8" s="68" t="s">
        <v>248</v>
      </c>
      <c r="W8" s="68" t="s">
        <v>249</v>
      </c>
      <c r="X8" s="68" t="s">
        <v>250</v>
      </c>
      <c r="Y8" s="68" t="s">
        <v>251</v>
      </c>
      <c r="Z8" s="68" t="s">
        <v>252</v>
      </c>
      <c r="AA8" s="68" t="s">
        <v>253</v>
      </c>
      <c r="AB8" s="68" t="s">
        <v>254</v>
      </c>
      <c r="AC8" s="68" t="s">
        <v>255</v>
      </c>
      <c r="AD8" s="68" t="s">
        <v>256</v>
      </c>
      <c r="AE8" s="68" t="s">
        <v>257</v>
      </c>
      <c r="AF8" s="68" t="s">
        <v>258</v>
      </c>
      <c r="AG8" s="68" t="s">
        <v>259</v>
      </c>
      <c r="AH8" s="68" t="s">
        <v>260</v>
      </c>
      <c r="AI8" s="68" t="s">
        <v>261</v>
      </c>
      <c r="AJ8" s="68" t="s">
        <v>262</v>
      </c>
      <c r="AK8" s="68" t="s">
        <v>263</v>
      </c>
      <c r="AL8" s="68" t="s">
        <v>264</v>
      </c>
      <c r="AM8" s="68" t="s">
        <v>265</v>
      </c>
      <c r="AN8" s="68" t="s">
        <v>266</v>
      </c>
      <c r="AO8" s="68" t="s">
        <v>267</v>
      </c>
      <c r="AP8" s="68" t="s">
        <v>268</v>
      </c>
      <c r="AQ8" s="68" t="s">
        <v>269</v>
      </c>
      <c r="AR8" s="68" t="s">
        <v>270</v>
      </c>
      <c r="AS8" s="68" t="s">
        <v>271</v>
      </c>
      <c r="AT8" s="68" t="s">
        <v>272</v>
      </c>
      <c r="AU8" s="68" t="s">
        <v>273</v>
      </c>
    </row>
    <row r="9" spans="1:47">
      <c r="A9" s="68" t="s">
        <v>226</v>
      </c>
      <c r="B9" s="68">
        <v>10495.59</v>
      </c>
      <c r="C9" s="68">
        <v>10483.14</v>
      </c>
      <c r="D9" s="68">
        <v>10821.71</v>
      </c>
      <c r="E9" s="68">
        <v>10613.44</v>
      </c>
      <c r="F9" s="68">
        <v>10268.67</v>
      </c>
      <c r="G9" s="68">
        <v>10550.88</v>
      </c>
      <c r="H9" s="68">
        <v>10930.44</v>
      </c>
      <c r="I9" s="68">
        <v>11090.1</v>
      </c>
      <c r="J9" s="68">
        <v>11300.75</v>
      </c>
      <c r="K9" s="68">
        <v>11373.67</v>
      </c>
      <c r="L9" s="68">
        <v>11401.25</v>
      </c>
      <c r="M9" s="68">
        <v>11274.59</v>
      </c>
      <c r="N9" s="68">
        <v>11515.81</v>
      </c>
      <c r="O9" s="68">
        <v>12162.1</v>
      </c>
      <c r="P9" s="68">
        <v>12193.43</v>
      </c>
      <c r="Q9" s="68">
        <v>11402.06</v>
      </c>
      <c r="R9" s="68">
        <v>12022.93</v>
      </c>
      <c r="S9" s="68">
        <v>12198.67</v>
      </c>
      <c r="T9" s="68">
        <v>12228.22</v>
      </c>
      <c r="U9" s="68">
        <v>12251.33</v>
      </c>
      <c r="V9" s="68">
        <v>12272.41</v>
      </c>
      <c r="W9" s="68">
        <v>12329.28</v>
      </c>
      <c r="X9" s="68">
        <v>12378.09</v>
      </c>
      <c r="Y9" s="68">
        <v>12406.45</v>
      </c>
      <c r="Z9" s="68">
        <v>12423.24</v>
      </c>
      <c r="AA9" s="68">
        <v>12472.43</v>
      </c>
      <c r="AB9" s="68">
        <v>12567.04</v>
      </c>
      <c r="AC9" s="68">
        <v>12634.57</v>
      </c>
      <c r="AD9" s="68">
        <v>12673.76</v>
      </c>
      <c r="AE9" s="68">
        <v>12713.09</v>
      </c>
      <c r="AF9" s="68">
        <v>12759.39</v>
      </c>
      <c r="AG9" s="68">
        <v>12780.14</v>
      </c>
      <c r="AH9" s="68">
        <v>12802.11</v>
      </c>
      <c r="AI9" s="68">
        <v>12851.84</v>
      </c>
      <c r="AJ9" s="68">
        <v>12921.91</v>
      </c>
      <c r="AK9" s="68">
        <v>12958</v>
      </c>
      <c r="AL9" s="68">
        <v>12983.69</v>
      </c>
      <c r="AM9" s="68">
        <v>13000.06</v>
      </c>
      <c r="AN9" s="68">
        <v>13056.27</v>
      </c>
      <c r="AO9" s="68">
        <v>13145.01</v>
      </c>
      <c r="AP9" s="68">
        <v>13193.77</v>
      </c>
      <c r="AQ9" s="68">
        <v>13220.37</v>
      </c>
      <c r="AR9" s="68">
        <v>13252.76</v>
      </c>
      <c r="AS9" s="68">
        <v>13284.28</v>
      </c>
      <c r="AT9" s="68">
        <v>13327.77</v>
      </c>
      <c r="AU9" s="68">
        <v>13359.06</v>
      </c>
    </row>
    <row r="10" spans="1:47">
      <c r="A10" s="68" t="s">
        <v>59</v>
      </c>
      <c r="B10" s="68">
        <v>1830.77</v>
      </c>
      <c r="C10" s="68">
        <v>1816.34</v>
      </c>
      <c r="D10" s="68">
        <v>1856.97</v>
      </c>
      <c r="E10" s="68">
        <v>1859.89</v>
      </c>
      <c r="F10" s="68">
        <v>1790.35</v>
      </c>
      <c r="G10" s="68">
        <v>1812.93</v>
      </c>
      <c r="H10" s="68">
        <v>1849.02</v>
      </c>
      <c r="I10" s="68">
        <v>1839.91</v>
      </c>
      <c r="J10" s="68">
        <v>1862.32</v>
      </c>
      <c r="K10" s="68">
        <v>1895.53</v>
      </c>
      <c r="L10" s="68">
        <v>1892.36</v>
      </c>
      <c r="M10" s="68">
        <v>1896.84</v>
      </c>
      <c r="N10" s="68">
        <v>1928.65</v>
      </c>
      <c r="O10" s="68">
        <v>1999.61</v>
      </c>
      <c r="P10" s="68">
        <v>1984.33</v>
      </c>
      <c r="Q10" s="68">
        <v>1882.1</v>
      </c>
      <c r="R10" s="68">
        <v>1968.35</v>
      </c>
      <c r="S10" s="68">
        <v>1999.92</v>
      </c>
      <c r="T10" s="68">
        <v>2024.29</v>
      </c>
      <c r="U10" s="68">
        <v>2056.16</v>
      </c>
      <c r="V10" s="68">
        <v>2082.98</v>
      </c>
      <c r="W10" s="68">
        <v>2111.36</v>
      </c>
      <c r="X10" s="68">
        <v>2137.5500000000002</v>
      </c>
      <c r="Y10" s="68">
        <v>2163.67</v>
      </c>
      <c r="Z10" s="68">
        <v>2188.61</v>
      </c>
      <c r="AA10" s="68">
        <v>2217.1</v>
      </c>
      <c r="AB10" s="68">
        <v>2248.67</v>
      </c>
      <c r="AC10" s="68">
        <v>2279.58</v>
      </c>
      <c r="AD10" s="68">
        <v>2306.21</v>
      </c>
      <c r="AE10" s="68">
        <v>2329.91</v>
      </c>
      <c r="AF10" s="68">
        <v>2352.2600000000002</v>
      </c>
      <c r="AG10" s="68">
        <v>2372.12</v>
      </c>
      <c r="AH10" s="68">
        <v>2391.81</v>
      </c>
      <c r="AI10" s="68">
        <v>2414.6999999999998</v>
      </c>
      <c r="AJ10" s="68">
        <v>2438.71</v>
      </c>
      <c r="AK10" s="68">
        <v>2456.62</v>
      </c>
      <c r="AL10" s="68">
        <v>2474.8000000000002</v>
      </c>
      <c r="AM10" s="68">
        <v>2490.9299999999998</v>
      </c>
      <c r="AN10" s="68">
        <v>2511.67</v>
      </c>
      <c r="AO10" s="68">
        <v>2533.36</v>
      </c>
      <c r="AP10" s="68">
        <v>2551.34</v>
      </c>
      <c r="AQ10" s="68">
        <v>2565.02</v>
      </c>
      <c r="AR10" s="68">
        <v>2581.84</v>
      </c>
      <c r="AS10" s="68">
        <v>2596.1</v>
      </c>
      <c r="AT10" s="68">
        <v>2613.1</v>
      </c>
      <c r="AU10" s="68">
        <v>2627.48</v>
      </c>
    </row>
    <row r="11" spans="1:47">
      <c r="A11" s="68" t="s">
        <v>60</v>
      </c>
      <c r="B11" s="68">
        <v>3256.54</v>
      </c>
      <c r="C11" s="68">
        <v>3245.12</v>
      </c>
      <c r="D11" s="68">
        <v>3428.79</v>
      </c>
      <c r="E11" s="68">
        <v>3391.65</v>
      </c>
      <c r="F11" s="68">
        <v>3316.44</v>
      </c>
      <c r="G11" s="68">
        <v>3342.94</v>
      </c>
      <c r="H11" s="68">
        <v>3615.48</v>
      </c>
      <c r="I11" s="68">
        <v>3691.58</v>
      </c>
      <c r="J11" s="68">
        <v>3911.76</v>
      </c>
      <c r="K11" s="68">
        <v>4059.66</v>
      </c>
      <c r="L11" s="68">
        <v>4035.06</v>
      </c>
      <c r="M11" s="68">
        <v>3896.32</v>
      </c>
      <c r="N11" s="68">
        <v>4060.41</v>
      </c>
      <c r="O11" s="68">
        <v>4398.2700000000004</v>
      </c>
      <c r="P11" s="68">
        <v>4485.1499999999996</v>
      </c>
      <c r="Q11" s="68">
        <v>4299.57</v>
      </c>
      <c r="R11" s="68">
        <v>4487.59</v>
      </c>
      <c r="S11" s="68">
        <v>4499.57</v>
      </c>
      <c r="T11" s="68">
        <v>4510.58</v>
      </c>
      <c r="U11" s="68">
        <v>4512.45</v>
      </c>
      <c r="V11" s="68">
        <v>4519.8100000000004</v>
      </c>
      <c r="W11" s="68">
        <v>4560.2299999999996</v>
      </c>
      <c r="X11" s="68">
        <v>4584</v>
      </c>
      <c r="Y11" s="68">
        <v>4587.51</v>
      </c>
      <c r="Z11" s="68">
        <v>4580.0200000000004</v>
      </c>
      <c r="AA11" s="68">
        <v>4600.07</v>
      </c>
      <c r="AB11" s="68">
        <v>4659.28</v>
      </c>
      <c r="AC11" s="68">
        <v>4692.1899999999996</v>
      </c>
      <c r="AD11" s="68">
        <v>4708.33</v>
      </c>
      <c r="AE11" s="68">
        <v>4732.88</v>
      </c>
      <c r="AF11" s="68">
        <v>4765.9399999999996</v>
      </c>
      <c r="AG11" s="68">
        <v>4781.2</v>
      </c>
      <c r="AH11" s="68">
        <v>4795.6499999999996</v>
      </c>
      <c r="AI11" s="68">
        <v>4828.1400000000003</v>
      </c>
      <c r="AJ11" s="68">
        <v>4874.29</v>
      </c>
      <c r="AK11" s="68">
        <v>4892.95</v>
      </c>
      <c r="AL11" s="68">
        <v>4903.79</v>
      </c>
      <c r="AM11" s="68">
        <v>4909.1000000000004</v>
      </c>
      <c r="AN11" s="68">
        <v>4942.2299999999996</v>
      </c>
      <c r="AO11" s="68">
        <v>5000.4399999999996</v>
      </c>
      <c r="AP11" s="68">
        <v>5027.8500000000004</v>
      </c>
      <c r="AQ11" s="68">
        <v>5040.59</v>
      </c>
      <c r="AR11" s="68">
        <v>5056.66</v>
      </c>
      <c r="AS11" s="68">
        <v>5074.08</v>
      </c>
      <c r="AT11" s="68">
        <v>5098.7700000000004</v>
      </c>
      <c r="AU11" s="68">
        <v>5113.3599999999997</v>
      </c>
    </row>
    <row r="12" spans="1:47">
      <c r="A12" s="68" t="s">
        <v>274</v>
      </c>
      <c r="B12" s="68">
        <v>4559.95</v>
      </c>
      <c r="C12" s="68">
        <v>4608.57</v>
      </c>
      <c r="D12" s="68">
        <v>4731.91</v>
      </c>
      <c r="E12" s="68">
        <v>4595.96</v>
      </c>
      <c r="F12" s="68">
        <v>4463.3999999999996</v>
      </c>
      <c r="G12" s="68">
        <v>4660.2</v>
      </c>
      <c r="H12" s="68">
        <v>4693.79</v>
      </c>
      <c r="I12" s="68">
        <v>4788.45</v>
      </c>
      <c r="J12" s="68">
        <v>4742.28</v>
      </c>
      <c r="K12" s="68">
        <v>4635.1099999999997</v>
      </c>
      <c r="L12" s="68">
        <v>4684.8100000000004</v>
      </c>
      <c r="M12" s="68">
        <v>4691.34</v>
      </c>
      <c r="N12" s="68">
        <v>4718.03</v>
      </c>
      <c r="O12" s="68">
        <v>4934.09</v>
      </c>
      <c r="P12" s="68">
        <v>4923.16</v>
      </c>
      <c r="Q12" s="68">
        <v>4459.84</v>
      </c>
      <c r="R12" s="68">
        <v>4787.8100000000004</v>
      </c>
      <c r="S12" s="68">
        <v>4906.79</v>
      </c>
      <c r="T12" s="68">
        <v>4899.6000000000004</v>
      </c>
      <c r="U12" s="68">
        <v>4880.83</v>
      </c>
      <c r="V12" s="68">
        <v>4855.3</v>
      </c>
      <c r="W12" s="68">
        <v>4833.1400000000003</v>
      </c>
      <c r="X12" s="68">
        <v>4819.01</v>
      </c>
      <c r="Y12" s="68">
        <v>4805.6099999999997</v>
      </c>
      <c r="Z12" s="68">
        <v>4791.54</v>
      </c>
      <c r="AA12" s="68">
        <v>4776.8100000000004</v>
      </c>
      <c r="AB12" s="68">
        <v>4774.57</v>
      </c>
      <c r="AC12" s="68">
        <v>4771.95</v>
      </c>
      <c r="AD12" s="68">
        <v>4765.2299999999996</v>
      </c>
      <c r="AE12" s="68">
        <v>4755.0200000000004</v>
      </c>
      <c r="AF12" s="68">
        <v>4744.84</v>
      </c>
      <c r="AG12" s="68">
        <v>4729.84</v>
      </c>
      <c r="AH12" s="68">
        <v>4717.1899999999996</v>
      </c>
      <c r="AI12" s="68">
        <v>4707.97</v>
      </c>
      <c r="AJ12" s="68">
        <v>4701.82</v>
      </c>
      <c r="AK12" s="68">
        <v>4697.28</v>
      </c>
      <c r="AL12" s="68">
        <v>4691.7</v>
      </c>
      <c r="AM12" s="68">
        <v>4685.6899999999996</v>
      </c>
      <c r="AN12" s="68">
        <v>4683.3</v>
      </c>
      <c r="AO12" s="68">
        <v>4684.76</v>
      </c>
      <c r="AP12" s="68">
        <v>4684.95</v>
      </c>
      <c r="AQ12" s="68">
        <v>4683.8</v>
      </c>
      <c r="AR12" s="68">
        <v>4682.33</v>
      </c>
      <c r="AS12" s="68">
        <v>4681.0200000000004</v>
      </c>
      <c r="AT12" s="68">
        <v>4681.62</v>
      </c>
      <c r="AU12" s="68">
        <v>4682.78</v>
      </c>
    </row>
    <row r="13" spans="1:47">
      <c r="A13" s="68" t="s">
        <v>275</v>
      </c>
      <c r="B13" s="68">
        <v>657.25</v>
      </c>
      <c r="C13" s="68">
        <v>606.95000000000005</v>
      </c>
      <c r="D13" s="68">
        <v>603.79</v>
      </c>
      <c r="E13" s="68">
        <v>573.11</v>
      </c>
      <c r="F13" s="68">
        <v>545.74</v>
      </c>
      <c r="G13" s="68">
        <v>562.35</v>
      </c>
      <c r="H13" s="68">
        <v>575.89</v>
      </c>
      <c r="I13" s="68">
        <v>586.59</v>
      </c>
      <c r="J13" s="68">
        <v>623.20000000000005</v>
      </c>
      <c r="K13" s="68">
        <v>619.55999999999995</v>
      </c>
      <c r="L13" s="68">
        <v>642.97</v>
      </c>
      <c r="M13" s="68">
        <v>643.41999999999996</v>
      </c>
      <c r="N13" s="68">
        <v>660.68</v>
      </c>
      <c r="O13" s="68">
        <v>676.95</v>
      </c>
      <c r="P13" s="68">
        <v>665.38</v>
      </c>
      <c r="Q13" s="68">
        <v>639.67999999999995</v>
      </c>
      <c r="R13" s="68">
        <v>653.20000000000005</v>
      </c>
      <c r="S13" s="68">
        <v>664.75</v>
      </c>
      <c r="T13" s="68">
        <v>666.21</v>
      </c>
      <c r="U13" s="68">
        <v>674.83</v>
      </c>
      <c r="V13" s="68">
        <v>688.24</v>
      </c>
      <c r="W13" s="68">
        <v>699.05</v>
      </c>
      <c r="X13" s="68">
        <v>711.52</v>
      </c>
      <c r="Y13" s="68">
        <v>723.53</v>
      </c>
      <c r="Z13" s="68">
        <v>736.73</v>
      </c>
      <c r="AA13" s="68">
        <v>751.96</v>
      </c>
      <c r="AB13" s="68">
        <v>757.82</v>
      </c>
      <c r="AC13" s="68">
        <v>763.62</v>
      </c>
      <c r="AD13" s="68">
        <v>766.38</v>
      </c>
      <c r="AE13" s="68">
        <v>767.48</v>
      </c>
      <c r="AF13" s="68">
        <v>768.26</v>
      </c>
      <c r="AG13" s="68">
        <v>768.71</v>
      </c>
      <c r="AH13" s="68">
        <v>769</v>
      </c>
      <c r="AI13" s="68">
        <v>772.33</v>
      </c>
      <c r="AJ13" s="68">
        <v>778.01</v>
      </c>
      <c r="AK13" s="68">
        <v>781.34</v>
      </c>
      <c r="AL13" s="68">
        <v>782.92</v>
      </c>
      <c r="AM13" s="68">
        <v>783.28</v>
      </c>
      <c r="AN13" s="68">
        <v>787.32</v>
      </c>
      <c r="AO13" s="68">
        <v>793.87</v>
      </c>
      <c r="AP13" s="68">
        <v>796.1</v>
      </c>
      <c r="AQ13" s="68">
        <v>796.5</v>
      </c>
      <c r="AR13" s="68">
        <v>796.62</v>
      </c>
      <c r="AS13" s="68">
        <v>796.91</v>
      </c>
      <c r="AT13" s="68">
        <v>797.14</v>
      </c>
      <c r="AU13" s="68">
        <v>797.31</v>
      </c>
    </row>
    <row r="14" spans="1:47">
      <c r="A14" s="68" t="s">
        <v>276</v>
      </c>
      <c r="B14" s="68">
        <v>191.07</v>
      </c>
      <c r="C14" s="68">
        <v>206.16</v>
      </c>
      <c r="D14" s="68">
        <v>200.25</v>
      </c>
      <c r="E14" s="68">
        <v>192.83</v>
      </c>
      <c r="F14" s="68">
        <v>152.75</v>
      </c>
      <c r="G14" s="68">
        <v>172.47</v>
      </c>
      <c r="H14" s="68">
        <v>196.26</v>
      </c>
      <c r="I14" s="68">
        <v>183.58</v>
      </c>
      <c r="J14" s="68">
        <v>161.19</v>
      </c>
      <c r="K14" s="68">
        <v>163.81</v>
      </c>
      <c r="L14" s="68">
        <v>146.05000000000001</v>
      </c>
      <c r="M14" s="68">
        <v>146.66999999999999</v>
      </c>
      <c r="N14" s="68">
        <v>148.03</v>
      </c>
      <c r="O14" s="68">
        <v>153.18</v>
      </c>
      <c r="P14" s="68">
        <v>135.4</v>
      </c>
      <c r="Q14" s="68">
        <v>120.86</v>
      </c>
      <c r="R14" s="68">
        <v>125.98</v>
      </c>
      <c r="S14" s="68">
        <v>127.63</v>
      </c>
      <c r="T14" s="68">
        <v>127.54</v>
      </c>
      <c r="U14" s="68">
        <v>127.07</v>
      </c>
      <c r="V14" s="68">
        <v>126.08</v>
      </c>
      <c r="W14" s="68">
        <v>125.5</v>
      </c>
      <c r="X14" s="68">
        <v>126.01</v>
      </c>
      <c r="Y14" s="68">
        <v>126.13</v>
      </c>
      <c r="Z14" s="68">
        <v>126.34</v>
      </c>
      <c r="AA14" s="68">
        <v>126.49</v>
      </c>
      <c r="AB14" s="68">
        <v>126.7</v>
      </c>
      <c r="AC14" s="68">
        <v>127.22</v>
      </c>
      <c r="AD14" s="68">
        <v>127.6</v>
      </c>
      <c r="AE14" s="68">
        <v>127.81</v>
      </c>
      <c r="AF14" s="68">
        <v>128.09</v>
      </c>
      <c r="AG14" s="68">
        <v>128.27000000000001</v>
      </c>
      <c r="AH14" s="68">
        <v>128.44999999999999</v>
      </c>
      <c r="AI14" s="68">
        <v>128.69999999999999</v>
      </c>
      <c r="AJ14" s="68">
        <v>129.07</v>
      </c>
      <c r="AK14" s="68">
        <v>129.81</v>
      </c>
      <c r="AL14" s="68">
        <v>130.49</v>
      </c>
      <c r="AM14" s="68">
        <v>131.06</v>
      </c>
      <c r="AN14" s="68">
        <v>131.74</v>
      </c>
      <c r="AO14" s="68">
        <v>132.57</v>
      </c>
      <c r="AP14" s="68">
        <v>133.54</v>
      </c>
      <c r="AQ14" s="68">
        <v>134.47</v>
      </c>
      <c r="AR14" s="68">
        <v>135.31</v>
      </c>
      <c r="AS14" s="68">
        <v>136.18</v>
      </c>
      <c r="AT14" s="68">
        <v>137.13999999999999</v>
      </c>
      <c r="AU14" s="68">
        <v>138.13</v>
      </c>
    </row>
    <row r="16" spans="1:47" ht="18.95">
      <c r="A16" s="69" t="s">
        <v>277</v>
      </c>
    </row>
    <row r="17" spans="1:47">
      <c r="A17" s="68" t="s">
        <v>227</v>
      </c>
      <c r="B17" s="68" t="s">
        <v>228</v>
      </c>
      <c r="C17" s="68" t="s">
        <v>229</v>
      </c>
      <c r="D17" s="68" t="s">
        <v>230</v>
      </c>
      <c r="E17" s="68" t="s">
        <v>231</v>
      </c>
      <c r="F17" s="68" t="s">
        <v>232</v>
      </c>
      <c r="G17" s="68" t="s">
        <v>233</v>
      </c>
      <c r="H17" s="68" t="s">
        <v>234</v>
      </c>
      <c r="I17" s="68" t="s">
        <v>235</v>
      </c>
      <c r="J17" s="68" t="s">
        <v>236</v>
      </c>
      <c r="K17" s="68" t="s">
        <v>237</v>
      </c>
      <c r="L17" s="68" t="s">
        <v>238</v>
      </c>
      <c r="M17" s="68" t="s">
        <v>239</v>
      </c>
      <c r="N17" s="68" t="s">
        <v>240</v>
      </c>
      <c r="O17" s="68" t="s">
        <v>241</v>
      </c>
      <c r="P17" s="68" t="s">
        <v>242</v>
      </c>
      <c r="Q17" s="68" t="s">
        <v>243</v>
      </c>
      <c r="R17" s="68" t="s">
        <v>244</v>
      </c>
      <c r="S17" s="68" t="s">
        <v>245</v>
      </c>
      <c r="T17" s="68" t="s">
        <v>246</v>
      </c>
      <c r="U17" s="68" t="s">
        <v>247</v>
      </c>
      <c r="V17" s="68" t="s">
        <v>248</v>
      </c>
      <c r="W17" s="68" t="s">
        <v>249</v>
      </c>
      <c r="X17" s="68" t="s">
        <v>250</v>
      </c>
      <c r="Y17" s="68" t="s">
        <v>251</v>
      </c>
      <c r="Z17" s="68" t="s">
        <v>252</v>
      </c>
      <c r="AA17" s="68" t="s">
        <v>253</v>
      </c>
      <c r="AB17" s="68" t="s">
        <v>254</v>
      </c>
      <c r="AC17" s="68" t="s">
        <v>255</v>
      </c>
      <c r="AD17" s="68" t="s">
        <v>256</v>
      </c>
      <c r="AE17" s="68" t="s">
        <v>257</v>
      </c>
      <c r="AF17" s="68" t="s">
        <v>258</v>
      </c>
      <c r="AG17" s="68" t="s">
        <v>259</v>
      </c>
      <c r="AH17" s="68" t="s">
        <v>260</v>
      </c>
      <c r="AI17" s="68" t="s">
        <v>261</v>
      </c>
      <c r="AJ17" s="68" t="s">
        <v>262</v>
      </c>
      <c r="AK17" s="68" t="s">
        <v>263</v>
      </c>
      <c r="AL17" s="68" t="s">
        <v>264</v>
      </c>
      <c r="AM17" s="68" t="s">
        <v>265</v>
      </c>
      <c r="AN17" s="68" t="s">
        <v>266</v>
      </c>
      <c r="AO17" s="68" t="s">
        <v>267</v>
      </c>
      <c r="AP17" s="68" t="s">
        <v>268</v>
      </c>
      <c r="AQ17" s="68" t="s">
        <v>269</v>
      </c>
      <c r="AR17" s="68" t="s">
        <v>270</v>
      </c>
      <c r="AS17" s="68" t="s">
        <v>271</v>
      </c>
      <c r="AT17" s="68" t="s">
        <v>272</v>
      </c>
      <c r="AU17" s="68" t="s">
        <v>273</v>
      </c>
    </row>
    <row r="18" spans="1:47">
      <c r="A18" s="68" t="s">
        <v>226</v>
      </c>
      <c r="B18" s="68">
        <v>1517.63</v>
      </c>
      <c r="C18" s="68">
        <v>1479.28</v>
      </c>
      <c r="D18" s="68">
        <v>1556.98</v>
      </c>
      <c r="E18" s="68">
        <v>1569.38</v>
      </c>
      <c r="F18" s="68">
        <v>1529.93</v>
      </c>
      <c r="G18" s="68">
        <v>1495.46</v>
      </c>
      <c r="H18" s="68">
        <v>1566.51</v>
      </c>
      <c r="I18" s="68">
        <v>1504.29</v>
      </c>
      <c r="J18" s="68">
        <v>1564.4</v>
      </c>
      <c r="K18" s="68">
        <v>1611.97</v>
      </c>
      <c r="L18" s="68">
        <v>1554.89</v>
      </c>
      <c r="M18" s="68">
        <v>1483.55</v>
      </c>
      <c r="N18" s="68">
        <v>1514.93</v>
      </c>
      <c r="O18" s="68">
        <v>1621.82</v>
      </c>
      <c r="P18" s="68">
        <v>1669.46</v>
      </c>
      <c r="Q18" s="68">
        <v>1760.98</v>
      </c>
      <c r="R18" s="68">
        <v>1658.32</v>
      </c>
      <c r="S18" s="68">
        <v>1635.92</v>
      </c>
      <c r="T18" s="68">
        <v>1617.9</v>
      </c>
      <c r="U18" s="68">
        <v>1624.15</v>
      </c>
      <c r="V18" s="68">
        <v>1630.26</v>
      </c>
      <c r="W18" s="68">
        <v>1636.04</v>
      </c>
      <c r="X18" s="68">
        <v>1641.4</v>
      </c>
      <c r="Y18" s="68">
        <v>1646.95</v>
      </c>
      <c r="Z18" s="68">
        <v>1653.05</v>
      </c>
      <c r="AA18" s="68">
        <v>1659.22</v>
      </c>
      <c r="AB18" s="68">
        <v>1666.12</v>
      </c>
      <c r="AC18" s="68">
        <v>1673.62</v>
      </c>
      <c r="AD18" s="68">
        <v>1681.06</v>
      </c>
      <c r="AE18" s="68">
        <v>1688.33</v>
      </c>
      <c r="AF18" s="68">
        <v>1695.33</v>
      </c>
      <c r="AG18" s="68">
        <v>1701.69</v>
      </c>
      <c r="AH18" s="68">
        <v>1707.77</v>
      </c>
      <c r="AI18" s="68">
        <v>1713.47</v>
      </c>
      <c r="AJ18" s="68">
        <v>1718.78</v>
      </c>
      <c r="AK18" s="68">
        <v>1723.72</v>
      </c>
      <c r="AL18" s="68">
        <v>1729.49</v>
      </c>
      <c r="AM18" s="68">
        <v>1735.37</v>
      </c>
      <c r="AN18" s="68">
        <v>1741.91</v>
      </c>
      <c r="AO18" s="68">
        <v>1748.61</v>
      </c>
      <c r="AP18" s="68">
        <v>1756.14</v>
      </c>
      <c r="AQ18" s="68">
        <v>1763.59</v>
      </c>
      <c r="AR18" s="68">
        <v>1771.41</v>
      </c>
      <c r="AS18" s="68">
        <v>1779.95</v>
      </c>
      <c r="AT18" s="68">
        <v>1788.88</v>
      </c>
      <c r="AU18" s="68">
        <v>1797.87</v>
      </c>
    </row>
    <row r="19" spans="1:47">
      <c r="A19" s="68" t="s">
        <v>59</v>
      </c>
      <c r="B19" s="68">
        <v>543.37</v>
      </c>
      <c r="C19" s="68">
        <v>530.64</v>
      </c>
      <c r="D19" s="68">
        <v>552.62</v>
      </c>
      <c r="E19" s="68">
        <v>570.91999999999996</v>
      </c>
      <c r="F19" s="68">
        <v>577.74</v>
      </c>
      <c r="G19" s="68">
        <v>574.17999999999995</v>
      </c>
      <c r="H19" s="68">
        <v>591.21</v>
      </c>
      <c r="I19" s="68">
        <v>589.20000000000005</v>
      </c>
      <c r="J19" s="68">
        <v>611.20000000000005</v>
      </c>
      <c r="K19" s="68">
        <v>626.9</v>
      </c>
      <c r="L19" s="68">
        <v>612.76</v>
      </c>
      <c r="M19" s="68">
        <v>598.23</v>
      </c>
      <c r="N19" s="68">
        <v>602.87</v>
      </c>
      <c r="O19" s="68">
        <v>621.11</v>
      </c>
      <c r="P19" s="68">
        <v>628.19000000000005</v>
      </c>
      <c r="Q19" s="68">
        <v>688.34</v>
      </c>
      <c r="R19" s="68">
        <v>639.1</v>
      </c>
      <c r="S19" s="68">
        <v>638.51</v>
      </c>
      <c r="T19" s="68">
        <v>639.13</v>
      </c>
      <c r="U19" s="68">
        <v>645.86</v>
      </c>
      <c r="V19" s="68">
        <v>652.41999999999996</v>
      </c>
      <c r="W19" s="68">
        <v>658.72</v>
      </c>
      <c r="X19" s="68">
        <v>664.7</v>
      </c>
      <c r="Y19" s="68">
        <v>670.68</v>
      </c>
      <c r="Z19" s="68">
        <v>676.85</v>
      </c>
      <c r="AA19" s="68">
        <v>683.15</v>
      </c>
      <c r="AB19" s="68">
        <v>689.71</v>
      </c>
      <c r="AC19" s="68">
        <v>696.43</v>
      </c>
      <c r="AD19" s="68">
        <v>702.98</v>
      </c>
      <c r="AE19" s="68">
        <v>708.94</v>
      </c>
      <c r="AF19" s="68">
        <v>714.49</v>
      </c>
      <c r="AG19" s="68">
        <v>719.52</v>
      </c>
      <c r="AH19" s="68">
        <v>724.31</v>
      </c>
      <c r="AI19" s="68">
        <v>728.84</v>
      </c>
      <c r="AJ19" s="68">
        <v>733.01</v>
      </c>
      <c r="AK19" s="68">
        <v>736.79</v>
      </c>
      <c r="AL19" s="68">
        <v>740.78</v>
      </c>
      <c r="AM19" s="68">
        <v>744.27</v>
      </c>
      <c r="AN19" s="68">
        <v>748.08</v>
      </c>
      <c r="AO19" s="68">
        <v>751.62</v>
      </c>
      <c r="AP19" s="68">
        <v>755.45</v>
      </c>
      <c r="AQ19" s="68">
        <v>758.81</v>
      </c>
      <c r="AR19" s="68">
        <v>762.55</v>
      </c>
      <c r="AS19" s="68">
        <v>766.18</v>
      </c>
      <c r="AT19" s="68">
        <v>770.1</v>
      </c>
      <c r="AU19" s="68">
        <v>773.71</v>
      </c>
    </row>
    <row r="20" spans="1:47">
      <c r="A20" s="68" t="s">
        <v>60</v>
      </c>
      <c r="B20" s="68">
        <v>669.09</v>
      </c>
      <c r="C20" s="68">
        <v>655.52</v>
      </c>
      <c r="D20" s="68">
        <v>697.59</v>
      </c>
      <c r="E20" s="68">
        <v>700.58</v>
      </c>
      <c r="F20" s="68">
        <v>664.62</v>
      </c>
      <c r="G20" s="68">
        <v>627.89</v>
      </c>
      <c r="H20" s="68">
        <v>682.36</v>
      </c>
      <c r="I20" s="68">
        <v>633.16999999999996</v>
      </c>
      <c r="J20" s="68">
        <v>686.95</v>
      </c>
      <c r="K20" s="68">
        <v>724.59</v>
      </c>
      <c r="L20" s="68">
        <v>686.15</v>
      </c>
      <c r="M20" s="68">
        <v>632.49</v>
      </c>
      <c r="N20" s="68">
        <v>665.69</v>
      </c>
      <c r="O20" s="68">
        <v>754.49</v>
      </c>
      <c r="P20" s="68">
        <v>789.98</v>
      </c>
      <c r="Q20" s="68">
        <v>816.72</v>
      </c>
      <c r="R20" s="68">
        <v>778.75</v>
      </c>
      <c r="S20" s="68">
        <v>765.68</v>
      </c>
      <c r="T20" s="68">
        <v>755.16</v>
      </c>
      <c r="U20" s="68">
        <v>756.9</v>
      </c>
      <c r="V20" s="68">
        <v>758.05</v>
      </c>
      <c r="W20" s="68">
        <v>759.43</v>
      </c>
      <c r="X20" s="68">
        <v>760.15</v>
      </c>
      <c r="Y20" s="68">
        <v>760.89</v>
      </c>
      <c r="Z20" s="68">
        <v>761.39</v>
      </c>
      <c r="AA20" s="68">
        <v>761.65</v>
      </c>
      <c r="AB20" s="68">
        <v>764.14</v>
      </c>
      <c r="AC20" s="68">
        <v>766.84</v>
      </c>
      <c r="AD20" s="68">
        <v>769.55</v>
      </c>
      <c r="AE20" s="68">
        <v>772.55</v>
      </c>
      <c r="AF20" s="68">
        <v>775.59</v>
      </c>
      <c r="AG20" s="68">
        <v>778.49</v>
      </c>
      <c r="AH20" s="68">
        <v>781.34</v>
      </c>
      <c r="AI20" s="68">
        <v>784.03</v>
      </c>
      <c r="AJ20" s="68">
        <v>786.65</v>
      </c>
      <c r="AK20" s="68">
        <v>789.21</v>
      </c>
      <c r="AL20" s="68">
        <v>792.27</v>
      </c>
      <c r="AM20" s="68">
        <v>795.76</v>
      </c>
      <c r="AN20" s="68">
        <v>799.55</v>
      </c>
      <c r="AO20" s="68">
        <v>803.67</v>
      </c>
      <c r="AP20" s="68">
        <v>808.31</v>
      </c>
      <c r="AQ20" s="68">
        <v>813.1</v>
      </c>
      <c r="AR20" s="68">
        <v>817.97</v>
      </c>
      <c r="AS20" s="68">
        <v>823.45</v>
      </c>
      <c r="AT20" s="68">
        <v>829.08</v>
      </c>
      <c r="AU20" s="68">
        <v>834.91</v>
      </c>
    </row>
    <row r="21" spans="1:47">
      <c r="A21" s="68" t="s">
        <v>274</v>
      </c>
      <c r="B21" s="68">
        <v>138.91999999999999</v>
      </c>
      <c r="C21" s="68">
        <v>130.54</v>
      </c>
      <c r="D21" s="68">
        <v>143.22999999999999</v>
      </c>
      <c r="E21" s="68">
        <v>131.53</v>
      </c>
      <c r="F21" s="68">
        <v>126.46</v>
      </c>
      <c r="G21" s="68">
        <v>120.88</v>
      </c>
      <c r="H21" s="68">
        <v>118.99</v>
      </c>
      <c r="I21" s="68">
        <v>105.94</v>
      </c>
      <c r="J21" s="68">
        <v>91.62</v>
      </c>
      <c r="K21" s="68">
        <v>86.97</v>
      </c>
      <c r="L21" s="68">
        <v>84.26</v>
      </c>
      <c r="M21" s="68">
        <v>80.5</v>
      </c>
      <c r="N21" s="68">
        <v>75.17</v>
      </c>
      <c r="O21" s="68">
        <v>74.34</v>
      </c>
      <c r="P21" s="68">
        <v>75.069999999999993</v>
      </c>
      <c r="Q21" s="68">
        <v>76.290000000000006</v>
      </c>
      <c r="R21" s="68">
        <v>71.17</v>
      </c>
      <c r="S21" s="68">
        <v>68.099999999999994</v>
      </c>
      <c r="T21" s="68">
        <v>65.16</v>
      </c>
      <c r="U21" s="68">
        <v>63.68</v>
      </c>
      <c r="V21" s="68">
        <v>61.99</v>
      </c>
      <c r="W21" s="68">
        <v>60.35</v>
      </c>
      <c r="X21" s="68">
        <v>58.79</v>
      </c>
      <c r="Y21" s="68">
        <v>57.31</v>
      </c>
      <c r="Z21" s="68">
        <v>55.9</v>
      </c>
      <c r="AA21" s="68">
        <v>54.56</v>
      </c>
      <c r="AB21" s="68">
        <v>53.28</v>
      </c>
      <c r="AC21" s="68">
        <v>52.07</v>
      </c>
      <c r="AD21" s="68">
        <v>50.9</v>
      </c>
      <c r="AE21" s="68">
        <v>49.78</v>
      </c>
      <c r="AF21" s="68">
        <v>48.69</v>
      </c>
      <c r="AG21" s="68">
        <v>47.62</v>
      </c>
      <c r="AH21" s="68">
        <v>46.58</v>
      </c>
      <c r="AI21" s="68">
        <v>45.56</v>
      </c>
      <c r="AJ21" s="68">
        <v>44.58</v>
      </c>
      <c r="AK21" s="68">
        <v>43.62</v>
      </c>
      <c r="AL21" s="68">
        <v>42.7</v>
      </c>
      <c r="AM21" s="68">
        <v>41.83</v>
      </c>
      <c r="AN21" s="68">
        <v>40.97</v>
      </c>
      <c r="AO21" s="68">
        <v>40.14</v>
      </c>
      <c r="AP21" s="68">
        <v>39.340000000000003</v>
      </c>
      <c r="AQ21" s="68">
        <v>38.56</v>
      </c>
      <c r="AR21" s="68">
        <v>37.81</v>
      </c>
      <c r="AS21" s="68">
        <v>37.08</v>
      </c>
      <c r="AT21" s="68">
        <v>36.380000000000003</v>
      </c>
      <c r="AU21" s="68">
        <v>35.71</v>
      </c>
    </row>
    <row r="22" spans="1:47">
      <c r="A22" s="68" t="s">
        <v>275</v>
      </c>
      <c r="B22" s="68">
        <v>164.8</v>
      </c>
      <c r="C22" s="68">
        <v>161.19999999999999</v>
      </c>
      <c r="D22" s="68">
        <v>162.1</v>
      </c>
      <c r="E22" s="68">
        <v>164.9</v>
      </c>
      <c r="F22" s="68">
        <v>159.80000000000001</v>
      </c>
      <c r="G22" s="68">
        <v>171</v>
      </c>
      <c r="H22" s="68">
        <v>173</v>
      </c>
      <c r="I22" s="68">
        <v>175.2</v>
      </c>
      <c r="J22" s="68">
        <v>173.9</v>
      </c>
      <c r="K22" s="68">
        <v>172.9</v>
      </c>
      <c r="L22" s="68">
        <v>171.4</v>
      </c>
      <c r="M22" s="68">
        <v>172.1</v>
      </c>
      <c r="N22" s="68">
        <v>171.2</v>
      </c>
      <c r="O22" s="68">
        <v>171.87</v>
      </c>
      <c r="P22" s="68">
        <v>176.23</v>
      </c>
      <c r="Q22" s="68">
        <v>179.62</v>
      </c>
      <c r="R22" s="68">
        <v>169.31</v>
      </c>
      <c r="S22" s="68">
        <v>163.63</v>
      </c>
      <c r="T22" s="68">
        <v>158.44</v>
      </c>
      <c r="U22" s="68">
        <v>157.72</v>
      </c>
      <c r="V22" s="68">
        <v>157.80000000000001</v>
      </c>
      <c r="W22" s="68">
        <v>157.53</v>
      </c>
      <c r="X22" s="68">
        <v>157.76</v>
      </c>
      <c r="Y22" s="68">
        <v>158.07</v>
      </c>
      <c r="Z22" s="68">
        <v>158.91</v>
      </c>
      <c r="AA22" s="68">
        <v>159.86000000000001</v>
      </c>
      <c r="AB22" s="68">
        <v>158.99</v>
      </c>
      <c r="AC22" s="68">
        <v>158.28</v>
      </c>
      <c r="AD22" s="68">
        <v>157.63</v>
      </c>
      <c r="AE22" s="68">
        <v>157.07</v>
      </c>
      <c r="AF22" s="68">
        <v>156.57</v>
      </c>
      <c r="AG22" s="68">
        <v>156.05000000000001</v>
      </c>
      <c r="AH22" s="68">
        <v>155.54</v>
      </c>
      <c r="AI22" s="68">
        <v>155.03</v>
      </c>
      <c r="AJ22" s="68">
        <v>154.54</v>
      </c>
      <c r="AK22" s="68">
        <v>154.1</v>
      </c>
      <c r="AL22" s="68">
        <v>153.74</v>
      </c>
      <c r="AM22" s="68">
        <v>153.52000000000001</v>
      </c>
      <c r="AN22" s="68">
        <v>153.31</v>
      </c>
      <c r="AO22" s="68">
        <v>153.18</v>
      </c>
      <c r="AP22" s="68">
        <v>153.04</v>
      </c>
      <c r="AQ22" s="68">
        <v>153.12</v>
      </c>
      <c r="AR22" s="68">
        <v>153.08000000000001</v>
      </c>
      <c r="AS22" s="68">
        <v>153.22999999999999</v>
      </c>
      <c r="AT22" s="68">
        <v>153.32</v>
      </c>
      <c r="AU22" s="68">
        <v>153.54</v>
      </c>
    </row>
    <row r="23" spans="1:47">
      <c r="A23" s="68" t="s">
        <v>276</v>
      </c>
      <c r="B23" s="68">
        <v>1.44</v>
      </c>
      <c r="C23" s="68">
        <v>1.39</v>
      </c>
      <c r="D23" s="68">
        <v>1.45</v>
      </c>
      <c r="E23" s="68">
        <v>1.46</v>
      </c>
      <c r="F23" s="68">
        <v>1.31</v>
      </c>
      <c r="G23" s="68">
        <v>1.52</v>
      </c>
      <c r="H23" s="68">
        <v>0.95</v>
      </c>
      <c r="I23" s="68">
        <v>0.77</v>
      </c>
      <c r="J23" s="68">
        <v>0.73</v>
      </c>
      <c r="K23" s="68">
        <v>0.61</v>
      </c>
      <c r="L23" s="68">
        <v>0.31</v>
      </c>
      <c r="M23" s="68">
        <v>0.23</v>
      </c>
      <c r="N23" s="68">
        <v>0</v>
      </c>
      <c r="O23" s="68">
        <v>0</v>
      </c>
      <c r="P23" s="68">
        <v>0</v>
      </c>
      <c r="Q23" s="68">
        <v>0</v>
      </c>
      <c r="R23" s="68">
        <v>0</v>
      </c>
      <c r="S23" s="68">
        <v>0</v>
      </c>
      <c r="T23" s="68">
        <v>0</v>
      </c>
      <c r="U23" s="68">
        <v>0</v>
      </c>
      <c r="V23" s="68">
        <v>0</v>
      </c>
      <c r="W23" s="68">
        <v>0</v>
      </c>
      <c r="X23" s="68">
        <v>0</v>
      </c>
      <c r="Y23" s="68">
        <v>0</v>
      </c>
      <c r="Z23" s="68">
        <v>0</v>
      </c>
      <c r="AA23" s="68">
        <v>0</v>
      </c>
      <c r="AB23" s="68">
        <v>0</v>
      </c>
      <c r="AC23" s="68">
        <v>0</v>
      </c>
      <c r="AD23" s="68">
        <v>0</v>
      </c>
      <c r="AE23" s="68">
        <v>0</v>
      </c>
      <c r="AF23" s="68">
        <v>0</v>
      </c>
      <c r="AG23" s="68">
        <v>0</v>
      </c>
      <c r="AH23" s="68">
        <v>0</v>
      </c>
      <c r="AI23" s="68">
        <v>0</v>
      </c>
      <c r="AJ23" s="68">
        <v>0</v>
      </c>
      <c r="AK23" s="68">
        <v>0</v>
      </c>
      <c r="AL23" s="68">
        <v>0</v>
      </c>
      <c r="AM23" s="68">
        <v>0</v>
      </c>
      <c r="AN23" s="68">
        <v>0</v>
      </c>
      <c r="AO23" s="68">
        <v>0</v>
      </c>
      <c r="AP23" s="68">
        <v>0</v>
      </c>
      <c r="AQ23" s="68">
        <v>0</v>
      </c>
      <c r="AR23" s="68">
        <v>0</v>
      </c>
      <c r="AS23" s="68">
        <v>0</v>
      </c>
      <c r="AT23" s="68">
        <v>0</v>
      </c>
      <c r="AU23" s="68">
        <v>0</v>
      </c>
    </row>
    <row r="25" spans="1:47" ht="18.95">
      <c r="A25" s="69" t="s">
        <v>278</v>
      </c>
    </row>
    <row r="26" spans="1:47">
      <c r="A26" s="68" t="s">
        <v>227</v>
      </c>
      <c r="B26" s="68" t="s">
        <v>228</v>
      </c>
      <c r="C26" s="68" t="s">
        <v>229</v>
      </c>
      <c r="D26" s="68" t="s">
        <v>230</v>
      </c>
      <c r="E26" s="68" t="s">
        <v>231</v>
      </c>
      <c r="F26" s="68" t="s">
        <v>232</v>
      </c>
      <c r="G26" s="68" t="s">
        <v>233</v>
      </c>
      <c r="H26" s="68" t="s">
        <v>234</v>
      </c>
      <c r="I26" s="68" t="s">
        <v>235</v>
      </c>
      <c r="J26" s="68" t="s">
        <v>236</v>
      </c>
      <c r="K26" s="68" t="s">
        <v>237</v>
      </c>
      <c r="L26" s="68" t="s">
        <v>238</v>
      </c>
      <c r="M26" s="68" t="s">
        <v>239</v>
      </c>
      <c r="N26" s="68" t="s">
        <v>240</v>
      </c>
      <c r="O26" s="68" t="s">
        <v>241</v>
      </c>
      <c r="P26" s="68" t="s">
        <v>242</v>
      </c>
      <c r="Q26" s="68" t="s">
        <v>243</v>
      </c>
      <c r="R26" s="68" t="s">
        <v>244</v>
      </c>
      <c r="S26" s="68" t="s">
        <v>245</v>
      </c>
      <c r="T26" s="68" t="s">
        <v>246</v>
      </c>
      <c r="U26" s="68" t="s">
        <v>247</v>
      </c>
      <c r="V26" s="68" t="s">
        <v>248</v>
      </c>
      <c r="W26" s="68" t="s">
        <v>249</v>
      </c>
      <c r="X26" s="68" t="s">
        <v>250</v>
      </c>
      <c r="Y26" s="68" t="s">
        <v>251</v>
      </c>
      <c r="Z26" s="68" t="s">
        <v>252</v>
      </c>
      <c r="AA26" s="68" t="s">
        <v>253</v>
      </c>
      <c r="AB26" s="68" t="s">
        <v>254</v>
      </c>
      <c r="AC26" s="68" t="s">
        <v>255</v>
      </c>
      <c r="AD26" s="68" t="s">
        <v>256</v>
      </c>
      <c r="AE26" s="68" t="s">
        <v>257</v>
      </c>
      <c r="AF26" s="68" t="s">
        <v>258</v>
      </c>
      <c r="AG26" s="68" t="s">
        <v>259</v>
      </c>
      <c r="AH26" s="68" t="s">
        <v>260</v>
      </c>
      <c r="AI26" s="68" t="s">
        <v>261</v>
      </c>
      <c r="AJ26" s="68" t="s">
        <v>262</v>
      </c>
      <c r="AK26" s="68" t="s">
        <v>263</v>
      </c>
      <c r="AL26" s="68" t="s">
        <v>264</v>
      </c>
      <c r="AM26" s="68" t="s">
        <v>265</v>
      </c>
      <c r="AN26" s="68" t="s">
        <v>266</v>
      </c>
      <c r="AO26" s="68" t="s">
        <v>267</v>
      </c>
      <c r="AP26" s="68" t="s">
        <v>268</v>
      </c>
      <c r="AQ26" s="68" t="s">
        <v>269</v>
      </c>
      <c r="AR26" s="68" t="s">
        <v>270</v>
      </c>
      <c r="AS26" s="68" t="s">
        <v>271</v>
      </c>
      <c r="AT26" s="68" t="s">
        <v>272</v>
      </c>
      <c r="AU26" s="68" t="s">
        <v>273</v>
      </c>
    </row>
    <row r="27" spans="1:47">
      <c r="A27" s="68" t="s">
        <v>226</v>
      </c>
      <c r="B27" s="68">
        <v>1308.54</v>
      </c>
      <c r="C27" s="68">
        <v>1238.27</v>
      </c>
      <c r="D27" s="68">
        <v>1258.82</v>
      </c>
      <c r="E27" s="68">
        <v>1257</v>
      </c>
      <c r="F27" s="68">
        <v>1222.83</v>
      </c>
      <c r="G27" s="68">
        <v>1222.0999999999999</v>
      </c>
      <c r="H27" s="68">
        <v>1262.6600000000001</v>
      </c>
      <c r="I27" s="68">
        <v>1337.83</v>
      </c>
      <c r="J27" s="68">
        <v>1300.75</v>
      </c>
      <c r="K27" s="68">
        <v>1341.86</v>
      </c>
      <c r="L27" s="68">
        <v>1344.46</v>
      </c>
      <c r="M27" s="68">
        <v>1307.78</v>
      </c>
      <c r="N27" s="68">
        <v>1349.25</v>
      </c>
      <c r="O27" s="68">
        <v>1439.72</v>
      </c>
      <c r="P27" s="68">
        <v>1475.41</v>
      </c>
      <c r="Q27" s="68">
        <v>1243.05</v>
      </c>
      <c r="R27" s="68">
        <v>1420.37</v>
      </c>
      <c r="S27" s="68">
        <v>1422.93</v>
      </c>
      <c r="T27" s="68">
        <v>1427.28</v>
      </c>
      <c r="U27" s="68">
        <v>1435.01</v>
      </c>
      <c r="V27" s="68">
        <v>1438.86</v>
      </c>
      <c r="W27" s="68">
        <v>1445.09</v>
      </c>
      <c r="X27" s="68">
        <v>1451.84</v>
      </c>
      <c r="Y27" s="68">
        <v>1455.85</v>
      </c>
      <c r="Z27" s="68">
        <v>1462.28</v>
      </c>
      <c r="AA27" s="68">
        <v>1471.05</v>
      </c>
      <c r="AB27" s="68">
        <v>1482.36</v>
      </c>
      <c r="AC27" s="68">
        <v>1492.77</v>
      </c>
      <c r="AD27" s="68">
        <v>1502.52</v>
      </c>
      <c r="AE27" s="68">
        <v>1510.71</v>
      </c>
      <c r="AF27" s="68">
        <v>1518.64</v>
      </c>
      <c r="AG27" s="68">
        <v>1525.4</v>
      </c>
      <c r="AH27" s="68">
        <v>1531.7</v>
      </c>
      <c r="AI27" s="68">
        <v>1540.04</v>
      </c>
      <c r="AJ27" s="68">
        <v>1550.35</v>
      </c>
      <c r="AK27" s="68">
        <v>1559.62</v>
      </c>
      <c r="AL27" s="68">
        <v>1567.22</v>
      </c>
      <c r="AM27" s="68">
        <v>1574.59</v>
      </c>
      <c r="AN27" s="68">
        <v>1586.22</v>
      </c>
      <c r="AO27" s="68">
        <v>1601.2</v>
      </c>
      <c r="AP27" s="68">
        <v>1613.29</v>
      </c>
      <c r="AQ27" s="68">
        <v>1623.35</v>
      </c>
      <c r="AR27" s="68">
        <v>1634.28</v>
      </c>
      <c r="AS27" s="68">
        <v>1645.73</v>
      </c>
      <c r="AT27" s="68">
        <v>1657.31</v>
      </c>
      <c r="AU27" s="68">
        <v>1668.74</v>
      </c>
    </row>
    <row r="28" spans="1:47">
      <c r="A28" s="68" t="s">
        <v>59</v>
      </c>
      <c r="B28" s="68">
        <v>370.3</v>
      </c>
      <c r="C28" s="68">
        <v>363.16</v>
      </c>
      <c r="D28" s="68">
        <v>391.04</v>
      </c>
      <c r="E28" s="68">
        <v>397.6</v>
      </c>
      <c r="F28" s="68">
        <v>388.12</v>
      </c>
      <c r="G28" s="68">
        <v>407.67</v>
      </c>
      <c r="H28" s="68">
        <v>414.8</v>
      </c>
      <c r="I28" s="68">
        <v>422.05</v>
      </c>
      <c r="J28" s="68">
        <v>424.32</v>
      </c>
      <c r="K28" s="68">
        <v>441.88</v>
      </c>
      <c r="L28" s="68">
        <v>451.75</v>
      </c>
      <c r="M28" s="68">
        <v>447.88</v>
      </c>
      <c r="N28" s="68">
        <v>473.49</v>
      </c>
      <c r="O28" s="68">
        <v>487.53</v>
      </c>
      <c r="P28" s="68">
        <v>487.42</v>
      </c>
      <c r="Q28" s="68">
        <v>397.81</v>
      </c>
      <c r="R28" s="68">
        <v>487.88</v>
      </c>
      <c r="S28" s="68">
        <v>491.2</v>
      </c>
      <c r="T28" s="68">
        <v>494.82</v>
      </c>
      <c r="U28" s="68">
        <v>499.22</v>
      </c>
      <c r="V28" s="68">
        <v>501.68</v>
      </c>
      <c r="W28" s="68">
        <v>504.37</v>
      </c>
      <c r="X28" s="68">
        <v>507.58</v>
      </c>
      <c r="Y28" s="68">
        <v>511.07</v>
      </c>
      <c r="Z28" s="68">
        <v>515.01</v>
      </c>
      <c r="AA28" s="68">
        <v>519.12</v>
      </c>
      <c r="AB28" s="68">
        <v>523.15</v>
      </c>
      <c r="AC28" s="68">
        <v>526.88</v>
      </c>
      <c r="AD28" s="68">
        <v>530.69000000000005</v>
      </c>
      <c r="AE28" s="68">
        <v>534.25</v>
      </c>
      <c r="AF28" s="68">
        <v>537.48</v>
      </c>
      <c r="AG28" s="68">
        <v>539.95000000000005</v>
      </c>
      <c r="AH28" s="68">
        <v>542.12</v>
      </c>
      <c r="AI28" s="68">
        <v>544.11</v>
      </c>
      <c r="AJ28" s="68">
        <v>545.84</v>
      </c>
      <c r="AK28" s="68">
        <v>547.35</v>
      </c>
      <c r="AL28" s="68">
        <v>549.47</v>
      </c>
      <c r="AM28" s="68">
        <v>551.83000000000004</v>
      </c>
      <c r="AN28" s="68">
        <v>554.73</v>
      </c>
      <c r="AO28" s="68">
        <v>557.95000000000005</v>
      </c>
      <c r="AP28" s="68">
        <v>561.53</v>
      </c>
      <c r="AQ28" s="68">
        <v>565.21</v>
      </c>
      <c r="AR28" s="68">
        <v>569.27</v>
      </c>
      <c r="AS28" s="68">
        <v>573.27</v>
      </c>
      <c r="AT28" s="68">
        <v>577.57000000000005</v>
      </c>
      <c r="AU28" s="68">
        <v>581.64</v>
      </c>
    </row>
    <row r="29" spans="1:47">
      <c r="A29" s="68" t="s">
        <v>60</v>
      </c>
      <c r="B29" s="68">
        <v>703.63</v>
      </c>
      <c r="C29" s="68">
        <v>659.9</v>
      </c>
      <c r="D29" s="68">
        <v>653.9</v>
      </c>
      <c r="E29" s="68">
        <v>647.44000000000005</v>
      </c>
      <c r="F29" s="68">
        <v>635.66999999999996</v>
      </c>
      <c r="G29" s="68">
        <v>599.69000000000005</v>
      </c>
      <c r="H29" s="68">
        <v>622.69000000000005</v>
      </c>
      <c r="I29" s="68">
        <v>586.19000000000005</v>
      </c>
      <c r="J29" s="68">
        <v>634.32000000000005</v>
      </c>
      <c r="K29" s="68">
        <v>696.48</v>
      </c>
      <c r="L29" s="68">
        <v>674.31</v>
      </c>
      <c r="M29" s="68">
        <v>665.13</v>
      </c>
      <c r="N29" s="68">
        <v>683.82</v>
      </c>
      <c r="O29" s="68">
        <v>728.39</v>
      </c>
      <c r="P29" s="68">
        <v>761.73</v>
      </c>
      <c r="Q29" s="68">
        <v>628.11</v>
      </c>
      <c r="R29" s="68">
        <v>704.61</v>
      </c>
      <c r="S29" s="68">
        <v>700.81</v>
      </c>
      <c r="T29" s="68">
        <v>698.76</v>
      </c>
      <c r="U29" s="68">
        <v>697.89</v>
      </c>
      <c r="V29" s="68">
        <v>695.98</v>
      </c>
      <c r="W29" s="68">
        <v>697.43</v>
      </c>
      <c r="X29" s="68">
        <v>698.27</v>
      </c>
      <c r="Y29" s="68">
        <v>696.26</v>
      </c>
      <c r="Z29" s="68">
        <v>695.56</v>
      </c>
      <c r="AA29" s="68">
        <v>697.13</v>
      </c>
      <c r="AB29" s="68">
        <v>703.26</v>
      </c>
      <c r="AC29" s="68">
        <v>708.89</v>
      </c>
      <c r="AD29" s="68">
        <v>713.93</v>
      </c>
      <c r="AE29" s="68">
        <v>717.7</v>
      </c>
      <c r="AF29" s="68">
        <v>721.65</v>
      </c>
      <c r="AG29" s="68">
        <v>725.39</v>
      </c>
      <c r="AH29" s="68">
        <v>728.98</v>
      </c>
      <c r="AI29" s="68">
        <v>734.81</v>
      </c>
      <c r="AJ29" s="68">
        <v>742.84</v>
      </c>
      <c r="AK29" s="68">
        <v>749.97</v>
      </c>
      <c r="AL29" s="68">
        <v>754.78</v>
      </c>
      <c r="AM29" s="68">
        <v>758.93</v>
      </c>
      <c r="AN29" s="68">
        <v>766.72</v>
      </c>
      <c r="AO29" s="68">
        <v>777.36</v>
      </c>
      <c r="AP29" s="68">
        <v>784.82</v>
      </c>
      <c r="AQ29" s="68">
        <v>790.05</v>
      </c>
      <c r="AR29" s="68">
        <v>795.85</v>
      </c>
      <c r="AS29" s="68">
        <v>802.11</v>
      </c>
      <c r="AT29" s="68">
        <v>808.28</v>
      </c>
      <c r="AU29" s="68">
        <v>814.47</v>
      </c>
    </row>
    <row r="30" spans="1:47">
      <c r="A30" s="68" t="s">
        <v>274</v>
      </c>
      <c r="B30" s="68">
        <v>234.12</v>
      </c>
      <c r="C30" s="68">
        <v>214.87</v>
      </c>
      <c r="D30" s="68">
        <v>213.35</v>
      </c>
      <c r="E30" s="68">
        <v>211.47</v>
      </c>
      <c r="F30" s="68">
        <v>199.02</v>
      </c>
      <c r="G30" s="68">
        <v>214.71</v>
      </c>
      <c r="H30" s="68">
        <v>225.13</v>
      </c>
      <c r="I30" s="68">
        <v>328.29</v>
      </c>
      <c r="J30" s="68">
        <v>240.38</v>
      </c>
      <c r="K30" s="68">
        <v>202.96</v>
      </c>
      <c r="L30" s="68">
        <v>216.13</v>
      </c>
      <c r="M30" s="68">
        <v>192.79</v>
      </c>
      <c r="N30" s="68">
        <v>190.48</v>
      </c>
      <c r="O30" s="68">
        <v>222.49</v>
      </c>
      <c r="P30" s="68">
        <v>224.53</v>
      </c>
      <c r="Q30" s="68">
        <v>215.05</v>
      </c>
      <c r="R30" s="68">
        <v>224.36</v>
      </c>
      <c r="S30" s="68">
        <v>226.33</v>
      </c>
      <c r="T30" s="68">
        <v>228</v>
      </c>
      <c r="U30" s="68">
        <v>230.33</v>
      </c>
      <c r="V30" s="68">
        <v>230.65</v>
      </c>
      <c r="W30" s="68">
        <v>231.26</v>
      </c>
      <c r="X30" s="68">
        <v>232.11</v>
      </c>
      <c r="Y30" s="68">
        <v>232.81</v>
      </c>
      <c r="Z30" s="68">
        <v>233.81</v>
      </c>
      <c r="AA30" s="68">
        <v>234.65</v>
      </c>
      <c r="AB30" s="68">
        <v>235.34</v>
      </c>
      <c r="AC30" s="68">
        <v>235.93</v>
      </c>
      <c r="AD30" s="68">
        <v>236.39</v>
      </c>
      <c r="AE30" s="68">
        <v>236.83</v>
      </c>
      <c r="AF30" s="68">
        <v>237.16</v>
      </c>
      <c r="AG30" s="68">
        <v>237.34</v>
      </c>
      <c r="AH30" s="68">
        <v>237.5</v>
      </c>
      <c r="AI30" s="68">
        <v>237.63</v>
      </c>
      <c r="AJ30" s="68">
        <v>237.73</v>
      </c>
      <c r="AK30" s="68">
        <v>237.95</v>
      </c>
      <c r="AL30" s="68">
        <v>238.26</v>
      </c>
      <c r="AM30" s="68">
        <v>238.77</v>
      </c>
      <c r="AN30" s="68">
        <v>239.29</v>
      </c>
      <c r="AO30" s="68">
        <v>239.91</v>
      </c>
      <c r="AP30" s="68">
        <v>240.55</v>
      </c>
      <c r="AQ30" s="68">
        <v>241.35</v>
      </c>
      <c r="AR30" s="68">
        <v>242.04</v>
      </c>
      <c r="AS30" s="68">
        <v>242.86</v>
      </c>
      <c r="AT30" s="68">
        <v>243.6</v>
      </c>
      <c r="AU30" s="68">
        <v>244.43</v>
      </c>
    </row>
    <row r="31" spans="1:47">
      <c r="A31" s="68" t="s">
        <v>275</v>
      </c>
      <c r="B31" s="68">
        <v>0</v>
      </c>
      <c r="C31" s="68">
        <v>0</v>
      </c>
      <c r="D31" s="68">
        <v>0</v>
      </c>
      <c r="E31" s="68">
        <v>0</v>
      </c>
      <c r="F31" s="68">
        <v>0.01</v>
      </c>
      <c r="G31" s="68">
        <v>0</v>
      </c>
      <c r="H31" s="68">
        <v>0</v>
      </c>
      <c r="I31" s="68">
        <v>0</v>
      </c>
      <c r="J31" s="68">
        <v>0</v>
      </c>
      <c r="K31" s="68">
        <v>0</v>
      </c>
      <c r="L31" s="68">
        <v>0</v>
      </c>
      <c r="M31" s="68">
        <v>0.01</v>
      </c>
      <c r="N31" s="68">
        <v>0.01</v>
      </c>
      <c r="O31" s="68">
        <v>0.01</v>
      </c>
      <c r="P31" s="68">
        <v>0.3</v>
      </c>
      <c r="Q31" s="68">
        <v>1.0900000000000001</v>
      </c>
      <c r="R31" s="68">
        <v>2.31</v>
      </c>
      <c r="S31" s="68">
        <v>3.39</v>
      </c>
      <c r="T31" s="68">
        <v>4.51</v>
      </c>
      <c r="U31" s="68">
        <v>6.4</v>
      </c>
      <c r="V31" s="68">
        <v>9.39</v>
      </c>
      <c r="W31" s="68">
        <v>10.89</v>
      </c>
      <c r="X31" s="68">
        <v>12.76</v>
      </c>
      <c r="Y31" s="68">
        <v>14.59</v>
      </c>
      <c r="Z31" s="68">
        <v>16.8</v>
      </c>
      <c r="AA31" s="68">
        <v>19.07</v>
      </c>
      <c r="AB31" s="68">
        <v>19.55</v>
      </c>
      <c r="AC31" s="68">
        <v>20.02</v>
      </c>
      <c r="AD31" s="68">
        <v>20.48</v>
      </c>
      <c r="AE31" s="68">
        <v>20.91</v>
      </c>
      <c r="AF31" s="68">
        <v>21.32</v>
      </c>
      <c r="AG31" s="68">
        <v>21.72</v>
      </c>
      <c r="AH31" s="68">
        <v>22.1</v>
      </c>
      <c r="AI31" s="68">
        <v>22.52</v>
      </c>
      <c r="AJ31" s="68">
        <v>22.97</v>
      </c>
      <c r="AK31" s="68">
        <v>23.4</v>
      </c>
      <c r="AL31" s="68">
        <v>23.77</v>
      </c>
      <c r="AM31" s="68">
        <v>24.13</v>
      </c>
      <c r="AN31" s="68">
        <v>24.56</v>
      </c>
      <c r="AO31" s="68">
        <v>25.06</v>
      </c>
      <c r="AP31" s="68">
        <v>25.48</v>
      </c>
      <c r="AQ31" s="68">
        <v>25.85</v>
      </c>
      <c r="AR31" s="68">
        <v>26.23</v>
      </c>
      <c r="AS31" s="68">
        <v>26.61</v>
      </c>
      <c r="AT31" s="68">
        <v>26.98</v>
      </c>
      <c r="AU31" s="68">
        <v>27.34</v>
      </c>
    </row>
    <row r="32" spans="1:47">
      <c r="A32" s="68" t="s">
        <v>276</v>
      </c>
      <c r="B32" s="68">
        <v>0.49</v>
      </c>
      <c r="C32" s="68">
        <v>0.35</v>
      </c>
      <c r="D32" s="68">
        <v>0.52</v>
      </c>
      <c r="E32" s="68">
        <v>0.49</v>
      </c>
      <c r="F32" s="68">
        <v>0.02</v>
      </c>
      <c r="G32" s="68">
        <v>0.02</v>
      </c>
      <c r="H32" s="68">
        <v>0.03</v>
      </c>
      <c r="I32" s="68">
        <v>1.29</v>
      </c>
      <c r="J32" s="68">
        <v>1.73</v>
      </c>
      <c r="K32" s="68">
        <v>0.54</v>
      </c>
      <c r="L32" s="68">
        <v>2.27</v>
      </c>
      <c r="M32" s="68">
        <v>1.96</v>
      </c>
      <c r="N32" s="68">
        <v>1.45</v>
      </c>
      <c r="O32" s="68">
        <v>1.31</v>
      </c>
      <c r="P32" s="68">
        <v>1.43</v>
      </c>
      <c r="Q32" s="68">
        <v>0.99</v>
      </c>
      <c r="R32" s="68">
        <v>1.22</v>
      </c>
      <c r="S32" s="68">
        <v>1.2</v>
      </c>
      <c r="T32" s="68">
        <v>1.18</v>
      </c>
      <c r="U32" s="68">
        <v>1.17</v>
      </c>
      <c r="V32" s="68">
        <v>1.1599999999999999</v>
      </c>
      <c r="W32" s="68">
        <v>1.1399999999999999</v>
      </c>
      <c r="X32" s="68">
        <v>1.1299999999999999</v>
      </c>
      <c r="Y32" s="68">
        <v>1.1100000000000001</v>
      </c>
      <c r="Z32" s="68">
        <v>1.1000000000000001</v>
      </c>
      <c r="AA32" s="68">
        <v>1.08</v>
      </c>
      <c r="AB32" s="68">
        <v>1.07</v>
      </c>
      <c r="AC32" s="68">
        <v>1.06</v>
      </c>
      <c r="AD32" s="68">
        <v>1.04</v>
      </c>
      <c r="AE32" s="68">
        <v>1.03</v>
      </c>
      <c r="AF32" s="68">
        <v>1.02</v>
      </c>
      <c r="AG32" s="68">
        <v>1</v>
      </c>
      <c r="AH32" s="68">
        <v>0.99</v>
      </c>
      <c r="AI32" s="68">
        <v>0.98</v>
      </c>
      <c r="AJ32" s="68">
        <v>0.97</v>
      </c>
      <c r="AK32" s="68">
        <v>0.95</v>
      </c>
      <c r="AL32" s="68">
        <v>0.94</v>
      </c>
      <c r="AM32" s="68">
        <v>0.93</v>
      </c>
      <c r="AN32" s="68">
        <v>0.92</v>
      </c>
      <c r="AO32" s="68">
        <v>0.91</v>
      </c>
      <c r="AP32" s="68">
        <v>0.9</v>
      </c>
      <c r="AQ32" s="68">
        <v>0.9</v>
      </c>
      <c r="AR32" s="68">
        <v>0.89</v>
      </c>
      <c r="AS32" s="68">
        <v>0.88</v>
      </c>
      <c r="AT32" s="68">
        <v>0.88</v>
      </c>
      <c r="AU32" s="68">
        <v>0.87</v>
      </c>
    </row>
    <row r="34" spans="1:47" ht="18.95">
      <c r="A34" s="69" t="s">
        <v>279</v>
      </c>
    </row>
    <row r="35" spans="1:47">
      <c r="A35" s="68" t="s">
        <v>227</v>
      </c>
      <c r="B35" s="68" t="s">
        <v>228</v>
      </c>
      <c r="C35" s="68" t="s">
        <v>229</v>
      </c>
      <c r="D35" s="68" t="s">
        <v>230</v>
      </c>
      <c r="E35" s="68" t="s">
        <v>231</v>
      </c>
      <c r="F35" s="68" t="s">
        <v>232</v>
      </c>
      <c r="G35" s="68" t="s">
        <v>233</v>
      </c>
      <c r="H35" s="68" t="s">
        <v>234</v>
      </c>
      <c r="I35" s="68" t="s">
        <v>235</v>
      </c>
      <c r="J35" s="68" t="s">
        <v>236</v>
      </c>
      <c r="K35" s="68" t="s">
        <v>237</v>
      </c>
      <c r="L35" s="68" t="s">
        <v>238</v>
      </c>
      <c r="M35" s="68" t="s">
        <v>239</v>
      </c>
      <c r="N35" s="68" t="s">
        <v>240</v>
      </c>
      <c r="O35" s="68" t="s">
        <v>241</v>
      </c>
      <c r="P35" s="68" t="s">
        <v>242</v>
      </c>
      <c r="Q35" s="68" t="s">
        <v>243</v>
      </c>
      <c r="R35" s="68" t="s">
        <v>244</v>
      </c>
      <c r="S35" s="68" t="s">
        <v>245</v>
      </c>
      <c r="T35" s="68" t="s">
        <v>246</v>
      </c>
      <c r="U35" s="68" t="s">
        <v>247</v>
      </c>
      <c r="V35" s="68" t="s">
        <v>248</v>
      </c>
      <c r="W35" s="68" t="s">
        <v>249</v>
      </c>
      <c r="X35" s="68" t="s">
        <v>250</v>
      </c>
      <c r="Y35" s="68" t="s">
        <v>251</v>
      </c>
      <c r="Z35" s="68" t="s">
        <v>252</v>
      </c>
      <c r="AA35" s="68" t="s">
        <v>253</v>
      </c>
      <c r="AB35" s="68" t="s">
        <v>254</v>
      </c>
      <c r="AC35" s="68" t="s">
        <v>255</v>
      </c>
      <c r="AD35" s="68" t="s">
        <v>256</v>
      </c>
      <c r="AE35" s="68" t="s">
        <v>257</v>
      </c>
      <c r="AF35" s="68" t="s">
        <v>258</v>
      </c>
      <c r="AG35" s="68" t="s">
        <v>259</v>
      </c>
      <c r="AH35" s="68" t="s">
        <v>260</v>
      </c>
      <c r="AI35" s="68" t="s">
        <v>261</v>
      </c>
      <c r="AJ35" s="68" t="s">
        <v>262</v>
      </c>
      <c r="AK35" s="68" t="s">
        <v>263</v>
      </c>
      <c r="AL35" s="68" t="s">
        <v>264</v>
      </c>
      <c r="AM35" s="68" t="s">
        <v>265</v>
      </c>
      <c r="AN35" s="68" t="s">
        <v>266</v>
      </c>
      <c r="AO35" s="68" t="s">
        <v>267</v>
      </c>
      <c r="AP35" s="68" t="s">
        <v>268</v>
      </c>
      <c r="AQ35" s="68" t="s">
        <v>269</v>
      </c>
      <c r="AR35" s="68" t="s">
        <v>270</v>
      </c>
      <c r="AS35" s="68" t="s">
        <v>271</v>
      </c>
      <c r="AT35" s="68" t="s">
        <v>272</v>
      </c>
      <c r="AU35" s="68" t="s">
        <v>273</v>
      </c>
    </row>
    <row r="36" spans="1:47">
      <c r="A36" s="68" t="s">
        <v>226</v>
      </c>
      <c r="B36" s="68">
        <v>5199.83</v>
      </c>
      <c r="C36" s="68">
        <v>5314.81</v>
      </c>
      <c r="D36" s="68">
        <v>5455.17</v>
      </c>
      <c r="E36" s="68">
        <v>5247.15</v>
      </c>
      <c r="F36" s="68">
        <v>4999.6499999999996</v>
      </c>
      <c r="G36" s="68">
        <v>5236.47</v>
      </c>
      <c r="H36" s="68">
        <v>5511.1</v>
      </c>
      <c r="I36" s="68">
        <v>5657.53</v>
      </c>
      <c r="J36" s="68">
        <v>5762.61</v>
      </c>
      <c r="K36" s="68">
        <v>5788.4</v>
      </c>
      <c r="L36" s="68">
        <v>5880.68</v>
      </c>
      <c r="M36" s="68">
        <v>5854.31</v>
      </c>
      <c r="N36" s="68">
        <v>5947.23</v>
      </c>
      <c r="O36" s="68">
        <v>6262.11</v>
      </c>
      <c r="P36" s="68">
        <v>6234.06</v>
      </c>
      <c r="Q36" s="68">
        <v>5934.25</v>
      </c>
      <c r="R36" s="68">
        <v>6274.23</v>
      </c>
      <c r="S36" s="68">
        <v>6385.5</v>
      </c>
      <c r="T36" s="68">
        <v>6446.12</v>
      </c>
      <c r="U36" s="68">
        <v>6473.28</v>
      </c>
      <c r="V36" s="68">
        <v>6505.51</v>
      </c>
      <c r="W36" s="68">
        <v>6569.51</v>
      </c>
      <c r="X36" s="68">
        <v>6621.28</v>
      </c>
      <c r="Y36" s="68">
        <v>6653.55</v>
      </c>
      <c r="Z36" s="68">
        <v>6669.97</v>
      </c>
      <c r="AA36" s="68">
        <v>6715.23</v>
      </c>
      <c r="AB36" s="68">
        <v>6798.8</v>
      </c>
      <c r="AC36" s="68">
        <v>6853.17</v>
      </c>
      <c r="AD36" s="68">
        <v>6882.27</v>
      </c>
      <c r="AE36" s="68">
        <v>6915.09</v>
      </c>
      <c r="AF36" s="68">
        <v>6955.19</v>
      </c>
      <c r="AG36" s="68">
        <v>6972.57</v>
      </c>
      <c r="AH36" s="68">
        <v>6991.57</v>
      </c>
      <c r="AI36" s="68">
        <v>7035.13</v>
      </c>
      <c r="AJ36" s="68">
        <v>7096.08</v>
      </c>
      <c r="AK36" s="68">
        <v>7124.71</v>
      </c>
      <c r="AL36" s="68">
        <v>7143.18</v>
      </c>
      <c r="AM36" s="68">
        <v>7152.78</v>
      </c>
      <c r="AN36" s="68">
        <v>7194.39</v>
      </c>
      <c r="AO36" s="68">
        <v>7263.04</v>
      </c>
      <c r="AP36" s="68">
        <v>7294.58</v>
      </c>
      <c r="AQ36" s="68">
        <v>7306.47</v>
      </c>
      <c r="AR36" s="68">
        <v>7322.56</v>
      </c>
      <c r="AS36" s="68">
        <v>7336.67</v>
      </c>
      <c r="AT36" s="68">
        <v>7360.61</v>
      </c>
      <c r="AU36" s="68">
        <v>7372.12</v>
      </c>
    </row>
    <row r="37" spans="1:47">
      <c r="A37" s="68" t="s">
        <v>59</v>
      </c>
      <c r="B37" s="68">
        <v>913.57</v>
      </c>
      <c r="C37" s="68">
        <v>919.05</v>
      </c>
      <c r="D37" s="68">
        <v>910.03</v>
      </c>
      <c r="E37" s="68">
        <v>887.6</v>
      </c>
      <c r="F37" s="68">
        <v>821.06</v>
      </c>
      <c r="G37" s="68">
        <v>827.49</v>
      </c>
      <c r="H37" s="68">
        <v>839.29</v>
      </c>
      <c r="I37" s="68">
        <v>824.98</v>
      </c>
      <c r="J37" s="68">
        <v>822.92</v>
      </c>
      <c r="K37" s="68">
        <v>822.27</v>
      </c>
      <c r="L37" s="68">
        <v>823.44</v>
      </c>
      <c r="M37" s="68">
        <v>846.24</v>
      </c>
      <c r="N37" s="68">
        <v>847.89</v>
      </c>
      <c r="O37" s="68">
        <v>886.57</v>
      </c>
      <c r="P37" s="68">
        <v>864.73</v>
      </c>
      <c r="Q37" s="68">
        <v>791.93</v>
      </c>
      <c r="R37" s="68">
        <v>836.49</v>
      </c>
      <c r="S37" s="68">
        <v>864.65</v>
      </c>
      <c r="T37" s="68">
        <v>884.1</v>
      </c>
      <c r="U37" s="68">
        <v>904.03</v>
      </c>
      <c r="V37" s="68">
        <v>920.78</v>
      </c>
      <c r="W37" s="68">
        <v>938.66</v>
      </c>
      <c r="X37" s="68">
        <v>954.18</v>
      </c>
      <c r="Y37" s="68">
        <v>969.25</v>
      </c>
      <c r="Z37" s="68">
        <v>982.41</v>
      </c>
      <c r="AA37" s="68">
        <v>997.98</v>
      </c>
      <c r="AB37" s="68">
        <v>1015.94</v>
      </c>
      <c r="AC37" s="68">
        <v>1032.9100000000001</v>
      </c>
      <c r="AD37" s="68">
        <v>1045.22</v>
      </c>
      <c r="AE37" s="68">
        <v>1055.1099999999999</v>
      </c>
      <c r="AF37" s="68">
        <v>1063.97</v>
      </c>
      <c r="AG37" s="68">
        <v>1071.3</v>
      </c>
      <c r="AH37" s="68">
        <v>1078.77</v>
      </c>
      <c r="AI37" s="68">
        <v>1089.72</v>
      </c>
      <c r="AJ37" s="68">
        <v>1102.42</v>
      </c>
      <c r="AK37" s="68">
        <v>1109.6500000000001</v>
      </c>
      <c r="AL37" s="68">
        <v>1116.43</v>
      </c>
      <c r="AM37" s="68">
        <v>1121.94</v>
      </c>
      <c r="AN37" s="68">
        <v>1131.03</v>
      </c>
      <c r="AO37" s="68">
        <v>1141.6099999999999</v>
      </c>
      <c r="AP37" s="68">
        <v>1147.96</v>
      </c>
      <c r="AQ37" s="68">
        <v>1150.76</v>
      </c>
      <c r="AR37" s="68">
        <v>1155.82</v>
      </c>
      <c r="AS37" s="68">
        <v>1158.81</v>
      </c>
      <c r="AT37" s="68">
        <v>1163.94</v>
      </c>
      <c r="AU37" s="68">
        <v>1167.29</v>
      </c>
    </row>
    <row r="38" spans="1:47">
      <c r="A38" s="68" t="s">
        <v>60</v>
      </c>
      <c r="B38" s="68">
        <v>1881.95</v>
      </c>
      <c r="C38" s="68">
        <v>1927.82</v>
      </c>
      <c r="D38" s="68">
        <v>2075.41</v>
      </c>
      <c r="E38" s="68">
        <v>2041.74</v>
      </c>
      <c r="F38" s="68">
        <v>2014.26</v>
      </c>
      <c r="G38" s="68">
        <v>2113.46</v>
      </c>
      <c r="H38" s="68">
        <v>2308.8200000000002</v>
      </c>
      <c r="I38" s="68">
        <v>2470.5</v>
      </c>
      <c r="J38" s="68">
        <v>2589</v>
      </c>
      <c r="K38" s="68">
        <v>2634.68</v>
      </c>
      <c r="L38" s="68">
        <v>2670.68</v>
      </c>
      <c r="M38" s="68">
        <v>2594.64</v>
      </c>
      <c r="N38" s="68">
        <v>2706.26</v>
      </c>
      <c r="O38" s="68">
        <v>2910.88</v>
      </c>
      <c r="P38" s="68">
        <v>2926.84</v>
      </c>
      <c r="Q38" s="68">
        <v>2848.6</v>
      </c>
      <c r="R38" s="68">
        <v>2996.07</v>
      </c>
      <c r="S38" s="68">
        <v>3020.75</v>
      </c>
      <c r="T38" s="68">
        <v>3042.99</v>
      </c>
      <c r="U38" s="68">
        <v>3042.58</v>
      </c>
      <c r="V38" s="68">
        <v>3049.32</v>
      </c>
      <c r="W38" s="68">
        <v>3085.38</v>
      </c>
      <c r="X38" s="68">
        <v>3105.94</v>
      </c>
      <c r="Y38" s="68">
        <v>3106.81</v>
      </c>
      <c r="Z38" s="68">
        <v>3097.76</v>
      </c>
      <c r="AA38" s="68">
        <v>3114.13</v>
      </c>
      <c r="AB38" s="68">
        <v>3162.66</v>
      </c>
      <c r="AC38" s="68">
        <v>3180.71</v>
      </c>
      <c r="AD38" s="68">
        <v>3186.84</v>
      </c>
      <c r="AE38" s="68">
        <v>3202.39</v>
      </c>
      <c r="AF38" s="68">
        <v>3226.13</v>
      </c>
      <c r="AG38" s="68">
        <v>3228.17</v>
      </c>
      <c r="AH38" s="68">
        <v>3233.7</v>
      </c>
      <c r="AI38" s="68">
        <v>3254.91</v>
      </c>
      <c r="AJ38" s="68">
        <v>3287.36</v>
      </c>
      <c r="AK38" s="68">
        <v>3293.16</v>
      </c>
      <c r="AL38" s="68">
        <v>3292.78</v>
      </c>
      <c r="AM38" s="68">
        <v>3287.03</v>
      </c>
      <c r="AN38" s="68">
        <v>3304.7</v>
      </c>
      <c r="AO38" s="68">
        <v>3343.8</v>
      </c>
      <c r="AP38" s="68">
        <v>3354.67</v>
      </c>
      <c r="AQ38" s="68">
        <v>3352.81</v>
      </c>
      <c r="AR38" s="68">
        <v>3353.46</v>
      </c>
      <c r="AS38" s="68">
        <v>3354.14</v>
      </c>
      <c r="AT38" s="68">
        <v>3361.66</v>
      </c>
      <c r="AU38" s="68">
        <v>3358.48</v>
      </c>
    </row>
    <row r="39" spans="1:47">
      <c r="A39" s="68" t="s">
        <v>274</v>
      </c>
      <c r="B39" s="68">
        <v>1733.81</v>
      </c>
      <c r="C39" s="68">
        <v>1830.14</v>
      </c>
      <c r="D39" s="68">
        <v>1855.66</v>
      </c>
      <c r="E39" s="68">
        <v>1755.42</v>
      </c>
      <c r="F39" s="68">
        <v>1665.86</v>
      </c>
      <c r="G39" s="68">
        <v>1784.23</v>
      </c>
      <c r="H39" s="68">
        <v>1829.18</v>
      </c>
      <c r="I39" s="68">
        <v>1838.59</v>
      </c>
      <c r="J39" s="68">
        <v>1822.7</v>
      </c>
      <c r="K39" s="68">
        <v>1801.89</v>
      </c>
      <c r="L39" s="68">
        <v>1853.6</v>
      </c>
      <c r="M39" s="68">
        <v>1883.11</v>
      </c>
      <c r="N39" s="68">
        <v>1843.81</v>
      </c>
      <c r="O39" s="68">
        <v>1897.71</v>
      </c>
      <c r="P39" s="68">
        <v>1929.95</v>
      </c>
      <c r="Q39" s="68">
        <v>1824.23</v>
      </c>
      <c r="R39" s="68">
        <v>1950.78</v>
      </c>
      <c r="S39" s="68">
        <v>1992.72</v>
      </c>
      <c r="T39" s="68">
        <v>2005.37</v>
      </c>
      <c r="U39" s="68">
        <v>2005.15</v>
      </c>
      <c r="V39" s="68">
        <v>2003.48</v>
      </c>
      <c r="W39" s="68">
        <v>2003.61</v>
      </c>
      <c r="X39" s="68">
        <v>2007.63</v>
      </c>
      <c r="Y39" s="68">
        <v>2013.26</v>
      </c>
      <c r="Z39" s="68">
        <v>2014.51</v>
      </c>
      <c r="AA39" s="68">
        <v>2014.97</v>
      </c>
      <c r="AB39" s="68">
        <v>2025.08</v>
      </c>
      <c r="AC39" s="68">
        <v>2037.42</v>
      </c>
      <c r="AD39" s="68">
        <v>2044.21</v>
      </c>
      <c r="AE39" s="68">
        <v>2049.5300000000002</v>
      </c>
      <c r="AF39" s="68">
        <v>2055.2199999999998</v>
      </c>
      <c r="AG39" s="68">
        <v>2061.8000000000002</v>
      </c>
      <c r="AH39" s="68">
        <v>2066.4699999999998</v>
      </c>
      <c r="AI39" s="68">
        <v>2073.54</v>
      </c>
      <c r="AJ39" s="68">
        <v>2082.67</v>
      </c>
      <c r="AK39" s="68">
        <v>2093.56</v>
      </c>
      <c r="AL39" s="68">
        <v>2102.7600000000002</v>
      </c>
      <c r="AM39" s="68">
        <v>2111.15</v>
      </c>
      <c r="AN39" s="68">
        <v>2120.96</v>
      </c>
      <c r="AO39" s="68">
        <v>2132.46</v>
      </c>
      <c r="AP39" s="68">
        <v>2143.33</v>
      </c>
      <c r="AQ39" s="68">
        <v>2152.86</v>
      </c>
      <c r="AR39" s="68">
        <v>2162.08</v>
      </c>
      <c r="AS39" s="68">
        <v>2171.3200000000002</v>
      </c>
      <c r="AT39" s="68">
        <v>2181.36</v>
      </c>
      <c r="AU39" s="68">
        <v>2191.5700000000002</v>
      </c>
    </row>
    <row r="40" spans="1:47">
      <c r="A40" s="68" t="s">
        <v>275</v>
      </c>
      <c r="B40" s="68">
        <v>481.37</v>
      </c>
      <c r="C40" s="68">
        <v>433.36</v>
      </c>
      <c r="D40" s="68">
        <v>415.78</v>
      </c>
      <c r="E40" s="68">
        <v>371.5</v>
      </c>
      <c r="F40" s="68">
        <v>347.05</v>
      </c>
      <c r="G40" s="68">
        <v>340.36</v>
      </c>
      <c r="H40" s="68">
        <v>338.54</v>
      </c>
      <c r="I40" s="68">
        <v>341.94</v>
      </c>
      <c r="J40" s="68">
        <v>369.24</v>
      </c>
      <c r="K40" s="68">
        <v>366.91</v>
      </c>
      <c r="L40" s="68">
        <v>389.48</v>
      </c>
      <c r="M40" s="68">
        <v>385.84</v>
      </c>
      <c r="N40" s="68">
        <v>402.69</v>
      </c>
      <c r="O40" s="68">
        <v>415.08</v>
      </c>
      <c r="P40" s="68">
        <v>378.57</v>
      </c>
      <c r="Q40" s="68">
        <v>349.62</v>
      </c>
      <c r="R40" s="68">
        <v>366.13</v>
      </c>
      <c r="S40" s="68">
        <v>380.95</v>
      </c>
      <c r="T40" s="68">
        <v>387.3</v>
      </c>
      <c r="U40" s="68">
        <v>395.63</v>
      </c>
      <c r="V40" s="68">
        <v>407.01</v>
      </c>
      <c r="W40" s="68">
        <v>417.5</v>
      </c>
      <c r="X40" s="68">
        <v>428.64</v>
      </c>
      <c r="Y40" s="68">
        <v>439.21</v>
      </c>
      <c r="Z40" s="68">
        <v>450.05</v>
      </c>
      <c r="AA40" s="68">
        <v>462.73</v>
      </c>
      <c r="AB40" s="68">
        <v>469.49</v>
      </c>
      <c r="AC40" s="68">
        <v>475.96</v>
      </c>
      <c r="AD40" s="68">
        <v>479.44</v>
      </c>
      <c r="AE40" s="68">
        <v>481.28</v>
      </c>
      <c r="AF40" s="68">
        <v>482.78</v>
      </c>
      <c r="AG40" s="68">
        <v>484.04</v>
      </c>
      <c r="AH40" s="68">
        <v>485.17</v>
      </c>
      <c r="AI40" s="68">
        <v>489.23</v>
      </c>
      <c r="AJ40" s="68">
        <v>495.53</v>
      </c>
      <c r="AK40" s="68">
        <v>499.5</v>
      </c>
      <c r="AL40" s="68">
        <v>501.66</v>
      </c>
      <c r="AM40" s="68">
        <v>502.54</v>
      </c>
      <c r="AN40" s="68">
        <v>506.87</v>
      </c>
      <c r="AO40" s="68">
        <v>513.53</v>
      </c>
      <c r="AP40" s="68">
        <v>515.98</v>
      </c>
      <c r="AQ40" s="68">
        <v>516.46</v>
      </c>
      <c r="AR40" s="68">
        <v>516.79</v>
      </c>
      <c r="AS40" s="68">
        <v>517.1</v>
      </c>
      <c r="AT40" s="68">
        <v>517.39</v>
      </c>
      <c r="AU40" s="68">
        <v>517.52</v>
      </c>
    </row>
    <row r="41" spans="1:47">
      <c r="A41" s="68" t="s">
        <v>276</v>
      </c>
      <c r="B41" s="68">
        <v>189.14</v>
      </c>
      <c r="C41" s="68">
        <v>204.43</v>
      </c>
      <c r="D41" s="68">
        <v>198.28</v>
      </c>
      <c r="E41" s="68">
        <v>190.89</v>
      </c>
      <c r="F41" s="68">
        <v>151.41999999999999</v>
      </c>
      <c r="G41" s="68">
        <v>170.94</v>
      </c>
      <c r="H41" s="68">
        <v>195.28</v>
      </c>
      <c r="I41" s="68">
        <v>181.51</v>
      </c>
      <c r="J41" s="68">
        <v>158.74</v>
      </c>
      <c r="K41" s="68">
        <v>162.66999999999999</v>
      </c>
      <c r="L41" s="68">
        <v>143.47999999999999</v>
      </c>
      <c r="M41" s="68">
        <v>144.47</v>
      </c>
      <c r="N41" s="68">
        <v>146.58000000000001</v>
      </c>
      <c r="O41" s="68">
        <v>151.87</v>
      </c>
      <c r="P41" s="68">
        <v>133.97</v>
      </c>
      <c r="Q41" s="68">
        <v>119.87</v>
      </c>
      <c r="R41" s="68">
        <v>124.76</v>
      </c>
      <c r="S41" s="68">
        <v>126.43</v>
      </c>
      <c r="T41" s="68">
        <v>126.35</v>
      </c>
      <c r="U41" s="68">
        <v>125.9</v>
      </c>
      <c r="V41" s="68">
        <v>124.92</v>
      </c>
      <c r="W41" s="68">
        <v>124.36</v>
      </c>
      <c r="X41" s="68">
        <v>124.88</v>
      </c>
      <c r="Y41" s="68">
        <v>125.02</v>
      </c>
      <c r="Z41" s="68">
        <v>125.24</v>
      </c>
      <c r="AA41" s="68">
        <v>125.41</v>
      </c>
      <c r="AB41" s="68">
        <v>125.63</v>
      </c>
      <c r="AC41" s="68">
        <v>126.16</v>
      </c>
      <c r="AD41" s="68">
        <v>126.56</v>
      </c>
      <c r="AE41" s="68">
        <v>126.78</v>
      </c>
      <c r="AF41" s="68">
        <v>127.08</v>
      </c>
      <c r="AG41" s="68">
        <v>127.27</v>
      </c>
      <c r="AH41" s="68">
        <v>127.46</v>
      </c>
      <c r="AI41" s="68">
        <v>127.73</v>
      </c>
      <c r="AJ41" s="68">
        <v>128.1</v>
      </c>
      <c r="AK41" s="68">
        <v>128.85</v>
      </c>
      <c r="AL41" s="68">
        <v>129.55000000000001</v>
      </c>
      <c r="AM41" s="68">
        <v>130.12</v>
      </c>
      <c r="AN41" s="68">
        <v>130.82</v>
      </c>
      <c r="AO41" s="68">
        <v>131.65</v>
      </c>
      <c r="AP41" s="68">
        <v>132.63</v>
      </c>
      <c r="AQ41" s="68">
        <v>133.57</v>
      </c>
      <c r="AR41" s="68">
        <v>134.41999999999999</v>
      </c>
      <c r="AS41" s="68">
        <v>135.30000000000001</v>
      </c>
      <c r="AT41" s="68">
        <v>136.27000000000001</v>
      </c>
      <c r="AU41" s="68">
        <v>137.26</v>
      </c>
    </row>
    <row r="43" spans="1:47" ht="18.95">
      <c r="A43" s="69" t="s">
        <v>280</v>
      </c>
    </row>
    <row r="44" spans="1:47">
      <c r="A44" s="68" t="s">
        <v>227</v>
      </c>
      <c r="B44" s="68" t="s">
        <v>228</v>
      </c>
      <c r="C44" s="68" t="s">
        <v>229</v>
      </c>
      <c r="D44" s="68" t="s">
        <v>230</v>
      </c>
      <c r="E44" s="68" t="s">
        <v>231</v>
      </c>
      <c r="F44" s="68" t="s">
        <v>232</v>
      </c>
      <c r="G44" s="68" t="s">
        <v>233</v>
      </c>
      <c r="H44" s="68" t="s">
        <v>234</v>
      </c>
      <c r="I44" s="68" t="s">
        <v>235</v>
      </c>
      <c r="J44" s="68" t="s">
        <v>236</v>
      </c>
      <c r="K44" s="68" t="s">
        <v>237</v>
      </c>
      <c r="L44" s="68" t="s">
        <v>238</v>
      </c>
      <c r="M44" s="68" t="s">
        <v>239</v>
      </c>
      <c r="N44" s="68" t="s">
        <v>240</v>
      </c>
      <c r="O44" s="68" t="s">
        <v>241</v>
      </c>
      <c r="P44" s="68" t="s">
        <v>242</v>
      </c>
      <c r="Q44" s="68" t="s">
        <v>243</v>
      </c>
      <c r="R44" s="68" t="s">
        <v>244</v>
      </c>
      <c r="S44" s="68" t="s">
        <v>245</v>
      </c>
      <c r="T44" s="68" t="s">
        <v>246</v>
      </c>
      <c r="U44" s="68" t="s">
        <v>247</v>
      </c>
      <c r="V44" s="68" t="s">
        <v>248</v>
      </c>
      <c r="W44" s="68" t="s">
        <v>249</v>
      </c>
      <c r="X44" s="68" t="s">
        <v>250</v>
      </c>
      <c r="Y44" s="68" t="s">
        <v>251</v>
      </c>
      <c r="Z44" s="68" t="s">
        <v>252</v>
      </c>
      <c r="AA44" s="68" t="s">
        <v>253</v>
      </c>
      <c r="AB44" s="68" t="s">
        <v>254</v>
      </c>
      <c r="AC44" s="68" t="s">
        <v>255</v>
      </c>
      <c r="AD44" s="68" t="s">
        <v>256</v>
      </c>
      <c r="AE44" s="68" t="s">
        <v>257</v>
      </c>
      <c r="AF44" s="68" t="s">
        <v>258</v>
      </c>
      <c r="AG44" s="68" t="s">
        <v>259</v>
      </c>
      <c r="AH44" s="68" t="s">
        <v>260</v>
      </c>
      <c r="AI44" s="68" t="s">
        <v>261</v>
      </c>
      <c r="AJ44" s="68" t="s">
        <v>262</v>
      </c>
      <c r="AK44" s="68" t="s">
        <v>263</v>
      </c>
      <c r="AL44" s="68" t="s">
        <v>264</v>
      </c>
      <c r="AM44" s="68" t="s">
        <v>265</v>
      </c>
      <c r="AN44" s="68" t="s">
        <v>266</v>
      </c>
      <c r="AO44" s="68" t="s">
        <v>267</v>
      </c>
      <c r="AP44" s="68" t="s">
        <v>268</v>
      </c>
      <c r="AQ44" s="68" t="s">
        <v>269</v>
      </c>
      <c r="AR44" s="68" t="s">
        <v>270</v>
      </c>
      <c r="AS44" s="68" t="s">
        <v>271</v>
      </c>
      <c r="AT44" s="68" t="s">
        <v>272</v>
      </c>
      <c r="AU44" s="68" t="s">
        <v>273</v>
      </c>
    </row>
    <row r="45" spans="1:47">
      <c r="A45" s="68" t="s">
        <v>226</v>
      </c>
      <c r="B45" s="68">
        <v>2469.59</v>
      </c>
      <c r="C45" s="68">
        <v>2450.7800000000002</v>
      </c>
      <c r="D45" s="68">
        <v>2550.7399999999998</v>
      </c>
      <c r="E45" s="68">
        <v>2539.91</v>
      </c>
      <c r="F45" s="68">
        <v>2516.2600000000002</v>
      </c>
      <c r="G45" s="68">
        <v>2596.86</v>
      </c>
      <c r="H45" s="68">
        <v>2590.17</v>
      </c>
      <c r="I45" s="68">
        <v>2590.46</v>
      </c>
      <c r="J45" s="68">
        <v>2673</v>
      </c>
      <c r="K45" s="68">
        <v>2631.44</v>
      </c>
      <c r="L45" s="68">
        <v>2621.23</v>
      </c>
      <c r="M45" s="68">
        <v>2628.95</v>
      </c>
      <c r="N45" s="68">
        <v>2704.39</v>
      </c>
      <c r="O45" s="68">
        <v>2838.45</v>
      </c>
      <c r="P45" s="68">
        <v>2814.5</v>
      </c>
      <c r="Q45" s="68">
        <v>2463.7800000000002</v>
      </c>
      <c r="R45" s="68">
        <v>2670.01</v>
      </c>
      <c r="S45" s="68">
        <v>2754.33</v>
      </c>
      <c r="T45" s="68">
        <v>2736.93</v>
      </c>
      <c r="U45" s="68">
        <v>2718.88</v>
      </c>
      <c r="V45" s="68">
        <v>2697.77</v>
      </c>
      <c r="W45" s="68">
        <v>2678.65</v>
      </c>
      <c r="X45" s="68">
        <v>2663.57</v>
      </c>
      <c r="Y45" s="68">
        <v>2650.11</v>
      </c>
      <c r="Z45" s="68">
        <v>2637.94</v>
      </c>
      <c r="AA45" s="68">
        <v>2626.94</v>
      </c>
      <c r="AB45" s="68">
        <v>2619.7600000000002</v>
      </c>
      <c r="AC45" s="68">
        <v>2615</v>
      </c>
      <c r="AD45" s="68">
        <v>2607.91</v>
      </c>
      <c r="AE45" s="68">
        <v>2598.96</v>
      </c>
      <c r="AF45" s="68">
        <v>2590.2399999999998</v>
      </c>
      <c r="AG45" s="68">
        <v>2580.48</v>
      </c>
      <c r="AH45" s="68">
        <v>2571.0700000000002</v>
      </c>
      <c r="AI45" s="68">
        <v>2563.21</v>
      </c>
      <c r="AJ45" s="68">
        <v>2556.71</v>
      </c>
      <c r="AK45" s="68">
        <v>2549.9499999999998</v>
      </c>
      <c r="AL45" s="68">
        <v>2543.79</v>
      </c>
      <c r="AM45" s="68">
        <v>2537.31</v>
      </c>
      <c r="AN45" s="68">
        <v>2533.75</v>
      </c>
      <c r="AO45" s="68">
        <v>2532.16</v>
      </c>
      <c r="AP45" s="68">
        <v>2529.77</v>
      </c>
      <c r="AQ45" s="68">
        <v>2526.96</v>
      </c>
      <c r="AR45" s="68">
        <v>2524.5</v>
      </c>
      <c r="AS45" s="68">
        <v>2521.9299999999998</v>
      </c>
      <c r="AT45" s="68">
        <v>2520.98</v>
      </c>
      <c r="AU45" s="68">
        <v>2520.3200000000002</v>
      </c>
    </row>
    <row r="46" spans="1:47">
      <c r="A46" s="68" t="s">
        <v>59</v>
      </c>
      <c r="B46" s="68">
        <v>3.53</v>
      </c>
      <c r="C46" s="68">
        <v>3.5</v>
      </c>
      <c r="D46" s="68">
        <v>3.28</v>
      </c>
      <c r="E46" s="68">
        <v>3.78</v>
      </c>
      <c r="F46" s="68">
        <v>3.43</v>
      </c>
      <c r="G46" s="68">
        <v>3.59</v>
      </c>
      <c r="H46" s="68">
        <v>3.72</v>
      </c>
      <c r="I46" s="68">
        <v>3.68</v>
      </c>
      <c r="J46" s="68">
        <v>3.88</v>
      </c>
      <c r="K46" s="68">
        <v>4.4800000000000004</v>
      </c>
      <c r="L46" s="68">
        <v>4.41</v>
      </c>
      <c r="M46" s="68">
        <v>4.4800000000000004</v>
      </c>
      <c r="N46" s="68">
        <v>4.4000000000000004</v>
      </c>
      <c r="O46" s="68">
        <v>4.4000000000000004</v>
      </c>
      <c r="P46" s="68">
        <v>4</v>
      </c>
      <c r="Q46" s="68">
        <v>4.0199999999999996</v>
      </c>
      <c r="R46" s="68">
        <v>4.8899999999999997</v>
      </c>
      <c r="S46" s="68">
        <v>5.56</v>
      </c>
      <c r="T46" s="68">
        <v>6.23</v>
      </c>
      <c r="U46" s="68">
        <v>7.06</v>
      </c>
      <c r="V46" s="68">
        <v>8.09</v>
      </c>
      <c r="W46" s="68">
        <v>9.6199999999999992</v>
      </c>
      <c r="X46" s="68">
        <v>11.09</v>
      </c>
      <c r="Y46" s="68">
        <v>12.67</v>
      </c>
      <c r="Z46" s="68">
        <v>14.33</v>
      </c>
      <c r="AA46" s="68">
        <v>16.84</v>
      </c>
      <c r="AB46" s="68">
        <v>19.86</v>
      </c>
      <c r="AC46" s="68">
        <v>23.36</v>
      </c>
      <c r="AD46" s="68">
        <v>27.32</v>
      </c>
      <c r="AE46" s="68">
        <v>31.61</v>
      </c>
      <c r="AF46" s="68">
        <v>36.31</v>
      </c>
      <c r="AG46" s="68">
        <v>41.36</v>
      </c>
      <c r="AH46" s="68">
        <v>46.61</v>
      </c>
      <c r="AI46" s="68">
        <v>52.02</v>
      </c>
      <c r="AJ46" s="68">
        <v>57.44</v>
      </c>
      <c r="AK46" s="68">
        <v>62.83</v>
      </c>
      <c r="AL46" s="68">
        <v>68.12</v>
      </c>
      <c r="AM46" s="68">
        <v>72.89</v>
      </c>
      <c r="AN46" s="68">
        <v>77.83</v>
      </c>
      <c r="AO46" s="68">
        <v>82.18</v>
      </c>
      <c r="AP46" s="68">
        <v>86.4</v>
      </c>
      <c r="AQ46" s="68">
        <v>90.24</v>
      </c>
      <c r="AR46" s="68">
        <v>94.2</v>
      </c>
      <c r="AS46" s="68">
        <v>97.83</v>
      </c>
      <c r="AT46" s="68">
        <v>101.49</v>
      </c>
      <c r="AU46" s="68">
        <v>104.84</v>
      </c>
    </row>
    <row r="47" spans="1:47">
      <c r="A47" s="68" t="s">
        <v>281</v>
      </c>
      <c r="B47" s="68">
        <v>11.91</v>
      </c>
      <c r="C47" s="68">
        <v>11.64</v>
      </c>
      <c r="D47" s="68">
        <v>13.79</v>
      </c>
      <c r="E47" s="68">
        <v>14.36</v>
      </c>
      <c r="F47" s="68">
        <v>12.36</v>
      </c>
      <c r="G47" s="68">
        <v>12.66</v>
      </c>
      <c r="H47" s="68">
        <v>13.84</v>
      </c>
      <c r="I47" s="68">
        <v>14.6</v>
      </c>
      <c r="J47" s="68">
        <v>11.97</v>
      </c>
      <c r="K47" s="68">
        <v>10.45</v>
      </c>
      <c r="L47" s="68">
        <v>10.72</v>
      </c>
      <c r="M47" s="68">
        <v>12.08</v>
      </c>
      <c r="N47" s="68">
        <v>11.96</v>
      </c>
      <c r="O47" s="68">
        <v>11.75</v>
      </c>
      <c r="P47" s="68">
        <v>11.41</v>
      </c>
      <c r="Q47" s="68">
        <v>10.89</v>
      </c>
      <c r="R47" s="68">
        <v>10.4</v>
      </c>
      <c r="S47" s="68">
        <v>9.91</v>
      </c>
      <c r="T47" s="68">
        <v>9.44</v>
      </c>
      <c r="U47" s="68">
        <v>8.99</v>
      </c>
      <c r="V47" s="68">
        <v>8.5500000000000007</v>
      </c>
      <c r="W47" s="68">
        <v>8.17</v>
      </c>
      <c r="X47" s="68">
        <v>7.83</v>
      </c>
      <c r="Y47" s="68">
        <v>7.53</v>
      </c>
      <c r="Z47" s="68">
        <v>7.26</v>
      </c>
      <c r="AA47" s="68">
        <v>7.02</v>
      </c>
      <c r="AB47" s="68">
        <v>6.82</v>
      </c>
      <c r="AC47" s="68">
        <v>6.63</v>
      </c>
      <c r="AD47" s="68">
        <v>6.46</v>
      </c>
      <c r="AE47" s="68">
        <v>6.32</v>
      </c>
      <c r="AF47" s="68">
        <v>6.18</v>
      </c>
      <c r="AG47" s="68">
        <v>6.07</v>
      </c>
      <c r="AH47" s="68">
        <v>5.96</v>
      </c>
      <c r="AI47" s="68">
        <v>5.86</v>
      </c>
      <c r="AJ47" s="68">
        <v>5.78</v>
      </c>
      <c r="AK47" s="68">
        <v>5.7</v>
      </c>
      <c r="AL47" s="68">
        <v>5.64</v>
      </c>
      <c r="AM47" s="68">
        <v>5.58</v>
      </c>
      <c r="AN47" s="68">
        <v>5.52</v>
      </c>
      <c r="AO47" s="68">
        <v>5.47</v>
      </c>
      <c r="AP47" s="68">
        <v>5.43</v>
      </c>
      <c r="AQ47" s="68">
        <v>5.39</v>
      </c>
      <c r="AR47" s="68">
        <v>5.36</v>
      </c>
      <c r="AS47" s="68">
        <v>5.33</v>
      </c>
      <c r="AT47" s="68">
        <v>5.3</v>
      </c>
      <c r="AU47" s="68">
        <v>5.28</v>
      </c>
    </row>
    <row r="48" spans="1:47">
      <c r="A48" s="68" t="s">
        <v>60</v>
      </c>
      <c r="B48" s="68">
        <v>1.88</v>
      </c>
      <c r="C48" s="68">
        <v>1.88</v>
      </c>
      <c r="D48" s="68">
        <v>1.89</v>
      </c>
      <c r="E48" s="68">
        <v>1.89</v>
      </c>
      <c r="F48" s="68">
        <v>1.89</v>
      </c>
      <c r="G48" s="68">
        <v>1.9</v>
      </c>
      <c r="H48" s="68">
        <v>1.61</v>
      </c>
      <c r="I48" s="68">
        <v>1.72</v>
      </c>
      <c r="J48" s="68">
        <v>1.49</v>
      </c>
      <c r="K48" s="68">
        <v>3.91</v>
      </c>
      <c r="L48" s="68">
        <v>3.92</v>
      </c>
      <c r="M48" s="68">
        <v>4.05</v>
      </c>
      <c r="N48" s="68">
        <v>4.6399999999999997</v>
      </c>
      <c r="O48" s="68">
        <v>4.51</v>
      </c>
      <c r="P48" s="68">
        <v>6.61</v>
      </c>
      <c r="Q48" s="68">
        <v>6.14</v>
      </c>
      <c r="R48" s="68">
        <v>8.16</v>
      </c>
      <c r="S48" s="68">
        <v>12.33</v>
      </c>
      <c r="T48" s="68">
        <v>13.67</v>
      </c>
      <c r="U48" s="68">
        <v>15.08</v>
      </c>
      <c r="V48" s="68">
        <v>16.45</v>
      </c>
      <c r="W48" s="68">
        <v>17.989999999999998</v>
      </c>
      <c r="X48" s="68">
        <v>19.64</v>
      </c>
      <c r="Y48" s="68">
        <v>23.55</v>
      </c>
      <c r="Z48" s="68">
        <v>25.31</v>
      </c>
      <c r="AA48" s="68">
        <v>27.16</v>
      </c>
      <c r="AB48" s="68">
        <v>29.23</v>
      </c>
      <c r="AC48" s="68">
        <v>35.75</v>
      </c>
      <c r="AD48" s="68">
        <v>38.01</v>
      </c>
      <c r="AE48" s="68">
        <v>40.25</v>
      </c>
      <c r="AF48" s="68">
        <v>42.57</v>
      </c>
      <c r="AG48" s="68">
        <v>49.15</v>
      </c>
      <c r="AH48" s="68">
        <v>51.63</v>
      </c>
      <c r="AI48" s="68">
        <v>54.4</v>
      </c>
      <c r="AJ48" s="68">
        <v>57.45</v>
      </c>
      <c r="AK48" s="68">
        <v>60.61</v>
      </c>
      <c r="AL48" s="68">
        <v>63.95</v>
      </c>
      <c r="AM48" s="68">
        <v>67.39</v>
      </c>
      <c r="AN48" s="68">
        <v>71.27</v>
      </c>
      <c r="AO48" s="68">
        <v>75.62</v>
      </c>
      <c r="AP48" s="68">
        <v>80.040000000000006</v>
      </c>
      <c r="AQ48" s="68">
        <v>84.63</v>
      </c>
      <c r="AR48" s="68">
        <v>89.38</v>
      </c>
      <c r="AS48" s="68">
        <v>94.37</v>
      </c>
      <c r="AT48" s="68">
        <v>99.76</v>
      </c>
      <c r="AU48" s="68">
        <v>105.5</v>
      </c>
    </row>
    <row r="49" spans="1:47">
      <c r="A49" s="68" t="s">
        <v>282</v>
      </c>
      <c r="B49" s="68">
        <v>11.08</v>
      </c>
      <c r="C49" s="68">
        <v>12.39</v>
      </c>
      <c r="D49" s="68">
        <v>25.91</v>
      </c>
      <c r="E49" s="68">
        <v>36.71</v>
      </c>
      <c r="F49" s="68">
        <v>38.880000000000003</v>
      </c>
      <c r="G49" s="68">
        <v>50.99</v>
      </c>
      <c r="H49" s="68">
        <v>64.349999999999994</v>
      </c>
      <c r="I49" s="68">
        <v>69.44</v>
      </c>
      <c r="J49" s="68">
        <v>80.05</v>
      </c>
      <c r="K49" s="68">
        <v>79.75</v>
      </c>
      <c r="L49" s="68">
        <v>82.08</v>
      </c>
      <c r="M49" s="68">
        <v>85.47</v>
      </c>
      <c r="N49" s="68">
        <v>86.79</v>
      </c>
      <c r="O49" s="68">
        <v>89.98</v>
      </c>
      <c r="P49" s="68">
        <v>110.28</v>
      </c>
      <c r="Q49" s="68">
        <v>109.35</v>
      </c>
      <c r="R49" s="68">
        <v>115.46</v>
      </c>
      <c r="S49" s="68">
        <v>116.79</v>
      </c>
      <c r="T49" s="68">
        <v>115.96</v>
      </c>
      <c r="U49" s="68">
        <v>115.07</v>
      </c>
      <c r="V49" s="68">
        <v>114.05</v>
      </c>
      <c r="W49" s="68">
        <v>113.13</v>
      </c>
      <c r="X49" s="68">
        <v>112.36</v>
      </c>
      <c r="Y49" s="68">
        <v>111.66</v>
      </c>
      <c r="Z49" s="68">
        <v>110.97</v>
      </c>
      <c r="AA49" s="68">
        <v>110.31</v>
      </c>
      <c r="AB49" s="68">
        <v>109.79</v>
      </c>
      <c r="AC49" s="68">
        <v>109.36</v>
      </c>
      <c r="AD49" s="68">
        <v>108.83</v>
      </c>
      <c r="AE49" s="68">
        <v>108.22</v>
      </c>
      <c r="AF49" s="68">
        <v>107.59</v>
      </c>
      <c r="AG49" s="68">
        <v>106.89</v>
      </c>
      <c r="AH49" s="68">
        <v>106.19</v>
      </c>
      <c r="AI49" s="68">
        <v>105.56</v>
      </c>
      <c r="AJ49" s="68">
        <v>104.97</v>
      </c>
      <c r="AK49" s="68">
        <v>104.35</v>
      </c>
      <c r="AL49" s="68">
        <v>103.74</v>
      </c>
      <c r="AM49" s="68">
        <v>103.09</v>
      </c>
      <c r="AN49" s="68">
        <v>102.57</v>
      </c>
      <c r="AO49" s="68">
        <v>102.11</v>
      </c>
      <c r="AP49" s="68">
        <v>101.6</v>
      </c>
      <c r="AQ49" s="68">
        <v>101.06</v>
      </c>
      <c r="AR49" s="68">
        <v>100.52</v>
      </c>
      <c r="AS49" s="68">
        <v>99.97</v>
      </c>
      <c r="AT49" s="68">
        <v>99.45</v>
      </c>
      <c r="AU49" s="68">
        <v>98.92</v>
      </c>
    </row>
    <row r="50" spans="1:47">
      <c r="A50" s="68" t="s">
        <v>283</v>
      </c>
      <c r="B50" s="68">
        <v>254.33</v>
      </c>
      <c r="C50" s="68">
        <v>252.64</v>
      </c>
      <c r="D50" s="68">
        <v>255.37</v>
      </c>
      <c r="E50" s="68">
        <v>240.53</v>
      </c>
      <c r="F50" s="68">
        <v>213.8</v>
      </c>
      <c r="G50" s="68">
        <v>220.37</v>
      </c>
      <c r="H50" s="68">
        <v>221.25</v>
      </c>
      <c r="I50" s="68">
        <v>230.96</v>
      </c>
      <c r="J50" s="68">
        <v>273.01</v>
      </c>
      <c r="K50" s="68">
        <v>267.2</v>
      </c>
      <c r="L50" s="68">
        <v>272.98</v>
      </c>
      <c r="M50" s="68">
        <v>280.82</v>
      </c>
      <c r="N50" s="68">
        <v>302.45</v>
      </c>
      <c r="O50" s="68">
        <v>335.68</v>
      </c>
      <c r="P50" s="68">
        <v>328.56</v>
      </c>
      <c r="Q50" s="68">
        <v>177.98</v>
      </c>
      <c r="R50" s="68">
        <v>264.56</v>
      </c>
      <c r="S50" s="68">
        <v>322.85000000000002</v>
      </c>
      <c r="T50" s="68">
        <v>321.62</v>
      </c>
      <c r="U50" s="68">
        <v>320.88</v>
      </c>
      <c r="V50" s="68">
        <v>320.33999999999997</v>
      </c>
      <c r="W50" s="68">
        <v>320.29000000000002</v>
      </c>
      <c r="X50" s="68">
        <v>320.94</v>
      </c>
      <c r="Y50" s="68">
        <v>321.7</v>
      </c>
      <c r="Z50" s="68">
        <v>322.89999999999998</v>
      </c>
      <c r="AA50" s="68">
        <v>324.57</v>
      </c>
      <c r="AB50" s="68">
        <v>326.66000000000003</v>
      </c>
      <c r="AC50" s="68">
        <v>329.07</v>
      </c>
      <c r="AD50" s="68">
        <v>330.91</v>
      </c>
      <c r="AE50" s="68">
        <v>332.56</v>
      </c>
      <c r="AF50" s="68">
        <v>334.4</v>
      </c>
      <c r="AG50" s="68">
        <v>336.16</v>
      </c>
      <c r="AH50" s="68">
        <v>337.87</v>
      </c>
      <c r="AI50" s="68">
        <v>339.79</v>
      </c>
      <c r="AJ50" s="68">
        <v>341.8</v>
      </c>
      <c r="AK50" s="68">
        <v>343.65</v>
      </c>
      <c r="AL50" s="68">
        <v>345.46</v>
      </c>
      <c r="AM50" s="68">
        <v>347.18</v>
      </c>
      <c r="AN50" s="68">
        <v>349.32</v>
      </c>
      <c r="AO50" s="68">
        <v>351.73</v>
      </c>
      <c r="AP50" s="68">
        <v>353.83</v>
      </c>
      <c r="AQ50" s="68">
        <v>355.87</v>
      </c>
      <c r="AR50" s="68">
        <v>357.88</v>
      </c>
      <c r="AS50" s="68">
        <v>359.85</v>
      </c>
      <c r="AT50" s="68">
        <v>362.01</v>
      </c>
      <c r="AU50" s="68">
        <v>364.24</v>
      </c>
    </row>
    <row r="51" spans="1:47">
      <c r="A51" s="68" t="s">
        <v>284</v>
      </c>
      <c r="B51" s="68">
        <v>745.31</v>
      </c>
      <c r="C51" s="68">
        <v>740.59</v>
      </c>
      <c r="D51" s="68">
        <v>772.13</v>
      </c>
      <c r="E51" s="68">
        <v>788.66</v>
      </c>
      <c r="F51" s="68">
        <v>771.13</v>
      </c>
      <c r="G51" s="68">
        <v>820.12</v>
      </c>
      <c r="H51" s="68">
        <v>858.8</v>
      </c>
      <c r="I51" s="68">
        <v>843.11</v>
      </c>
      <c r="J51" s="68">
        <v>852.76</v>
      </c>
      <c r="K51" s="68">
        <v>846.76</v>
      </c>
      <c r="L51" s="68">
        <v>804.11</v>
      </c>
      <c r="M51" s="68">
        <v>750.01</v>
      </c>
      <c r="N51" s="68">
        <v>784.89</v>
      </c>
      <c r="O51" s="68">
        <v>829.89</v>
      </c>
      <c r="P51" s="68">
        <v>811.05</v>
      </c>
      <c r="Q51" s="68">
        <v>754.11</v>
      </c>
      <c r="R51" s="68">
        <v>773.93</v>
      </c>
      <c r="S51" s="68">
        <v>775.08</v>
      </c>
      <c r="T51" s="68">
        <v>770.92</v>
      </c>
      <c r="U51" s="68">
        <v>766.13</v>
      </c>
      <c r="V51" s="68">
        <v>759.52</v>
      </c>
      <c r="W51" s="68">
        <v>753.12</v>
      </c>
      <c r="X51" s="68">
        <v>747.8</v>
      </c>
      <c r="Y51" s="68">
        <v>740.57</v>
      </c>
      <c r="Z51" s="68">
        <v>735.56</v>
      </c>
      <c r="AA51" s="68">
        <v>730.71</v>
      </c>
      <c r="AB51" s="68">
        <v>727.16</v>
      </c>
      <c r="AC51" s="68">
        <v>720.38</v>
      </c>
      <c r="AD51" s="68">
        <v>717.19</v>
      </c>
      <c r="AE51" s="68">
        <v>713.18</v>
      </c>
      <c r="AF51" s="68">
        <v>709.27</v>
      </c>
      <c r="AG51" s="68">
        <v>700.67</v>
      </c>
      <c r="AH51" s="68">
        <v>696.71</v>
      </c>
      <c r="AI51" s="68">
        <v>693.34</v>
      </c>
      <c r="AJ51" s="68">
        <v>690.68</v>
      </c>
      <c r="AK51" s="68">
        <v>688.09</v>
      </c>
      <c r="AL51" s="68">
        <v>685.64</v>
      </c>
      <c r="AM51" s="68">
        <v>683.11</v>
      </c>
      <c r="AN51" s="68">
        <v>681.27</v>
      </c>
      <c r="AO51" s="68">
        <v>680.23</v>
      </c>
      <c r="AP51" s="68">
        <v>678.85</v>
      </c>
      <c r="AQ51" s="68">
        <v>677.22</v>
      </c>
      <c r="AR51" s="68">
        <v>675.47</v>
      </c>
      <c r="AS51" s="68">
        <v>673.56</v>
      </c>
      <c r="AT51" s="68">
        <v>672.03</v>
      </c>
      <c r="AU51" s="68">
        <v>670.46</v>
      </c>
    </row>
    <row r="52" spans="1:47">
      <c r="A52" s="68" t="s">
        <v>285</v>
      </c>
      <c r="B52" s="68">
        <v>82.97</v>
      </c>
      <c r="C52" s="68">
        <v>68.7</v>
      </c>
      <c r="D52" s="68">
        <v>84.45</v>
      </c>
      <c r="E52" s="68">
        <v>84.9</v>
      </c>
      <c r="F52" s="68">
        <v>86.98</v>
      </c>
      <c r="G52" s="68">
        <v>86.76</v>
      </c>
      <c r="H52" s="68">
        <v>61.64</v>
      </c>
      <c r="I52" s="68">
        <v>63.11</v>
      </c>
      <c r="J52" s="68">
        <v>59.38</v>
      </c>
      <c r="K52" s="68">
        <v>51.38</v>
      </c>
      <c r="L52" s="68">
        <v>41.57</v>
      </c>
      <c r="M52" s="68">
        <v>42.92</v>
      </c>
      <c r="N52" s="68">
        <v>45.24</v>
      </c>
      <c r="O52" s="68">
        <v>46.01</v>
      </c>
      <c r="P52" s="68">
        <v>44.63</v>
      </c>
      <c r="Q52" s="68">
        <v>41.61</v>
      </c>
      <c r="R52" s="68">
        <v>42.78</v>
      </c>
      <c r="S52" s="68">
        <v>42.97</v>
      </c>
      <c r="T52" s="68">
        <v>42.53</v>
      </c>
      <c r="U52" s="68">
        <v>42.02</v>
      </c>
      <c r="V52" s="68">
        <v>41.44</v>
      </c>
      <c r="W52" s="68">
        <v>40.880000000000003</v>
      </c>
      <c r="X52" s="68">
        <v>40.380000000000003</v>
      </c>
      <c r="Y52" s="68">
        <v>39.880000000000003</v>
      </c>
      <c r="Z52" s="68">
        <v>39.39</v>
      </c>
      <c r="AA52" s="68">
        <v>38.99</v>
      </c>
      <c r="AB52" s="68">
        <v>38.700000000000003</v>
      </c>
      <c r="AC52" s="68">
        <v>38.54</v>
      </c>
      <c r="AD52" s="68">
        <v>38.28</v>
      </c>
      <c r="AE52" s="68">
        <v>37.979999999999997</v>
      </c>
      <c r="AF52" s="68">
        <v>37.68</v>
      </c>
      <c r="AG52" s="68">
        <v>37.36</v>
      </c>
      <c r="AH52" s="68">
        <v>37.08</v>
      </c>
      <c r="AI52" s="68">
        <v>36.92</v>
      </c>
      <c r="AJ52" s="68">
        <v>36.82</v>
      </c>
      <c r="AK52" s="68">
        <v>36.700000000000003</v>
      </c>
      <c r="AL52" s="68">
        <v>36.58</v>
      </c>
      <c r="AM52" s="68">
        <v>36.42</v>
      </c>
      <c r="AN52" s="68">
        <v>36.39</v>
      </c>
      <c r="AO52" s="68">
        <v>36.479999999999997</v>
      </c>
      <c r="AP52" s="68">
        <v>36.5</v>
      </c>
      <c r="AQ52" s="68">
        <v>36.5</v>
      </c>
      <c r="AR52" s="68">
        <v>36.479999999999997</v>
      </c>
      <c r="AS52" s="68">
        <v>36.46</v>
      </c>
      <c r="AT52" s="68">
        <v>36.47</v>
      </c>
      <c r="AU52" s="68">
        <v>36.5</v>
      </c>
    </row>
    <row r="53" spans="1:47">
      <c r="A53" s="68" t="s">
        <v>286</v>
      </c>
      <c r="B53" s="68">
        <v>3.28</v>
      </c>
      <c r="C53" s="68">
        <v>3.25</v>
      </c>
      <c r="D53" s="68">
        <v>3.29</v>
      </c>
      <c r="E53" s="68">
        <v>3.07</v>
      </c>
      <c r="F53" s="68">
        <v>2.2400000000000002</v>
      </c>
      <c r="G53" s="68">
        <v>2.0299999999999998</v>
      </c>
      <c r="H53" s="68">
        <v>3.03</v>
      </c>
      <c r="I53" s="68">
        <v>3.44</v>
      </c>
      <c r="J53" s="68">
        <v>1.17</v>
      </c>
      <c r="K53" s="68">
        <v>0.9</v>
      </c>
      <c r="L53" s="68">
        <v>0.66</v>
      </c>
      <c r="M53" s="68">
        <v>0.96</v>
      </c>
      <c r="N53" s="68">
        <v>2.78</v>
      </c>
      <c r="O53" s="68">
        <v>4.2</v>
      </c>
      <c r="P53" s="68">
        <v>4.28</v>
      </c>
      <c r="Q53" s="68">
        <v>4.1900000000000004</v>
      </c>
      <c r="R53" s="68">
        <v>4.3</v>
      </c>
      <c r="S53" s="68">
        <v>4.4000000000000004</v>
      </c>
      <c r="T53" s="68">
        <v>4.46</v>
      </c>
      <c r="U53" s="68">
        <v>4.53</v>
      </c>
      <c r="V53" s="68">
        <v>4.5999999999999996</v>
      </c>
      <c r="W53" s="68">
        <v>4.67</v>
      </c>
      <c r="X53" s="68">
        <v>4.74</v>
      </c>
      <c r="Y53" s="68">
        <v>4.8099999999999996</v>
      </c>
      <c r="Z53" s="68">
        <v>4.88</v>
      </c>
      <c r="AA53" s="68">
        <v>4.95</v>
      </c>
      <c r="AB53" s="68">
        <v>5.0199999999999996</v>
      </c>
      <c r="AC53" s="68">
        <v>5.09</v>
      </c>
      <c r="AD53" s="68">
        <v>5.16</v>
      </c>
      <c r="AE53" s="68">
        <v>5.23</v>
      </c>
      <c r="AF53" s="68">
        <v>5.29</v>
      </c>
      <c r="AG53" s="68">
        <v>5.35</v>
      </c>
      <c r="AH53" s="68">
        <v>5.41</v>
      </c>
      <c r="AI53" s="68">
        <v>5.48</v>
      </c>
      <c r="AJ53" s="68">
        <v>5.54</v>
      </c>
      <c r="AK53" s="68">
        <v>5.61</v>
      </c>
      <c r="AL53" s="68">
        <v>5.67</v>
      </c>
      <c r="AM53" s="68">
        <v>5.74</v>
      </c>
      <c r="AN53" s="68">
        <v>5.81</v>
      </c>
      <c r="AO53" s="68">
        <v>5.87</v>
      </c>
      <c r="AP53" s="68">
        <v>5.94</v>
      </c>
      <c r="AQ53" s="68">
        <v>6.01</v>
      </c>
      <c r="AR53" s="68">
        <v>6.07</v>
      </c>
      <c r="AS53" s="68">
        <v>6.14</v>
      </c>
      <c r="AT53" s="68">
        <v>6.2</v>
      </c>
      <c r="AU53" s="68">
        <v>6.27</v>
      </c>
    </row>
    <row r="54" spans="1:47">
      <c r="A54" s="68" t="s">
        <v>287</v>
      </c>
      <c r="B54" s="68">
        <v>1355.29</v>
      </c>
      <c r="C54" s="68">
        <v>1356.19</v>
      </c>
      <c r="D54" s="68">
        <v>1390.66</v>
      </c>
      <c r="E54" s="68">
        <v>1366.01</v>
      </c>
      <c r="F54" s="68">
        <v>1385.54</v>
      </c>
      <c r="G54" s="68">
        <v>1398.45</v>
      </c>
      <c r="H54" s="68">
        <v>1361.94</v>
      </c>
      <c r="I54" s="68">
        <v>1360.4</v>
      </c>
      <c r="J54" s="68">
        <v>1389.29</v>
      </c>
      <c r="K54" s="68">
        <v>1366.61</v>
      </c>
      <c r="L54" s="68">
        <v>1400.78</v>
      </c>
      <c r="M54" s="68">
        <v>1448.16</v>
      </c>
      <c r="N54" s="68">
        <v>1461.25</v>
      </c>
      <c r="O54" s="68">
        <v>1512.02</v>
      </c>
      <c r="P54" s="68">
        <v>1493.68</v>
      </c>
      <c r="Q54" s="68">
        <v>1355.47</v>
      </c>
      <c r="R54" s="68">
        <v>1445.54</v>
      </c>
      <c r="S54" s="68">
        <v>1464.44</v>
      </c>
      <c r="T54" s="68">
        <v>1452.1</v>
      </c>
      <c r="U54" s="68">
        <v>1439.13</v>
      </c>
      <c r="V54" s="68">
        <v>1424.72</v>
      </c>
      <c r="W54" s="68">
        <v>1410.78</v>
      </c>
      <c r="X54" s="68">
        <v>1398.79</v>
      </c>
      <c r="Y54" s="68">
        <v>1387.74</v>
      </c>
      <c r="Z54" s="68">
        <v>1377.34</v>
      </c>
      <c r="AA54" s="68">
        <v>1366.39</v>
      </c>
      <c r="AB54" s="68">
        <v>1356.52</v>
      </c>
      <c r="AC54" s="68">
        <v>1346.81</v>
      </c>
      <c r="AD54" s="68">
        <v>1335.73</v>
      </c>
      <c r="AE54" s="68">
        <v>1323.61</v>
      </c>
      <c r="AF54" s="68">
        <v>1310.95</v>
      </c>
      <c r="AG54" s="68">
        <v>1297.48</v>
      </c>
      <c r="AH54" s="68">
        <v>1283.6099999999999</v>
      </c>
      <c r="AI54" s="68">
        <v>1269.8499999999999</v>
      </c>
      <c r="AJ54" s="68">
        <v>1256.22</v>
      </c>
      <c r="AK54" s="68">
        <v>1242.4000000000001</v>
      </c>
      <c r="AL54" s="68">
        <v>1228.98</v>
      </c>
      <c r="AM54" s="68">
        <v>1215.9100000000001</v>
      </c>
      <c r="AN54" s="68">
        <v>1203.78</v>
      </c>
      <c r="AO54" s="68">
        <v>1192.46</v>
      </c>
      <c r="AP54" s="68">
        <v>1181.18</v>
      </c>
      <c r="AQ54" s="68">
        <v>1170.03</v>
      </c>
      <c r="AR54" s="68">
        <v>1159.1300000000001</v>
      </c>
      <c r="AS54" s="68">
        <v>1148.42</v>
      </c>
      <c r="AT54" s="68">
        <v>1138.27</v>
      </c>
      <c r="AU54" s="68">
        <v>1128.32</v>
      </c>
    </row>
  </sheetData>
  <pageMargins left="0.75" right="0.75" top="0.75" bottom="0.5" header="0.5" footer="0.75"/>
  <pageSetup orientation="portrait"/>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346"/>
  <sheetViews>
    <sheetView showGridLines="0" workbookViewId="0">
      <pane xSplit="6580" ySplit="9020" topLeftCell="T218" activePane="bottomRight"/>
      <selection pane="bottomRight" activeCell="B29" sqref="B29"/>
      <selection pane="bottomLeft" activeCell="B297" sqref="B297"/>
      <selection pane="topRight" activeCell="B1" sqref="B1"/>
    </sheetView>
  </sheetViews>
  <sheetFormatPr defaultColWidth="8.85546875" defaultRowHeight="15"/>
  <cols>
    <col min="1" max="1" width="3.28515625" customWidth="1"/>
    <col min="2" max="2" width="47.7109375" style="16" customWidth="1"/>
    <col min="3" max="7" width="11.140625" customWidth="1"/>
    <col min="8" max="8" width="8.7109375" customWidth="1"/>
    <col min="9" max="15" width="11.140625" customWidth="1"/>
    <col min="16" max="16" width="9.85546875" bestFit="1" customWidth="1"/>
    <col min="20" max="20" width="9.140625" customWidth="1"/>
    <col min="21" max="21" width="9.42578125" customWidth="1"/>
    <col min="257" max="257" width="3.28515625" customWidth="1"/>
    <col min="258" max="258" width="47.7109375" customWidth="1"/>
    <col min="259" max="263" width="11.140625" customWidth="1"/>
    <col min="264" max="264" width="8.7109375" customWidth="1"/>
    <col min="265" max="271" width="11.140625" customWidth="1"/>
    <col min="272" max="272" width="9.85546875" bestFit="1" customWidth="1"/>
    <col min="276" max="276" width="9.140625" customWidth="1"/>
    <col min="277" max="277" width="9.42578125" customWidth="1"/>
    <col min="513" max="513" width="3.28515625" customWidth="1"/>
    <col min="514" max="514" width="47.7109375" customWidth="1"/>
    <col min="515" max="519" width="11.140625" customWidth="1"/>
    <col min="520" max="520" width="8.7109375" customWidth="1"/>
    <col min="521" max="527" width="11.140625" customWidth="1"/>
    <col min="528" max="528" width="9.85546875" bestFit="1" customWidth="1"/>
    <col min="532" max="532" width="9.140625" customWidth="1"/>
    <col min="533" max="533" width="9.42578125" customWidth="1"/>
    <col min="769" max="769" width="3.28515625" customWidth="1"/>
    <col min="770" max="770" width="47.7109375" customWidth="1"/>
    <col min="771" max="775" width="11.140625" customWidth="1"/>
    <col min="776" max="776" width="8.7109375" customWidth="1"/>
    <col min="777" max="783" width="11.140625" customWidth="1"/>
    <col min="784" max="784" width="9.85546875" bestFit="1" customWidth="1"/>
    <col min="788" max="788" width="9.140625" customWidth="1"/>
    <col min="789" max="789" width="9.42578125" customWidth="1"/>
    <col min="1025" max="1025" width="3.28515625" customWidth="1"/>
    <col min="1026" max="1026" width="47.7109375" customWidth="1"/>
    <col min="1027" max="1031" width="11.140625" customWidth="1"/>
    <col min="1032" max="1032" width="8.7109375" customWidth="1"/>
    <col min="1033" max="1039" width="11.140625" customWidth="1"/>
    <col min="1040" max="1040" width="9.85546875" bestFit="1" customWidth="1"/>
    <col min="1044" max="1044" width="9.140625" customWidth="1"/>
    <col min="1045" max="1045" width="9.42578125" customWidth="1"/>
    <col min="1281" max="1281" width="3.28515625" customWidth="1"/>
    <col min="1282" max="1282" width="47.7109375" customWidth="1"/>
    <col min="1283" max="1287" width="11.140625" customWidth="1"/>
    <col min="1288" max="1288" width="8.7109375" customWidth="1"/>
    <col min="1289" max="1295" width="11.140625" customWidth="1"/>
    <col min="1296" max="1296" width="9.85546875" bestFit="1" customWidth="1"/>
    <col min="1300" max="1300" width="9.140625" customWidth="1"/>
    <col min="1301" max="1301" width="9.42578125" customWidth="1"/>
    <col min="1537" max="1537" width="3.28515625" customWidth="1"/>
    <col min="1538" max="1538" width="47.7109375" customWidth="1"/>
    <col min="1539" max="1543" width="11.140625" customWidth="1"/>
    <col min="1544" max="1544" width="8.7109375" customWidth="1"/>
    <col min="1545" max="1551" width="11.140625" customWidth="1"/>
    <col min="1552" max="1552" width="9.85546875" bestFit="1" customWidth="1"/>
    <col min="1556" max="1556" width="9.140625" customWidth="1"/>
    <col min="1557" max="1557" width="9.42578125" customWidth="1"/>
    <col min="1793" max="1793" width="3.28515625" customWidth="1"/>
    <col min="1794" max="1794" width="47.7109375" customWidth="1"/>
    <col min="1795" max="1799" width="11.140625" customWidth="1"/>
    <col min="1800" max="1800" width="8.7109375" customWidth="1"/>
    <col min="1801" max="1807" width="11.140625" customWidth="1"/>
    <col min="1808" max="1808" width="9.85546875" bestFit="1" customWidth="1"/>
    <col min="1812" max="1812" width="9.140625" customWidth="1"/>
    <col min="1813" max="1813" width="9.42578125" customWidth="1"/>
    <col min="2049" max="2049" width="3.28515625" customWidth="1"/>
    <col min="2050" max="2050" width="47.7109375" customWidth="1"/>
    <col min="2051" max="2055" width="11.140625" customWidth="1"/>
    <col min="2056" max="2056" width="8.7109375" customWidth="1"/>
    <col min="2057" max="2063" width="11.140625" customWidth="1"/>
    <col min="2064" max="2064" width="9.85546875" bestFit="1" customWidth="1"/>
    <col min="2068" max="2068" width="9.140625" customWidth="1"/>
    <col min="2069" max="2069" width="9.42578125" customWidth="1"/>
    <col min="2305" max="2305" width="3.28515625" customWidth="1"/>
    <col min="2306" max="2306" width="47.7109375" customWidth="1"/>
    <col min="2307" max="2311" width="11.140625" customWidth="1"/>
    <col min="2312" max="2312" width="8.7109375" customWidth="1"/>
    <col min="2313" max="2319" width="11.140625" customWidth="1"/>
    <col min="2320" max="2320" width="9.85546875" bestFit="1" customWidth="1"/>
    <col min="2324" max="2324" width="9.140625" customWidth="1"/>
    <col min="2325" max="2325" width="9.42578125" customWidth="1"/>
    <col min="2561" max="2561" width="3.28515625" customWidth="1"/>
    <col min="2562" max="2562" width="47.7109375" customWidth="1"/>
    <col min="2563" max="2567" width="11.140625" customWidth="1"/>
    <col min="2568" max="2568" width="8.7109375" customWidth="1"/>
    <col min="2569" max="2575" width="11.140625" customWidth="1"/>
    <col min="2576" max="2576" width="9.85546875" bestFit="1" customWidth="1"/>
    <col min="2580" max="2580" width="9.140625" customWidth="1"/>
    <col min="2581" max="2581" width="9.42578125" customWidth="1"/>
    <col min="2817" max="2817" width="3.28515625" customWidth="1"/>
    <col min="2818" max="2818" width="47.7109375" customWidth="1"/>
    <col min="2819" max="2823" width="11.140625" customWidth="1"/>
    <col min="2824" max="2824" width="8.7109375" customWidth="1"/>
    <col min="2825" max="2831" width="11.140625" customWidth="1"/>
    <col min="2832" max="2832" width="9.85546875" bestFit="1" customWidth="1"/>
    <col min="2836" max="2836" width="9.140625" customWidth="1"/>
    <col min="2837" max="2837" width="9.42578125" customWidth="1"/>
    <col min="3073" max="3073" width="3.28515625" customWidth="1"/>
    <col min="3074" max="3074" width="47.7109375" customWidth="1"/>
    <col min="3075" max="3079" width="11.140625" customWidth="1"/>
    <col min="3080" max="3080" width="8.7109375" customWidth="1"/>
    <col min="3081" max="3087" width="11.140625" customWidth="1"/>
    <col min="3088" max="3088" width="9.85546875" bestFit="1" customWidth="1"/>
    <col min="3092" max="3092" width="9.140625" customWidth="1"/>
    <col min="3093" max="3093" width="9.42578125" customWidth="1"/>
    <col min="3329" max="3329" width="3.28515625" customWidth="1"/>
    <col min="3330" max="3330" width="47.7109375" customWidth="1"/>
    <col min="3331" max="3335" width="11.140625" customWidth="1"/>
    <col min="3336" max="3336" width="8.7109375" customWidth="1"/>
    <col min="3337" max="3343" width="11.140625" customWidth="1"/>
    <col min="3344" max="3344" width="9.85546875" bestFit="1" customWidth="1"/>
    <col min="3348" max="3348" width="9.140625" customWidth="1"/>
    <col min="3349" max="3349" width="9.42578125" customWidth="1"/>
    <col min="3585" max="3585" width="3.28515625" customWidth="1"/>
    <col min="3586" max="3586" width="47.7109375" customWidth="1"/>
    <col min="3587" max="3591" width="11.140625" customWidth="1"/>
    <col min="3592" max="3592" width="8.7109375" customWidth="1"/>
    <col min="3593" max="3599" width="11.140625" customWidth="1"/>
    <col min="3600" max="3600" width="9.85546875" bestFit="1" customWidth="1"/>
    <col min="3604" max="3604" width="9.140625" customWidth="1"/>
    <col min="3605" max="3605" width="9.42578125" customWidth="1"/>
    <col min="3841" max="3841" width="3.28515625" customWidth="1"/>
    <col min="3842" max="3842" width="47.7109375" customWidth="1"/>
    <col min="3843" max="3847" width="11.140625" customWidth="1"/>
    <col min="3848" max="3848" width="8.7109375" customWidth="1"/>
    <col min="3849" max="3855" width="11.140625" customWidth="1"/>
    <col min="3856" max="3856" width="9.85546875" bestFit="1" customWidth="1"/>
    <col min="3860" max="3860" width="9.140625" customWidth="1"/>
    <col min="3861" max="3861" width="9.42578125" customWidth="1"/>
    <col min="4097" max="4097" width="3.28515625" customWidth="1"/>
    <col min="4098" max="4098" width="47.7109375" customWidth="1"/>
    <col min="4099" max="4103" width="11.140625" customWidth="1"/>
    <col min="4104" max="4104" width="8.7109375" customWidth="1"/>
    <col min="4105" max="4111" width="11.140625" customWidth="1"/>
    <col min="4112" max="4112" width="9.85546875" bestFit="1" customWidth="1"/>
    <col min="4116" max="4116" width="9.140625" customWidth="1"/>
    <col min="4117" max="4117" width="9.42578125" customWidth="1"/>
    <col min="4353" max="4353" width="3.28515625" customWidth="1"/>
    <col min="4354" max="4354" width="47.7109375" customWidth="1"/>
    <col min="4355" max="4359" width="11.140625" customWidth="1"/>
    <col min="4360" max="4360" width="8.7109375" customWidth="1"/>
    <col min="4361" max="4367" width="11.140625" customWidth="1"/>
    <col min="4368" max="4368" width="9.85546875" bestFit="1" customWidth="1"/>
    <col min="4372" max="4372" width="9.140625" customWidth="1"/>
    <col min="4373" max="4373" width="9.42578125" customWidth="1"/>
    <col min="4609" max="4609" width="3.28515625" customWidth="1"/>
    <col min="4610" max="4610" width="47.7109375" customWidth="1"/>
    <col min="4611" max="4615" width="11.140625" customWidth="1"/>
    <col min="4616" max="4616" width="8.7109375" customWidth="1"/>
    <col min="4617" max="4623" width="11.140625" customWidth="1"/>
    <col min="4624" max="4624" width="9.85546875" bestFit="1" customWidth="1"/>
    <col min="4628" max="4628" width="9.140625" customWidth="1"/>
    <col min="4629" max="4629" width="9.42578125" customWidth="1"/>
    <col min="4865" max="4865" width="3.28515625" customWidth="1"/>
    <col min="4866" max="4866" width="47.7109375" customWidth="1"/>
    <col min="4867" max="4871" width="11.140625" customWidth="1"/>
    <col min="4872" max="4872" width="8.7109375" customWidth="1"/>
    <col min="4873" max="4879" width="11.140625" customWidth="1"/>
    <col min="4880" max="4880" width="9.85546875" bestFit="1" customWidth="1"/>
    <col min="4884" max="4884" width="9.140625" customWidth="1"/>
    <col min="4885" max="4885" width="9.42578125" customWidth="1"/>
    <col min="5121" max="5121" width="3.28515625" customWidth="1"/>
    <col min="5122" max="5122" width="47.7109375" customWidth="1"/>
    <col min="5123" max="5127" width="11.140625" customWidth="1"/>
    <col min="5128" max="5128" width="8.7109375" customWidth="1"/>
    <col min="5129" max="5135" width="11.140625" customWidth="1"/>
    <col min="5136" max="5136" width="9.85546875" bestFit="1" customWidth="1"/>
    <col min="5140" max="5140" width="9.140625" customWidth="1"/>
    <col min="5141" max="5141" width="9.42578125" customWidth="1"/>
    <col min="5377" max="5377" width="3.28515625" customWidth="1"/>
    <col min="5378" max="5378" width="47.7109375" customWidth="1"/>
    <col min="5379" max="5383" width="11.140625" customWidth="1"/>
    <col min="5384" max="5384" width="8.7109375" customWidth="1"/>
    <col min="5385" max="5391" width="11.140625" customWidth="1"/>
    <col min="5392" max="5392" width="9.85546875" bestFit="1" customWidth="1"/>
    <col min="5396" max="5396" width="9.140625" customWidth="1"/>
    <col min="5397" max="5397" width="9.42578125" customWidth="1"/>
    <col min="5633" max="5633" width="3.28515625" customWidth="1"/>
    <col min="5634" max="5634" width="47.7109375" customWidth="1"/>
    <col min="5635" max="5639" width="11.140625" customWidth="1"/>
    <col min="5640" max="5640" width="8.7109375" customWidth="1"/>
    <col min="5641" max="5647" width="11.140625" customWidth="1"/>
    <col min="5648" max="5648" width="9.85546875" bestFit="1" customWidth="1"/>
    <col min="5652" max="5652" width="9.140625" customWidth="1"/>
    <col min="5653" max="5653" width="9.42578125" customWidth="1"/>
    <col min="5889" max="5889" width="3.28515625" customWidth="1"/>
    <col min="5890" max="5890" width="47.7109375" customWidth="1"/>
    <col min="5891" max="5895" width="11.140625" customWidth="1"/>
    <col min="5896" max="5896" width="8.7109375" customWidth="1"/>
    <col min="5897" max="5903" width="11.140625" customWidth="1"/>
    <col min="5904" max="5904" width="9.85546875" bestFit="1" customWidth="1"/>
    <col min="5908" max="5908" width="9.140625" customWidth="1"/>
    <col min="5909" max="5909" width="9.42578125" customWidth="1"/>
    <col min="6145" max="6145" width="3.28515625" customWidth="1"/>
    <col min="6146" max="6146" width="47.7109375" customWidth="1"/>
    <col min="6147" max="6151" width="11.140625" customWidth="1"/>
    <col min="6152" max="6152" width="8.7109375" customWidth="1"/>
    <col min="6153" max="6159" width="11.140625" customWidth="1"/>
    <col min="6160" max="6160" width="9.85546875" bestFit="1" customWidth="1"/>
    <col min="6164" max="6164" width="9.140625" customWidth="1"/>
    <col min="6165" max="6165" width="9.42578125" customWidth="1"/>
    <col min="6401" max="6401" width="3.28515625" customWidth="1"/>
    <col min="6402" max="6402" width="47.7109375" customWidth="1"/>
    <col min="6403" max="6407" width="11.140625" customWidth="1"/>
    <col min="6408" max="6408" width="8.7109375" customWidth="1"/>
    <col min="6409" max="6415" width="11.140625" customWidth="1"/>
    <col min="6416" max="6416" width="9.85546875" bestFit="1" customWidth="1"/>
    <col min="6420" max="6420" width="9.140625" customWidth="1"/>
    <col min="6421" max="6421" width="9.42578125" customWidth="1"/>
    <col min="6657" max="6657" width="3.28515625" customWidth="1"/>
    <col min="6658" max="6658" width="47.7109375" customWidth="1"/>
    <col min="6659" max="6663" width="11.140625" customWidth="1"/>
    <col min="6664" max="6664" width="8.7109375" customWidth="1"/>
    <col min="6665" max="6671" width="11.140625" customWidth="1"/>
    <col min="6672" max="6672" width="9.85546875" bestFit="1" customWidth="1"/>
    <col min="6676" max="6676" width="9.140625" customWidth="1"/>
    <col min="6677" max="6677" width="9.42578125" customWidth="1"/>
    <col min="6913" max="6913" width="3.28515625" customWidth="1"/>
    <col min="6914" max="6914" width="47.7109375" customWidth="1"/>
    <col min="6915" max="6919" width="11.140625" customWidth="1"/>
    <col min="6920" max="6920" width="8.7109375" customWidth="1"/>
    <col min="6921" max="6927" width="11.140625" customWidth="1"/>
    <col min="6928" max="6928" width="9.85546875" bestFit="1" customWidth="1"/>
    <col min="6932" max="6932" width="9.140625" customWidth="1"/>
    <col min="6933" max="6933" width="9.42578125" customWidth="1"/>
    <col min="7169" max="7169" width="3.28515625" customWidth="1"/>
    <col min="7170" max="7170" width="47.7109375" customWidth="1"/>
    <col min="7171" max="7175" width="11.140625" customWidth="1"/>
    <col min="7176" max="7176" width="8.7109375" customWidth="1"/>
    <col min="7177" max="7183" width="11.140625" customWidth="1"/>
    <col min="7184" max="7184" width="9.85546875" bestFit="1" customWidth="1"/>
    <col min="7188" max="7188" width="9.140625" customWidth="1"/>
    <col min="7189" max="7189" width="9.42578125" customWidth="1"/>
    <col min="7425" max="7425" width="3.28515625" customWidth="1"/>
    <col min="7426" max="7426" width="47.7109375" customWidth="1"/>
    <col min="7427" max="7431" width="11.140625" customWidth="1"/>
    <col min="7432" max="7432" width="8.7109375" customWidth="1"/>
    <col min="7433" max="7439" width="11.140625" customWidth="1"/>
    <col min="7440" max="7440" width="9.85546875" bestFit="1" customWidth="1"/>
    <col min="7444" max="7444" width="9.140625" customWidth="1"/>
    <col min="7445" max="7445" width="9.42578125" customWidth="1"/>
    <col min="7681" max="7681" width="3.28515625" customWidth="1"/>
    <col min="7682" max="7682" width="47.7109375" customWidth="1"/>
    <col min="7683" max="7687" width="11.140625" customWidth="1"/>
    <col min="7688" max="7688" width="8.7109375" customWidth="1"/>
    <col min="7689" max="7695" width="11.140625" customWidth="1"/>
    <col min="7696" max="7696" width="9.85546875" bestFit="1" customWidth="1"/>
    <col min="7700" max="7700" width="9.140625" customWidth="1"/>
    <col min="7701" max="7701" width="9.42578125" customWidth="1"/>
    <col min="7937" max="7937" width="3.28515625" customWidth="1"/>
    <col min="7938" max="7938" width="47.7109375" customWidth="1"/>
    <col min="7939" max="7943" width="11.140625" customWidth="1"/>
    <col min="7944" max="7944" width="8.7109375" customWidth="1"/>
    <col min="7945" max="7951" width="11.140625" customWidth="1"/>
    <col min="7952" max="7952" width="9.85546875" bestFit="1" customWidth="1"/>
    <col min="7956" max="7956" width="9.140625" customWidth="1"/>
    <col min="7957" max="7957" width="9.42578125" customWidth="1"/>
    <col min="8193" max="8193" width="3.28515625" customWidth="1"/>
    <col min="8194" max="8194" width="47.7109375" customWidth="1"/>
    <col min="8195" max="8199" width="11.140625" customWidth="1"/>
    <col min="8200" max="8200" width="8.7109375" customWidth="1"/>
    <col min="8201" max="8207" width="11.140625" customWidth="1"/>
    <col min="8208" max="8208" width="9.85546875" bestFit="1" customWidth="1"/>
    <col min="8212" max="8212" width="9.140625" customWidth="1"/>
    <col min="8213" max="8213" width="9.42578125" customWidth="1"/>
    <col min="8449" max="8449" width="3.28515625" customWidth="1"/>
    <col min="8450" max="8450" width="47.7109375" customWidth="1"/>
    <col min="8451" max="8455" width="11.140625" customWidth="1"/>
    <col min="8456" max="8456" width="8.7109375" customWidth="1"/>
    <col min="8457" max="8463" width="11.140625" customWidth="1"/>
    <col min="8464" max="8464" width="9.85546875" bestFit="1" customWidth="1"/>
    <col min="8468" max="8468" width="9.140625" customWidth="1"/>
    <col min="8469" max="8469" width="9.42578125" customWidth="1"/>
    <col min="8705" max="8705" width="3.28515625" customWidth="1"/>
    <col min="8706" max="8706" width="47.7109375" customWidth="1"/>
    <col min="8707" max="8711" width="11.140625" customWidth="1"/>
    <col min="8712" max="8712" width="8.7109375" customWidth="1"/>
    <col min="8713" max="8719" width="11.140625" customWidth="1"/>
    <col min="8720" max="8720" width="9.85546875" bestFit="1" customWidth="1"/>
    <col min="8724" max="8724" width="9.140625" customWidth="1"/>
    <col min="8725" max="8725" width="9.42578125" customWidth="1"/>
    <col min="8961" max="8961" width="3.28515625" customWidth="1"/>
    <col min="8962" max="8962" width="47.7109375" customWidth="1"/>
    <col min="8963" max="8967" width="11.140625" customWidth="1"/>
    <col min="8968" max="8968" width="8.7109375" customWidth="1"/>
    <col min="8969" max="8975" width="11.140625" customWidth="1"/>
    <col min="8976" max="8976" width="9.85546875" bestFit="1" customWidth="1"/>
    <col min="8980" max="8980" width="9.140625" customWidth="1"/>
    <col min="8981" max="8981" width="9.42578125" customWidth="1"/>
    <col min="9217" max="9217" width="3.28515625" customWidth="1"/>
    <col min="9218" max="9218" width="47.7109375" customWidth="1"/>
    <col min="9219" max="9223" width="11.140625" customWidth="1"/>
    <col min="9224" max="9224" width="8.7109375" customWidth="1"/>
    <col min="9225" max="9231" width="11.140625" customWidth="1"/>
    <col min="9232" max="9232" width="9.85546875" bestFit="1" customWidth="1"/>
    <col min="9236" max="9236" width="9.140625" customWidth="1"/>
    <col min="9237" max="9237" width="9.42578125" customWidth="1"/>
    <col min="9473" max="9473" width="3.28515625" customWidth="1"/>
    <col min="9474" max="9474" width="47.7109375" customWidth="1"/>
    <col min="9475" max="9479" width="11.140625" customWidth="1"/>
    <col min="9480" max="9480" width="8.7109375" customWidth="1"/>
    <col min="9481" max="9487" width="11.140625" customWidth="1"/>
    <col min="9488" max="9488" width="9.85546875" bestFit="1" customWidth="1"/>
    <col min="9492" max="9492" width="9.140625" customWidth="1"/>
    <col min="9493" max="9493" width="9.42578125" customWidth="1"/>
    <col min="9729" max="9729" width="3.28515625" customWidth="1"/>
    <col min="9730" max="9730" width="47.7109375" customWidth="1"/>
    <col min="9731" max="9735" width="11.140625" customWidth="1"/>
    <col min="9736" max="9736" width="8.7109375" customWidth="1"/>
    <col min="9737" max="9743" width="11.140625" customWidth="1"/>
    <col min="9744" max="9744" width="9.85546875" bestFit="1" customWidth="1"/>
    <col min="9748" max="9748" width="9.140625" customWidth="1"/>
    <col min="9749" max="9749" width="9.42578125" customWidth="1"/>
    <col min="9985" max="9985" width="3.28515625" customWidth="1"/>
    <col min="9986" max="9986" width="47.7109375" customWidth="1"/>
    <col min="9987" max="9991" width="11.140625" customWidth="1"/>
    <col min="9992" max="9992" width="8.7109375" customWidth="1"/>
    <col min="9993" max="9999" width="11.140625" customWidth="1"/>
    <col min="10000" max="10000" width="9.85546875" bestFit="1" customWidth="1"/>
    <col min="10004" max="10004" width="9.140625" customWidth="1"/>
    <col min="10005" max="10005" width="9.42578125" customWidth="1"/>
    <col min="10241" max="10241" width="3.28515625" customWidth="1"/>
    <col min="10242" max="10242" width="47.7109375" customWidth="1"/>
    <col min="10243" max="10247" width="11.140625" customWidth="1"/>
    <col min="10248" max="10248" width="8.7109375" customWidth="1"/>
    <col min="10249" max="10255" width="11.140625" customWidth="1"/>
    <col min="10256" max="10256" width="9.85546875" bestFit="1" customWidth="1"/>
    <col min="10260" max="10260" width="9.140625" customWidth="1"/>
    <col min="10261" max="10261" width="9.42578125" customWidth="1"/>
    <col min="10497" max="10497" width="3.28515625" customWidth="1"/>
    <col min="10498" max="10498" width="47.7109375" customWidth="1"/>
    <col min="10499" max="10503" width="11.140625" customWidth="1"/>
    <col min="10504" max="10504" width="8.7109375" customWidth="1"/>
    <col min="10505" max="10511" width="11.140625" customWidth="1"/>
    <col min="10512" max="10512" width="9.85546875" bestFit="1" customWidth="1"/>
    <col min="10516" max="10516" width="9.140625" customWidth="1"/>
    <col min="10517" max="10517" width="9.42578125" customWidth="1"/>
    <col min="10753" max="10753" width="3.28515625" customWidth="1"/>
    <col min="10754" max="10754" width="47.7109375" customWidth="1"/>
    <col min="10755" max="10759" width="11.140625" customWidth="1"/>
    <col min="10760" max="10760" width="8.7109375" customWidth="1"/>
    <col min="10761" max="10767" width="11.140625" customWidth="1"/>
    <col min="10768" max="10768" width="9.85546875" bestFit="1" customWidth="1"/>
    <col min="10772" max="10772" width="9.140625" customWidth="1"/>
    <col min="10773" max="10773" width="9.42578125" customWidth="1"/>
    <col min="11009" max="11009" width="3.28515625" customWidth="1"/>
    <col min="11010" max="11010" width="47.7109375" customWidth="1"/>
    <col min="11011" max="11015" width="11.140625" customWidth="1"/>
    <col min="11016" max="11016" width="8.7109375" customWidth="1"/>
    <col min="11017" max="11023" width="11.140625" customWidth="1"/>
    <col min="11024" max="11024" width="9.85546875" bestFit="1" customWidth="1"/>
    <col min="11028" max="11028" width="9.140625" customWidth="1"/>
    <col min="11029" max="11029" width="9.42578125" customWidth="1"/>
    <col min="11265" max="11265" width="3.28515625" customWidth="1"/>
    <col min="11266" max="11266" width="47.7109375" customWidth="1"/>
    <col min="11267" max="11271" width="11.140625" customWidth="1"/>
    <col min="11272" max="11272" width="8.7109375" customWidth="1"/>
    <col min="11273" max="11279" width="11.140625" customWidth="1"/>
    <col min="11280" max="11280" width="9.85546875" bestFit="1" customWidth="1"/>
    <col min="11284" max="11284" width="9.140625" customWidth="1"/>
    <col min="11285" max="11285" width="9.42578125" customWidth="1"/>
    <col min="11521" max="11521" width="3.28515625" customWidth="1"/>
    <col min="11522" max="11522" width="47.7109375" customWidth="1"/>
    <col min="11523" max="11527" width="11.140625" customWidth="1"/>
    <col min="11528" max="11528" width="8.7109375" customWidth="1"/>
    <col min="11529" max="11535" width="11.140625" customWidth="1"/>
    <col min="11536" max="11536" width="9.85546875" bestFit="1" customWidth="1"/>
    <col min="11540" max="11540" width="9.140625" customWidth="1"/>
    <col min="11541" max="11541" width="9.42578125" customWidth="1"/>
    <col min="11777" max="11777" width="3.28515625" customWidth="1"/>
    <col min="11778" max="11778" width="47.7109375" customWidth="1"/>
    <col min="11779" max="11783" width="11.140625" customWidth="1"/>
    <col min="11784" max="11784" width="8.7109375" customWidth="1"/>
    <col min="11785" max="11791" width="11.140625" customWidth="1"/>
    <col min="11792" max="11792" width="9.85546875" bestFit="1" customWidth="1"/>
    <col min="11796" max="11796" width="9.140625" customWidth="1"/>
    <col min="11797" max="11797" width="9.42578125" customWidth="1"/>
    <col min="12033" max="12033" width="3.28515625" customWidth="1"/>
    <col min="12034" max="12034" width="47.7109375" customWidth="1"/>
    <col min="12035" max="12039" width="11.140625" customWidth="1"/>
    <col min="12040" max="12040" width="8.7109375" customWidth="1"/>
    <col min="12041" max="12047" width="11.140625" customWidth="1"/>
    <col min="12048" max="12048" width="9.85546875" bestFit="1" customWidth="1"/>
    <col min="12052" max="12052" width="9.140625" customWidth="1"/>
    <col min="12053" max="12053" width="9.42578125" customWidth="1"/>
    <col min="12289" max="12289" width="3.28515625" customWidth="1"/>
    <col min="12290" max="12290" width="47.7109375" customWidth="1"/>
    <col min="12291" max="12295" width="11.140625" customWidth="1"/>
    <col min="12296" max="12296" width="8.7109375" customWidth="1"/>
    <col min="12297" max="12303" width="11.140625" customWidth="1"/>
    <col min="12304" max="12304" width="9.85546875" bestFit="1" customWidth="1"/>
    <col min="12308" max="12308" width="9.140625" customWidth="1"/>
    <col min="12309" max="12309" width="9.42578125" customWidth="1"/>
    <col min="12545" max="12545" width="3.28515625" customWidth="1"/>
    <col min="12546" max="12546" width="47.7109375" customWidth="1"/>
    <col min="12547" max="12551" width="11.140625" customWidth="1"/>
    <col min="12552" max="12552" width="8.7109375" customWidth="1"/>
    <col min="12553" max="12559" width="11.140625" customWidth="1"/>
    <col min="12560" max="12560" width="9.85546875" bestFit="1" customWidth="1"/>
    <col min="12564" max="12564" width="9.140625" customWidth="1"/>
    <col min="12565" max="12565" width="9.42578125" customWidth="1"/>
    <col min="12801" max="12801" width="3.28515625" customWidth="1"/>
    <col min="12802" max="12802" width="47.7109375" customWidth="1"/>
    <col min="12803" max="12807" width="11.140625" customWidth="1"/>
    <col min="12808" max="12808" width="8.7109375" customWidth="1"/>
    <col min="12809" max="12815" width="11.140625" customWidth="1"/>
    <col min="12816" max="12816" width="9.85546875" bestFit="1" customWidth="1"/>
    <col min="12820" max="12820" width="9.140625" customWidth="1"/>
    <col min="12821" max="12821" width="9.42578125" customWidth="1"/>
    <col min="13057" max="13057" width="3.28515625" customWidth="1"/>
    <col min="13058" max="13058" width="47.7109375" customWidth="1"/>
    <col min="13059" max="13063" width="11.140625" customWidth="1"/>
    <col min="13064" max="13064" width="8.7109375" customWidth="1"/>
    <col min="13065" max="13071" width="11.140625" customWidth="1"/>
    <col min="13072" max="13072" width="9.85546875" bestFit="1" customWidth="1"/>
    <col min="13076" max="13076" width="9.140625" customWidth="1"/>
    <col min="13077" max="13077" width="9.42578125" customWidth="1"/>
    <col min="13313" max="13313" width="3.28515625" customWidth="1"/>
    <col min="13314" max="13314" width="47.7109375" customWidth="1"/>
    <col min="13315" max="13319" width="11.140625" customWidth="1"/>
    <col min="13320" max="13320" width="8.7109375" customWidth="1"/>
    <col min="13321" max="13327" width="11.140625" customWidth="1"/>
    <col min="13328" max="13328" width="9.85546875" bestFit="1" customWidth="1"/>
    <col min="13332" max="13332" width="9.140625" customWidth="1"/>
    <col min="13333" max="13333" width="9.42578125" customWidth="1"/>
    <col min="13569" max="13569" width="3.28515625" customWidth="1"/>
    <col min="13570" max="13570" width="47.7109375" customWidth="1"/>
    <col min="13571" max="13575" width="11.140625" customWidth="1"/>
    <col min="13576" max="13576" width="8.7109375" customWidth="1"/>
    <col min="13577" max="13583" width="11.140625" customWidth="1"/>
    <col min="13584" max="13584" width="9.85546875" bestFit="1" customWidth="1"/>
    <col min="13588" max="13588" width="9.140625" customWidth="1"/>
    <col min="13589" max="13589" width="9.42578125" customWidth="1"/>
    <col min="13825" max="13825" width="3.28515625" customWidth="1"/>
    <col min="13826" max="13826" width="47.7109375" customWidth="1"/>
    <col min="13827" max="13831" width="11.140625" customWidth="1"/>
    <col min="13832" max="13832" width="8.7109375" customWidth="1"/>
    <col min="13833" max="13839" width="11.140625" customWidth="1"/>
    <col min="13840" max="13840" width="9.85546875" bestFit="1" customWidth="1"/>
    <col min="13844" max="13844" width="9.140625" customWidth="1"/>
    <col min="13845" max="13845" width="9.42578125" customWidth="1"/>
    <col min="14081" max="14081" width="3.28515625" customWidth="1"/>
    <col min="14082" max="14082" width="47.7109375" customWidth="1"/>
    <col min="14083" max="14087" width="11.140625" customWidth="1"/>
    <col min="14088" max="14088" width="8.7109375" customWidth="1"/>
    <col min="14089" max="14095" width="11.140625" customWidth="1"/>
    <col min="14096" max="14096" width="9.85546875" bestFit="1" customWidth="1"/>
    <col min="14100" max="14100" width="9.140625" customWidth="1"/>
    <col min="14101" max="14101" width="9.42578125" customWidth="1"/>
    <col min="14337" max="14337" width="3.28515625" customWidth="1"/>
    <col min="14338" max="14338" width="47.7109375" customWidth="1"/>
    <col min="14339" max="14343" width="11.140625" customWidth="1"/>
    <col min="14344" max="14344" width="8.7109375" customWidth="1"/>
    <col min="14345" max="14351" width="11.140625" customWidth="1"/>
    <col min="14352" max="14352" width="9.85546875" bestFit="1" customWidth="1"/>
    <col min="14356" max="14356" width="9.140625" customWidth="1"/>
    <col min="14357" max="14357" width="9.42578125" customWidth="1"/>
    <col min="14593" max="14593" width="3.28515625" customWidth="1"/>
    <col min="14594" max="14594" width="47.7109375" customWidth="1"/>
    <col min="14595" max="14599" width="11.140625" customWidth="1"/>
    <col min="14600" max="14600" width="8.7109375" customWidth="1"/>
    <col min="14601" max="14607" width="11.140625" customWidth="1"/>
    <col min="14608" max="14608" width="9.85546875" bestFit="1" customWidth="1"/>
    <col min="14612" max="14612" width="9.140625" customWidth="1"/>
    <col min="14613" max="14613" width="9.42578125" customWidth="1"/>
    <col min="14849" max="14849" width="3.28515625" customWidth="1"/>
    <col min="14850" max="14850" width="47.7109375" customWidth="1"/>
    <col min="14851" max="14855" width="11.140625" customWidth="1"/>
    <col min="14856" max="14856" width="8.7109375" customWidth="1"/>
    <col min="14857" max="14863" width="11.140625" customWidth="1"/>
    <col min="14864" max="14864" width="9.85546875" bestFit="1" customWidth="1"/>
    <col min="14868" max="14868" width="9.140625" customWidth="1"/>
    <col min="14869" max="14869" width="9.42578125" customWidth="1"/>
    <col min="15105" max="15105" width="3.28515625" customWidth="1"/>
    <col min="15106" max="15106" width="47.7109375" customWidth="1"/>
    <col min="15107" max="15111" width="11.140625" customWidth="1"/>
    <col min="15112" max="15112" width="8.7109375" customWidth="1"/>
    <col min="15113" max="15119" width="11.140625" customWidth="1"/>
    <col min="15120" max="15120" width="9.85546875" bestFit="1" customWidth="1"/>
    <col min="15124" max="15124" width="9.140625" customWidth="1"/>
    <col min="15125" max="15125" width="9.42578125" customWidth="1"/>
    <col min="15361" max="15361" width="3.28515625" customWidth="1"/>
    <col min="15362" max="15362" width="47.7109375" customWidth="1"/>
    <col min="15363" max="15367" width="11.140625" customWidth="1"/>
    <col min="15368" max="15368" width="8.7109375" customWidth="1"/>
    <col min="15369" max="15375" width="11.140625" customWidth="1"/>
    <col min="15376" max="15376" width="9.85546875" bestFit="1" customWidth="1"/>
    <col min="15380" max="15380" width="9.140625" customWidth="1"/>
    <col min="15381" max="15381" width="9.42578125" customWidth="1"/>
    <col min="15617" max="15617" width="3.28515625" customWidth="1"/>
    <col min="15618" max="15618" width="47.7109375" customWidth="1"/>
    <col min="15619" max="15623" width="11.140625" customWidth="1"/>
    <col min="15624" max="15624" width="8.7109375" customWidth="1"/>
    <col min="15625" max="15631" width="11.140625" customWidth="1"/>
    <col min="15632" max="15632" width="9.85546875" bestFit="1" customWidth="1"/>
    <col min="15636" max="15636" width="9.140625" customWidth="1"/>
    <col min="15637" max="15637" width="9.42578125" customWidth="1"/>
    <col min="15873" max="15873" width="3.28515625" customWidth="1"/>
    <col min="15874" max="15874" width="47.7109375" customWidth="1"/>
    <col min="15875" max="15879" width="11.140625" customWidth="1"/>
    <col min="15880" max="15880" width="8.7109375" customWidth="1"/>
    <col min="15881" max="15887" width="11.140625" customWidth="1"/>
    <col min="15888" max="15888" width="9.85546875" bestFit="1" customWidth="1"/>
    <col min="15892" max="15892" width="9.140625" customWidth="1"/>
    <col min="15893" max="15893" width="9.42578125" customWidth="1"/>
    <col min="16129" max="16129" width="3.28515625" customWidth="1"/>
    <col min="16130" max="16130" width="47.7109375" customWidth="1"/>
    <col min="16131" max="16135" width="11.140625" customWidth="1"/>
    <col min="16136" max="16136" width="8.7109375" customWidth="1"/>
    <col min="16137" max="16143" width="11.140625" customWidth="1"/>
    <col min="16144" max="16144" width="9.85546875" bestFit="1" customWidth="1"/>
    <col min="16148" max="16148" width="9.140625" customWidth="1"/>
    <col min="16149" max="16149" width="9.42578125" customWidth="1"/>
  </cols>
  <sheetData>
    <row r="1" spans="1:22" ht="18">
      <c r="A1" s="88" t="s">
        <v>288</v>
      </c>
      <c r="B1" s="89"/>
      <c r="C1" s="90"/>
      <c r="D1" s="90"/>
      <c r="E1" s="90"/>
      <c r="F1" s="90"/>
      <c r="G1" s="90"/>
      <c r="H1" s="90"/>
      <c r="I1" s="90"/>
      <c r="J1" s="90"/>
      <c r="K1" s="90"/>
      <c r="L1" s="90"/>
      <c r="M1" s="90"/>
      <c r="N1" s="90"/>
      <c r="O1" s="90"/>
      <c r="P1" s="90"/>
      <c r="Q1" s="90"/>
      <c r="R1" s="90"/>
      <c r="S1" s="90"/>
      <c r="T1" s="90"/>
      <c r="U1" s="91"/>
    </row>
    <row r="2" spans="1:22">
      <c r="A2" s="92"/>
      <c r="F2" s="70"/>
      <c r="G2" s="70"/>
      <c r="H2" s="70"/>
      <c r="I2" s="70"/>
      <c r="P2" s="70"/>
      <c r="Q2" s="70"/>
      <c r="R2" s="70"/>
      <c r="S2" s="70"/>
      <c r="U2" s="93"/>
      <c r="V2" s="70"/>
    </row>
    <row r="3" spans="1:22" ht="15.95">
      <c r="A3" s="94" t="s">
        <v>113</v>
      </c>
      <c r="F3" s="70"/>
      <c r="G3" s="70"/>
      <c r="H3" s="70"/>
      <c r="I3" s="70"/>
      <c r="U3" s="93"/>
    </row>
    <row r="4" spans="1:22" ht="15.95">
      <c r="A4" s="94" t="s">
        <v>289</v>
      </c>
      <c r="U4" s="93"/>
    </row>
    <row r="5" spans="1:22" ht="15.95">
      <c r="A5" s="95"/>
      <c r="C5" s="15"/>
      <c r="D5" s="15"/>
      <c r="E5" s="15"/>
      <c r="F5" s="96"/>
      <c r="G5" s="96"/>
      <c r="H5" s="96"/>
      <c r="I5" s="96"/>
      <c r="U5" s="93"/>
    </row>
    <row r="6" spans="1:22">
      <c r="A6" s="95"/>
      <c r="U6" s="93"/>
    </row>
    <row r="7" spans="1:22">
      <c r="A7" s="95"/>
      <c r="C7" s="82">
        <v>2000</v>
      </c>
      <c r="D7" s="82">
        <v>2001</v>
      </c>
      <c r="E7" s="82">
        <v>2002</v>
      </c>
      <c r="F7" s="82">
        <v>2003</v>
      </c>
      <c r="G7" s="82">
        <v>2004</v>
      </c>
      <c r="H7" s="82">
        <v>2005</v>
      </c>
      <c r="I7" s="82">
        <v>2006</v>
      </c>
      <c r="J7" s="82">
        <v>2007</v>
      </c>
      <c r="K7" s="82">
        <v>2008</v>
      </c>
      <c r="L7" s="82">
        <v>2009</v>
      </c>
      <c r="M7" s="82">
        <v>2010</v>
      </c>
      <c r="N7" s="82">
        <v>2011</v>
      </c>
      <c r="O7" s="82">
        <v>2012</v>
      </c>
      <c r="P7" s="82">
        <v>2013</v>
      </c>
      <c r="Q7" s="82">
        <v>2014</v>
      </c>
      <c r="R7" s="82">
        <v>2015</v>
      </c>
      <c r="S7" s="82">
        <v>2016</v>
      </c>
      <c r="T7" s="82">
        <v>2017</v>
      </c>
      <c r="U7" s="97">
        <v>2018</v>
      </c>
    </row>
    <row r="8" spans="1:22">
      <c r="A8" s="95"/>
      <c r="C8" s="16"/>
      <c r="D8" s="16"/>
      <c r="E8" s="16"/>
      <c r="F8" s="16"/>
      <c r="U8" s="93"/>
    </row>
    <row r="9" spans="1:22">
      <c r="A9" s="92"/>
      <c r="B9" s="21" t="s">
        <v>290</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6">
        <v>1173.73612435931</v>
      </c>
    </row>
    <row r="10" spans="1:22">
      <c r="A10" s="95"/>
      <c r="B10" s="100" t="s">
        <v>291</v>
      </c>
      <c r="C10" s="56"/>
      <c r="D10" s="56"/>
      <c r="E10" s="56"/>
      <c r="F10" s="56"/>
      <c r="G10" s="56"/>
      <c r="H10" s="56"/>
      <c r="I10" s="56"/>
      <c r="J10" s="56"/>
      <c r="K10" s="56"/>
      <c r="L10" s="56"/>
      <c r="M10" s="56"/>
      <c r="N10" s="56"/>
      <c r="O10" s="56"/>
      <c r="P10" s="56"/>
      <c r="Q10" s="56"/>
      <c r="R10" s="56"/>
      <c r="S10" s="56"/>
      <c r="T10" s="56"/>
      <c r="U10" s="117"/>
    </row>
    <row r="11" spans="1:22">
      <c r="A11" s="95"/>
      <c r="B11" s="61" t="s">
        <v>59</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7">
        <v>538.85599999999999</v>
      </c>
    </row>
    <row r="12" spans="1:22">
      <c r="A12" s="95"/>
      <c r="B12" s="61" t="s">
        <v>60</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7">
        <v>575.62699999999995</v>
      </c>
    </row>
    <row r="13" spans="1:22">
      <c r="A13" s="95"/>
      <c r="B13" s="61" t="s">
        <v>292</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7">
        <v>21.95612435931</v>
      </c>
    </row>
    <row r="14" spans="1:22">
      <c r="A14" s="95"/>
      <c r="B14" s="61" t="s">
        <v>285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7">
        <v>0.49199999999999999</v>
      </c>
    </row>
    <row r="15" spans="1:22">
      <c r="A15" s="95"/>
      <c r="B15" s="61" t="s">
        <v>293</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7">
        <v>1.304</v>
      </c>
    </row>
    <row r="16" spans="1:22" ht="15.95">
      <c r="A16" s="95"/>
      <c r="B16" s="61" t="s">
        <v>62</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7">
        <v>35.500999999999998</v>
      </c>
    </row>
    <row r="17" spans="1:21">
      <c r="A17" s="95"/>
      <c r="C17" s="56"/>
      <c r="D17" s="56"/>
      <c r="E17" s="56"/>
      <c r="F17" s="56"/>
      <c r="G17" s="56"/>
      <c r="H17" s="56"/>
      <c r="I17" s="56"/>
      <c r="J17" s="56"/>
      <c r="K17" s="56"/>
      <c r="L17" s="56"/>
      <c r="M17" s="56"/>
      <c r="N17" s="56"/>
      <c r="O17" s="56"/>
      <c r="P17" s="56"/>
      <c r="Q17" s="56"/>
      <c r="R17" s="56"/>
      <c r="S17" s="56"/>
      <c r="T17" s="56"/>
      <c r="U17" s="117"/>
    </row>
    <row r="18" spans="1:21">
      <c r="A18" s="95"/>
      <c r="B18" s="100" t="s">
        <v>294</v>
      </c>
      <c r="C18" s="56"/>
      <c r="D18" s="56"/>
      <c r="E18" s="56"/>
      <c r="F18" s="56"/>
      <c r="G18" s="56"/>
      <c r="H18" s="56"/>
      <c r="I18" s="56"/>
      <c r="J18" s="56"/>
      <c r="K18" s="56"/>
      <c r="L18" s="56"/>
      <c r="M18" s="56"/>
      <c r="N18" s="56"/>
      <c r="O18" s="56"/>
      <c r="P18" s="56"/>
      <c r="Q18" s="56"/>
      <c r="R18" s="56"/>
      <c r="S18" s="56"/>
      <c r="T18" s="56"/>
      <c r="U18" s="117"/>
    </row>
    <row r="19" spans="1:21">
      <c r="A19" s="95"/>
      <c r="B19" s="61" t="s">
        <v>59</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7">
        <v>45.909467112477003</v>
      </c>
    </row>
    <row r="20" spans="1:21">
      <c r="A20" s="95"/>
      <c r="B20" s="61" t="s">
        <v>60</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7">
        <v>49.0422837001978</v>
      </c>
    </row>
    <row r="21" spans="1:21">
      <c r="A21" s="95"/>
      <c r="B21" s="61" t="s">
        <v>292</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7">
        <v>1.8706184383048501</v>
      </c>
    </row>
    <row r="22" spans="1:21">
      <c r="A22" s="95"/>
      <c r="B22" s="61" t="s">
        <v>285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7">
        <v>4.1917428439766001E-2</v>
      </c>
    </row>
    <row r="23" spans="1:21">
      <c r="A23" s="95"/>
      <c r="B23" s="61" t="s">
        <v>293</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7">
        <v>0.111098224970437</v>
      </c>
    </row>
    <row r="24" spans="1:21" ht="15.95">
      <c r="A24" s="95"/>
      <c r="B24" s="61" t="s">
        <v>62</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7">
        <v>3.0246150956100402</v>
      </c>
    </row>
    <row r="25" spans="1:21">
      <c r="A25" s="95"/>
      <c r="C25" s="56"/>
      <c r="D25" s="56"/>
      <c r="E25" s="56"/>
      <c r="F25" s="56"/>
      <c r="G25" s="56"/>
      <c r="H25" s="56"/>
      <c r="I25" s="56"/>
      <c r="J25" s="56"/>
      <c r="K25" s="56"/>
      <c r="L25" s="56"/>
      <c r="M25" s="56"/>
      <c r="N25" s="56"/>
      <c r="O25" s="56"/>
      <c r="P25" s="56"/>
      <c r="Q25" s="56"/>
      <c r="R25" s="56"/>
      <c r="S25" s="56"/>
      <c r="T25" s="56"/>
      <c r="U25" s="117"/>
    </row>
    <row r="26" spans="1:21">
      <c r="A26" s="95"/>
      <c r="B26" s="21" t="s">
        <v>72</v>
      </c>
      <c r="C26" s="56"/>
      <c r="D26" s="56"/>
      <c r="E26" s="56"/>
      <c r="F26" s="56"/>
      <c r="G26" s="56"/>
      <c r="H26" s="56"/>
      <c r="I26" s="56"/>
      <c r="J26" s="56"/>
      <c r="K26" s="56"/>
      <c r="L26" s="56"/>
      <c r="M26" s="56"/>
      <c r="N26" s="56"/>
      <c r="O26" s="56"/>
      <c r="P26" s="56"/>
      <c r="Q26" s="56"/>
      <c r="R26" s="56"/>
      <c r="S26" s="56"/>
      <c r="T26" s="56"/>
      <c r="U26" s="117"/>
    </row>
    <row r="27" spans="1:21" ht="15.95">
      <c r="A27" s="95"/>
      <c r="B27" s="61" t="s">
        <v>295</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7">
        <v>756.36919999999895</v>
      </c>
    </row>
    <row r="28" spans="1:21">
      <c r="A28" s="95"/>
      <c r="B28" s="61"/>
      <c r="C28" s="76"/>
      <c r="D28" s="76"/>
      <c r="E28" s="76"/>
      <c r="F28" s="76"/>
      <c r="G28" s="76"/>
      <c r="H28" s="76"/>
      <c r="I28" s="76"/>
      <c r="J28" s="76"/>
      <c r="K28" s="76"/>
      <c r="L28" s="76"/>
      <c r="M28" s="76"/>
      <c r="N28" s="76"/>
      <c r="O28" s="76"/>
      <c r="P28" s="76"/>
      <c r="Q28" s="76"/>
      <c r="R28" s="76"/>
      <c r="S28" s="76"/>
      <c r="T28" s="76"/>
      <c r="U28" s="101"/>
    </row>
    <row r="29" spans="1:21" ht="15.95">
      <c r="A29" s="92"/>
      <c r="B29" s="21" t="s">
        <v>296</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11">
        <v>1.5434580101348701</v>
      </c>
    </row>
    <row r="30" spans="1:21">
      <c r="A30" s="92"/>
      <c r="B30" s="21"/>
      <c r="C30" s="32"/>
      <c r="D30" s="32"/>
      <c r="E30" s="32"/>
      <c r="F30" s="32"/>
      <c r="G30" s="32"/>
      <c r="H30" s="32"/>
      <c r="I30" s="32"/>
      <c r="J30" s="32"/>
      <c r="K30" s="32"/>
      <c r="L30" s="32"/>
      <c r="M30" s="32"/>
      <c r="N30" s="32"/>
      <c r="O30" s="32"/>
      <c r="P30" s="32"/>
      <c r="Q30" s="32"/>
      <c r="R30" s="32"/>
      <c r="S30" s="32"/>
      <c r="T30" s="32"/>
      <c r="U30" s="111"/>
    </row>
    <row r="31" spans="1:21">
      <c r="A31" s="95"/>
      <c r="C31" s="76"/>
      <c r="D31" s="76"/>
      <c r="E31" s="76"/>
      <c r="F31" s="76"/>
      <c r="G31" s="76"/>
      <c r="H31" s="76"/>
      <c r="I31" s="76"/>
      <c r="J31" s="76"/>
      <c r="K31" s="76"/>
      <c r="L31" s="76"/>
      <c r="M31" s="76"/>
      <c r="N31" s="76"/>
      <c r="O31" s="76"/>
      <c r="P31" s="76"/>
      <c r="Q31" s="76"/>
      <c r="R31" s="76"/>
      <c r="S31" s="76"/>
      <c r="T31" s="76"/>
      <c r="U31" s="101"/>
    </row>
    <row r="32" spans="1:21">
      <c r="A32" s="92"/>
      <c r="B32" s="21" t="s">
        <v>297</v>
      </c>
      <c r="C32" s="98">
        <v>55.184426282318</v>
      </c>
      <c r="D32" s="98">
        <v>56.654339769411997</v>
      </c>
      <c r="E32" s="98">
        <v>59.224516527638897</v>
      </c>
      <c r="F32" s="98">
        <v>62.232063902302798</v>
      </c>
      <c r="G32" s="98">
        <v>59.262323615753502</v>
      </c>
      <c r="H32" s="98">
        <v>56.204562788128001</v>
      </c>
      <c r="I32" s="98">
        <v>52.3795717459857</v>
      </c>
      <c r="J32" s="98">
        <v>54.402697665759902</v>
      </c>
      <c r="K32" s="98">
        <v>53.6384067469195</v>
      </c>
      <c r="L32" s="98">
        <v>50.925647260591099</v>
      </c>
      <c r="M32" s="98">
        <v>50.669204760362803</v>
      </c>
      <c r="N32" s="98">
        <v>50.2921264256399</v>
      </c>
      <c r="O32" s="98">
        <v>46.409145343623997</v>
      </c>
      <c r="P32" s="98">
        <v>47.950933854203797</v>
      </c>
      <c r="Q32" s="98">
        <v>49.025742978464599</v>
      </c>
      <c r="R32" s="98">
        <v>48.423498910835598</v>
      </c>
      <c r="S32" s="98">
        <v>46.502712410153599</v>
      </c>
      <c r="T32" s="32">
        <v>49.662281156043697</v>
      </c>
      <c r="U32" s="111">
        <v>49.031319227929103</v>
      </c>
    </row>
    <row r="33" spans="1:21">
      <c r="A33" s="95"/>
      <c r="B33" s="100" t="s">
        <v>298</v>
      </c>
      <c r="C33" s="76"/>
      <c r="D33" s="76"/>
      <c r="E33" s="76"/>
      <c r="F33" s="76"/>
      <c r="G33" s="76"/>
      <c r="H33" s="76"/>
      <c r="I33" s="76"/>
      <c r="J33" s="76"/>
      <c r="K33" s="76"/>
      <c r="L33" s="76"/>
      <c r="M33" s="76"/>
      <c r="N33" s="76"/>
      <c r="O33" s="76"/>
      <c r="P33" s="76"/>
      <c r="Q33" s="76"/>
      <c r="R33" s="76"/>
      <c r="S33" s="76"/>
      <c r="T33" s="76"/>
      <c r="U33" s="101"/>
    </row>
    <row r="34" spans="1:21">
      <c r="A34" s="95"/>
      <c r="B34" s="61" t="s">
        <v>59</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101">
        <v>17.1336150263168</v>
      </c>
    </row>
    <row r="35" spans="1:21">
      <c r="A35" s="95"/>
      <c r="B35" s="61" t="s">
        <v>60</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101">
        <v>28.1688110634142</v>
      </c>
    </row>
    <row r="36" spans="1:21">
      <c r="A36" s="95"/>
      <c r="B36" s="61" t="s">
        <v>292</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101">
        <v>1.52112565894776</v>
      </c>
    </row>
    <row r="37" spans="1:21">
      <c r="A37" s="95"/>
      <c r="B37" s="61" t="s">
        <v>285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101">
        <v>3.6772624094118002E-2</v>
      </c>
    </row>
    <row r="38" spans="1:21">
      <c r="A38" s="95"/>
      <c r="B38" s="61" t="s">
        <v>293</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101">
        <v>0</v>
      </c>
    </row>
    <row r="39" spans="1:21" ht="15.95">
      <c r="A39" s="95"/>
      <c r="B39" s="61" t="s">
        <v>62</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101">
        <v>2.1709948551560601</v>
      </c>
    </row>
    <row r="40" spans="1:21">
      <c r="A40" s="95"/>
      <c r="B40" s="19"/>
      <c r="C40" s="76"/>
      <c r="D40" s="76"/>
      <c r="E40" s="76"/>
      <c r="F40" s="76"/>
      <c r="G40" s="76"/>
      <c r="H40" s="76"/>
      <c r="I40" s="76"/>
      <c r="J40" s="76"/>
      <c r="K40" s="76"/>
      <c r="L40" s="76"/>
      <c r="M40" s="76"/>
      <c r="N40" s="76"/>
      <c r="O40" s="76"/>
      <c r="P40" s="76"/>
      <c r="Q40" s="76"/>
      <c r="R40" s="76"/>
      <c r="S40" s="76"/>
      <c r="T40" s="76"/>
      <c r="U40" s="101"/>
    </row>
    <row r="41" spans="1:21">
      <c r="A41" s="95"/>
      <c r="B41" s="100" t="s">
        <v>294</v>
      </c>
      <c r="C41" s="76"/>
      <c r="D41" s="76"/>
      <c r="E41" s="76"/>
      <c r="F41" s="76"/>
      <c r="G41" s="76"/>
      <c r="H41" s="76"/>
      <c r="I41" s="76"/>
      <c r="J41" s="76"/>
      <c r="K41" s="76"/>
      <c r="L41" s="76"/>
      <c r="M41" s="76"/>
      <c r="N41" s="76"/>
      <c r="O41" s="76"/>
      <c r="P41" s="76"/>
      <c r="Q41" s="76"/>
      <c r="R41" s="76"/>
      <c r="S41" s="76"/>
      <c r="T41" s="76"/>
      <c r="U41" s="101"/>
    </row>
    <row r="42" spans="1:21">
      <c r="A42" s="95"/>
      <c r="B42" s="61" t="s">
        <v>59</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101">
        <v>34.9186436517098</v>
      </c>
    </row>
    <row r="43" spans="1:21">
      <c r="A43" s="95"/>
      <c r="B43" s="61" t="s">
        <v>60</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101">
        <v>57.473240680219902</v>
      </c>
    </row>
    <row r="44" spans="1:21">
      <c r="A44" s="95"/>
      <c r="B44" s="61" t="s">
        <v>292</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101">
        <v>3.1035751173435</v>
      </c>
    </row>
    <row r="45" spans="1:21">
      <c r="A45" s="95"/>
      <c r="B45" s="61" t="s">
        <v>285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101">
        <v>7.5027727306156006E-2</v>
      </c>
    </row>
    <row r="46" spans="1:21">
      <c r="A46" s="95"/>
      <c r="B46" s="61" t="s">
        <v>293</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101">
        <v>0</v>
      </c>
    </row>
    <row r="47" spans="1:21" ht="15.95">
      <c r="A47" s="95"/>
      <c r="B47" s="61" t="s">
        <v>62</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101">
        <v>4.4295128234205299</v>
      </c>
    </row>
    <row r="48" spans="1:21">
      <c r="A48" s="95"/>
      <c r="C48" s="76"/>
      <c r="D48" s="76"/>
      <c r="E48" s="76"/>
      <c r="F48" s="76"/>
      <c r="G48" s="76"/>
      <c r="H48" s="76"/>
      <c r="I48" s="76"/>
      <c r="J48" s="76"/>
      <c r="K48" s="76"/>
      <c r="L48" s="76"/>
      <c r="M48" s="76"/>
      <c r="N48" s="76"/>
      <c r="O48" s="76"/>
      <c r="P48" s="76"/>
      <c r="Q48" s="76"/>
      <c r="R48" s="76"/>
      <c r="S48" s="76"/>
      <c r="T48" s="76"/>
      <c r="U48" s="101"/>
    </row>
    <row r="49" spans="1:28">
      <c r="A49" s="92"/>
      <c r="B49" s="31" t="s">
        <v>299</v>
      </c>
      <c r="C49" s="98">
        <v>55.724956314503302</v>
      </c>
      <c r="D49" s="98">
        <v>57.615908114477001</v>
      </c>
      <c r="E49" s="98">
        <v>56.668329959286801</v>
      </c>
      <c r="F49" s="98">
        <v>57.786973529793499</v>
      </c>
      <c r="G49" s="98">
        <v>56.132548225866202</v>
      </c>
      <c r="H49" s="98">
        <v>54.696804243400898</v>
      </c>
      <c r="I49" s="98">
        <v>53.957934711780602</v>
      </c>
      <c r="J49" s="98">
        <v>53.947795048603098</v>
      </c>
      <c r="K49" s="98">
        <v>52.265773217757399</v>
      </c>
      <c r="L49" s="98">
        <v>49.788550251199702</v>
      </c>
      <c r="M49" s="98">
        <v>50.595860207105801</v>
      </c>
      <c r="N49" s="98">
        <v>48.035877163135403</v>
      </c>
      <c r="O49" s="98">
        <v>46.175288878430699</v>
      </c>
      <c r="P49" s="98">
        <v>46.0770899616669</v>
      </c>
      <c r="Q49" s="98">
        <v>44.774065520989097</v>
      </c>
      <c r="R49" s="98">
        <v>45.122311223806001</v>
      </c>
      <c r="S49" s="98">
        <v>43.474439741618902</v>
      </c>
      <c r="T49" s="98">
        <v>43.714830920839901</v>
      </c>
      <c r="U49" s="99">
        <v>41.773715752927899</v>
      </c>
    </row>
    <row r="50" spans="1:28">
      <c r="A50" s="92"/>
      <c r="B50" s="31"/>
      <c r="C50" s="98"/>
      <c r="D50" s="98"/>
      <c r="E50" s="98"/>
      <c r="F50" s="98"/>
      <c r="G50" s="98"/>
      <c r="H50" s="98"/>
      <c r="I50" s="98"/>
      <c r="J50" s="98"/>
      <c r="K50" s="98"/>
      <c r="L50" s="98"/>
      <c r="M50" s="98"/>
      <c r="N50" s="98"/>
      <c r="O50" s="98"/>
      <c r="P50" s="98"/>
      <c r="Q50" s="98"/>
      <c r="R50" s="98"/>
      <c r="S50" s="98"/>
      <c r="T50" s="98"/>
      <c r="U50" s="99"/>
    </row>
    <row r="51" spans="1:28">
      <c r="A51" s="95"/>
      <c r="C51" s="76"/>
      <c r="D51" s="76"/>
      <c r="E51" s="76"/>
      <c r="F51" s="76"/>
      <c r="G51" s="76"/>
      <c r="H51" s="76"/>
      <c r="I51" s="76"/>
      <c r="J51" s="76"/>
      <c r="K51" s="76"/>
      <c r="L51" s="76"/>
      <c r="M51" s="76"/>
      <c r="N51" s="76"/>
      <c r="O51" s="76"/>
      <c r="P51" s="76"/>
      <c r="Q51" s="76"/>
      <c r="R51" s="76"/>
      <c r="S51" s="76"/>
      <c r="T51" s="76"/>
      <c r="U51" s="101"/>
    </row>
    <row r="52" spans="1:28">
      <c r="A52" s="95"/>
      <c r="B52" s="21" t="s">
        <v>300</v>
      </c>
      <c r="C52" s="98">
        <v>32.765797348968697</v>
      </c>
      <c r="D52" s="98">
        <v>32.148102252044602</v>
      </c>
      <c r="E52" s="98">
        <v>33.655224889938602</v>
      </c>
      <c r="F52" s="98">
        <v>34.848752102796901</v>
      </c>
      <c r="G52" s="98">
        <v>33.794926731685699</v>
      </c>
      <c r="H52" s="98">
        <v>32.048474364144198</v>
      </c>
      <c r="I52" s="98">
        <v>29.171629247285601</v>
      </c>
      <c r="J52" s="98">
        <v>30.039841381703599</v>
      </c>
      <c r="K52" s="98">
        <v>29.8889832134013</v>
      </c>
      <c r="L52" s="98">
        <v>29.5415538825124</v>
      </c>
      <c r="M52" s="98">
        <v>28.043547261877499</v>
      </c>
      <c r="N52" s="98">
        <v>29.9128581835934</v>
      </c>
      <c r="O52" s="98">
        <v>27.976361401511301</v>
      </c>
      <c r="P52" s="98">
        <v>29.044059423585399</v>
      </c>
      <c r="Q52" s="98">
        <v>30.749743317247301</v>
      </c>
      <c r="R52" s="98">
        <v>29.3804176169531</v>
      </c>
      <c r="S52" s="98">
        <v>29.217259433239199</v>
      </c>
      <c r="T52" s="98">
        <v>30.7495633852445</v>
      </c>
      <c r="U52" s="99">
        <v>31.8977042016122</v>
      </c>
    </row>
    <row r="53" spans="1:28">
      <c r="A53" s="95"/>
      <c r="C53" s="76"/>
      <c r="D53" s="76"/>
      <c r="E53" s="76"/>
      <c r="F53" s="76"/>
      <c r="G53" s="76"/>
      <c r="H53" s="76"/>
      <c r="I53" s="76"/>
      <c r="J53" s="76"/>
      <c r="K53" s="76"/>
      <c r="L53" s="76"/>
      <c r="M53" s="76"/>
      <c r="N53" s="76"/>
      <c r="O53" s="76"/>
      <c r="P53" s="76"/>
      <c r="Q53" s="76"/>
      <c r="R53" s="76"/>
      <c r="S53" s="76"/>
      <c r="T53" s="76"/>
      <c r="U53" s="101"/>
    </row>
    <row r="54" spans="1:28">
      <c r="A54" s="92"/>
      <c r="B54" s="31" t="s">
        <v>299</v>
      </c>
      <c r="C54" s="98">
        <v>33.086737488946</v>
      </c>
      <c r="D54" s="98">
        <v>32.693737372060099</v>
      </c>
      <c r="E54" s="98">
        <v>32.202633313637897</v>
      </c>
      <c r="F54" s="98">
        <v>32.359587470409203</v>
      </c>
      <c r="G54" s="98">
        <v>32.010141331206398</v>
      </c>
      <c r="H54" s="98">
        <v>31.188733469972298</v>
      </c>
      <c r="I54" s="98">
        <v>30.050663147736302</v>
      </c>
      <c r="J54" s="98">
        <v>29.788655263186701</v>
      </c>
      <c r="K54" s="98">
        <v>29.124109254619299</v>
      </c>
      <c r="L54" s="98">
        <v>28.881933153477998</v>
      </c>
      <c r="M54" s="98">
        <v>28.002953740518901</v>
      </c>
      <c r="N54" s="98">
        <v>28.5708814366781</v>
      </c>
      <c r="O54" s="98">
        <v>27.8353880451203</v>
      </c>
      <c r="P54" s="98">
        <v>27.9090651911302</v>
      </c>
      <c r="Q54" s="98">
        <v>28.083022069544299</v>
      </c>
      <c r="R54" s="98">
        <v>27.377458825076801</v>
      </c>
      <c r="S54" s="98">
        <v>27.314621423421801</v>
      </c>
      <c r="T54" s="98">
        <v>27.067060412548599</v>
      </c>
      <c r="U54" s="99">
        <v>27.1762140907299</v>
      </c>
    </row>
    <row r="55" spans="1:28">
      <c r="A55" s="92"/>
      <c r="B55" s="31"/>
      <c r="C55" s="98"/>
      <c r="D55" s="98"/>
      <c r="E55" s="98"/>
      <c r="F55" s="98"/>
      <c r="G55" s="98"/>
      <c r="H55" s="98"/>
      <c r="I55" s="98"/>
      <c r="J55" s="98"/>
      <c r="K55" s="98"/>
      <c r="L55" s="98"/>
      <c r="M55" s="98"/>
      <c r="N55" s="98"/>
      <c r="O55" s="98"/>
      <c r="P55" s="98"/>
      <c r="Q55" s="98"/>
      <c r="R55" s="98"/>
      <c r="S55" s="98"/>
      <c r="T55" s="98"/>
      <c r="U55" s="99"/>
    </row>
    <row r="56" spans="1:28">
      <c r="A56" s="95"/>
      <c r="C56" s="76"/>
      <c r="D56" s="76"/>
      <c r="E56" s="76"/>
      <c r="F56" s="76"/>
      <c r="G56" s="76"/>
      <c r="H56" s="76"/>
      <c r="I56" s="76"/>
      <c r="J56" s="76"/>
      <c r="K56" s="76"/>
      <c r="L56" s="76"/>
      <c r="M56" s="76"/>
      <c r="N56" s="76"/>
      <c r="O56" s="76"/>
      <c r="P56" s="76"/>
      <c r="Q56" s="76"/>
      <c r="R56" s="76"/>
      <c r="S56" s="76"/>
      <c r="T56" s="76"/>
      <c r="U56" s="101"/>
    </row>
    <row r="57" spans="1:28">
      <c r="A57" s="92"/>
      <c r="B57" s="31" t="s">
        <v>301</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11">
        <v>0.94776298094599998</v>
      </c>
    </row>
    <row r="58" spans="1:28">
      <c r="A58" s="92"/>
      <c r="B58" s="31" t="s">
        <v>302</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11">
        <v>1.891612004962</v>
      </c>
    </row>
    <row r="59" spans="1:28">
      <c r="A59" s="92"/>
      <c r="B59" s="31"/>
      <c r="C59" s="32"/>
      <c r="D59" s="32"/>
      <c r="E59" s="32"/>
      <c r="F59" s="32"/>
      <c r="G59" s="32"/>
      <c r="H59" s="32"/>
      <c r="I59" s="32"/>
      <c r="J59" s="32"/>
      <c r="K59" s="83"/>
      <c r="L59" s="31"/>
      <c r="M59" s="31"/>
      <c r="N59" s="21"/>
      <c r="O59" s="21"/>
      <c r="P59" s="21"/>
      <c r="Q59" s="21"/>
      <c r="R59" s="21"/>
      <c r="S59" s="21"/>
      <c r="T59" s="21"/>
      <c r="U59" s="111"/>
      <c r="V59" s="32"/>
      <c r="W59" s="32"/>
      <c r="X59" s="32"/>
      <c r="Y59" s="21"/>
      <c r="Z59" s="21"/>
      <c r="AA59" s="21"/>
      <c r="AB59" s="21"/>
    </row>
    <row r="60" spans="1:28">
      <c r="A60" s="110" t="s">
        <v>303</v>
      </c>
      <c r="B60" s="70"/>
      <c r="C60" s="70"/>
      <c r="D60" s="70"/>
      <c r="E60" s="70"/>
      <c r="F60" s="70"/>
      <c r="G60" s="70"/>
      <c r="H60" s="70"/>
      <c r="U60" s="111"/>
      <c r="V60" s="32"/>
      <c r="W60" s="32"/>
      <c r="X60" s="32"/>
    </row>
    <row r="61" spans="1:28">
      <c r="A61" s="112" t="s">
        <v>304</v>
      </c>
      <c r="B61" s="113"/>
      <c r="C61" s="5"/>
      <c r="D61" s="5"/>
      <c r="E61" s="5"/>
      <c r="F61" s="5"/>
      <c r="G61" s="5"/>
      <c r="H61" s="5"/>
      <c r="I61" s="5"/>
      <c r="J61" s="5"/>
      <c r="K61" s="5"/>
      <c r="L61" s="5"/>
      <c r="M61" s="5"/>
      <c r="N61" s="5"/>
      <c r="O61" s="5"/>
      <c r="P61" s="5"/>
      <c r="Q61" s="5"/>
      <c r="R61" s="5"/>
      <c r="S61" s="5"/>
      <c r="T61" s="5"/>
      <c r="U61" s="115"/>
    </row>
    <row r="63" spans="1:28" ht="18">
      <c r="A63" s="88" t="s">
        <v>288</v>
      </c>
      <c r="B63" s="89"/>
      <c r="C63" s="90"/>
      <c r="D63" s="90"/>
      <c r="E63" s="90"/>
      <c r="F63" s="90"/>
      <c r="G63" s="90"/>
      <c r="H63" s="90"/>
      <c r="I63" s="90"/>
      <c r="J63" s="90"/>
      <c r="K63" s="90"/>
      <c r="L63" s="90"/>
      <c r="M63" s="90"/>
      <c r="N63" s="90"/>
      <c r="O63" s="90"/>
      <c r="P63" s="90"/>
      <c r="Q63" s="90"/>
      <c r="R63" s="90"/>
      <c r="S63" s="90"/>
      <c r="T63" s="90"/>
      <c r="U63" s="91"/>
    </row>
    <row r="64" spans="1:28">
      <c r="A64" s="92"/>
      <c r="F64" s="70"/>
      <c r="P64" s="70"/>
      <c r="Q64" s="70"/>
      <c r="R64" s="70"/>
      <c r="S64" s="70"/>
      <c r="U64" s="93"/>
      <c r="V64" s="70"/>
    </row>
    <row r="65" spans="1:21" ht="15.95">
      <c r="A65" s="94" t="s">
        <v>113</v>
      </c>
      <c r="F65" s="70"/>
      <c r="G65" s="70"/>
      <c r="H65" s="70"/>
      <c r="I65" s="70"/>
      <c r="U65" s="93"/>
    </row>
    <row r="66" spans="1:21" ht="15.95">
      <c r="A66" s="94" t="s">
        <v>305</v>
      </c>
      <c r="U66" s="93"/>
    </row>
    <row r="67" spans="1:21" ht="15.95">
      <c r="A67" s="95"/>
      <c r="C67" s="15"/>
      <c r="D67" s="15"/>
      <c r="E67" s="15"/>
      <c r="F67" s="96"/>
      <c r="G67" s="96"/>
      <c r="H67" s="96"/>
      <c r="I67" s="96"/>
      <c r="U67" s="93"/>
    </row>
    <row r="68" spans="1:21">
      <c r="A68" s="95"/>
      <c r="U68" s="93"/>
    </row>
    <row r="69" spans="1:21">
      <c r="A69" s="95"/>
      <c r="C69" s="82">
        <v>2000</v>
      </c>
      <c r="D69" s="82">
        <v>2001</v>
      </c>
      <c r="E69" s="82">
        <v>2002</v>
      </c>
      <c r="F69" s="82">
        <v>2003</v>
      </c>
      <c r="G69" s="82">
        <v>2004</v>
      </c>
      <c r="H69" s="82">
        <v>2005</v>
      </c>
      <c r="I69" s="82">
        <v>2006</v>
      </c>
      <c r="J69" s="82">
        <v>2007</v>
      </c>
      <c r="K69" s="82">
        <v>2008</v>
      </c>
      <c r="L69" s="82">
        <v>2009</v>
      </c>
      <c r="M69" s="82">
        <v>2010</v>
      </c>
      <c r="N69" s="82">
        <v>2011</v>
      </c>
      <c r="O69" s="82">
        <v>2012</v>
      </c>
      <c r="P69" s="82">
        <v>2013</v>
      </c>
      <c r="Q69" s="82">
        <v>2014</v>
      </c>
      <c r="R69" s="82">
        <v>2015</v>
      </c>
      <c r="S69" s="82">
        <v>2016</v>
      </c>
      <c r="T69" s="82">
        <v>2017</v>
      </c>
      <c r="U69" s="97">
        <v>2018</v>
      </c>
    </row>
    <row r="70" spans="1:21">
      <c r="A70" s="95"/>
      <c r="C70" s="16"/>
      <c r="D70" s="16"/>
      <c r="E70" s="16"/>
      <c r="F70" s="16"/>
      <c r="U70" s="93"/>
    </row>
    <row r="71" spans="1:21">
      <c r="A71" s="92"/>
      <c r="B71" s="21" t="s">
        <v>306</v>
      </c>
      <c r="C71" s="98">
        <v>606.10195238090398</v>
      </c>
      <c r="D71" s="98">
        <v>578.81709679055598</v>
      </c>
      <c r="E71" s="98">
        <v>612.48038026218796</v>
      </c>
      <c r="F71" s="98">
        <v>625.76817254567402</v>
      </c>
      <c r="G71" s="98">
        <v>608.63643143883405</v>
      </c>
      <c r="H71" s="98">
        <v>580.00138768319403</v>
      </c>
      <c r="I71" s="98">
        <v>528.99221758362103</v>
      </c>
      <c r="J71" s="98">
        <v>560.67273029207104</v>
      </c>
      <c r="K71" s="98">
        <v>563.80803631281003</v>
      </c>
      <c r="L71" s="98">
        <v>558.77635165661695</v>
      </c>
      <c r="M71" s="98">
        <v>528.88896174312799</v>
      </c>
      <c r="N71" s="98">
        <v>562.68373276321995</v>
      </c>
      <c r="O71" s="98">
        <v>525.27270107547201</v>
      </c>
      <c r="P71" s="98">
        <v>561.21692193017498</v>
      </c>
      <c r="Q71" s="98">
        <v>601.03626099420103</v>
      </c>
      <c r="R71" s="98">
        <v>575.81775126403397</v>
      </c>
      <c r="S71" s="98">
        <v>572.19838376196503</v>
      </c>
      <c r="T71" s="98">
        <v>602.50432787850298</v>
      </c>
      <c r="U71" s="99">
        <v>624.25441679994697</v>
      </c>
    </row>
    <row r="72" spans="1:21">
      <c r="A72" s="95"/>
      <c r="B72" s="100" t="s">
        <v>291</v>
      </c>
      <c r="C72" s="76"/>
      <c r="D72" s="76"/>
      <c r="E72" s="76"/>
      <c r="F72" s="76"/>
      <c r="G72" s="76"/>
      <c r="H72" s="76"/>
      <c r="I72" s="76"/>
      <c r="J72" s="76"/>
      <c r="K72" s="76"/>
      <c r="L72" s="76"/>
      <c r="M72" s="76"/>
      <c r="N72" s="76"/>
      <c r="O72" s="76"/>
      <c r="P72" s="76"/>
      <c r="Q72" s="76"/>
      <c r="R72" s="76"/>
      <c r="S72" s="76"/>
      <c r="T72" s="76"/>
      <c r="U72" s="101"/>
    </row>
    <row r="73" spans="1:21">
      <c r="A73" s="95"/>
      <c r="B73" s="61" t="s">
        <v>59</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101">
        <v>82.506636770165997</v>
      </c>
    </row>
    <row r="74" spans="1:21">
      <c r="A74" s="95"/>
      <c r="B74" s="61" t="s">
        <v>60</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101">
        <v>502.47865089790997</v>
      </c>
    </row>
    <row r="75" spans="1:21">
      <c r="A75" s="95"/>
      <c r="B75" s="61" t="s">
        <v>292</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101">
        <v>16.216445342846001</v>
      </c>
    </row>
    <row r="76" spans="1:21">
      <c r="A76" s="95"/>
      <c r="B76" s="61" t="s">
        <v>285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101">
        <v>0.36043771093334798</v>
      </c>
    </row>
    <row r="77" spans="1:21">
      <c r="A77" s="95"/>
      <c r="B77" s="61" t="s">
        <v>293</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101">
        <v>1.304</v>
      </c>
    </row>
    <row r="78" spans="1:21" ht="15.95">
      <c r="A78" s="95"/>
      <c r="B78" s="61" t="s">
        <v>62</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101">
        <v>21.388246078092401</v>
      </c>
    </row>
    <row r="79" spans="1:21">
      <c r="A79" s="95"/>
      <c r="C79" s="76"/>
      <c r="D79" s="76"/>
      <c r="E79" s="76"/>
      <c r="F79" s="76"/>
      <c r="G79" s="76"/>
      <c r="H79" s="76"/>
      <c r="I79" s="76"/>
      <c r="J79" s="76"/>
      <c r="K79" s="76"/>
      <c r="L79" s="76"/>
      <c r="M79" s="76"/>
      <c r="N79" s="76"/>
      <c r="O79" s="76"/>
      <c r="P79" s="76"/>
      <c r="Q79" s="76"/>
      <c r="R79" s="76"/>
      <c r="S79" s="76"/>
      <c r="T79" s="76"/>
      <c r="U79" s="101"/>
    </row>
    <row r="80" spans="1:21">
      <c r="A80" s="95"/>
      <c r="B80" s="100" t="s">
        <v>294</v>
      </c>
      <c r="C80" s="76"/>
      <c r="D80" s="76"/>
      <c r="E80" s="76"/>
      <c r="F80" s="76"/>
      <c r="G80" s="76"/>
      <c r="H80" s="76"/>
      <c r="I80" s="76"/>
      <c r="J80" s="76"/>
      <c r="K80" s="76"/>
      <c r="L80" s="76"/>
      <c r="M80" s="76"/>
      <c r="N80" s="76"/>
      <c r="O80" s="76"/>
      <c r="P80" s="76"/>
      <c r="Q80" s="76"/>
      <c r="R80" s="76"/>
      <c r="S80" s="76"/>
      <c r="T80" s="76"/>
      <c r="U80" s="101"/>
    </row>
    <row r="81" spans="1:21">
      <c r="A81" s="95"/>
      <c r="B81" s="61" t="s">
        <v>59</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101">
        <v>13.216828675896499</v>
      </c>
    </row>
    <row r="82" spans="1:21">
      <c r="A82" s="95"/>
      <c r="B82" s="61" t="s">
        <v>60</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101">
        <v>80.492606439809407</v>
      </c>
    </row>
    <row r="83" spans="1:21">
      <c r="A83" s="95"/>
      <c r="B83" s="61" t="s">
        <v>292</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101">
        <v>2.5977301732160401</v>
      </c>
    </row>
    <row r="84" spans="1:21">
      <c r="A84" s="95"/>
      <c r="B84" s="61" t="s">
        <v>285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101">
        <v>5.7738912410267997E-2</v>
      </c>
    </row>
    <row r="85" spans="1:21">
      <c r="A85" s="95"/>
      <c r="B85" s="61" t="s">
        <v>293</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101">
        <v>0.20888919083417401</v>
      </c>
    </row>
    <row r="86" spans="1:21" ht="15.95">
      <c r="A86" s="95"/>
      <c r="B86" s="61" t="s">
        <v>62</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101">
        <v>3.42620660783352</v>
      </c>
    </row>
    <row r="87" spans="1:21">
      <c r="A87" s="95"/>
      <c r="B87" s="61"/>
      <c r="C87" s="76"/>
      <c r="D87" s="76"/>
      <c r="E87" s="76"/>
      <c r="F87" s="76"/>
      <c r="G87" s="76"/>
      <c r="H87" s="76"/>
      <c r="I87" s="76"/>
      <c r="J87" s="76"/>
      <c r="K87" s="76"/>
      <c r="L87" s="76"/>
      <c r="M87" s="76"/>
      <c r="N87" s="76"/>
      <c r="O87" s="76"/>
      <c r="P87" s="76"/>
      <c r="Q87" s="76"/>
      <c r="R87" s="76"/>
      <c r="S87" s="76"/>
      <c r="T87" s="76"/>
      <c r="U87" s="101"/>
    </row>
    <row r="88" spans="1:21">
      <c r="A88" s="95"/>
      <c r="B88" s="21" t="s">
        <v>307</v>
      </c>
      <c r="C88" s="76"/>
      <c r="D88" s="76"/>
      <c r="E88" s="76"/>
      <c r="F88" s="76"/>
      <c r="G88" s="76"/>
      <c r="H88" s="76"/>
      <c r="I88" s="76"/>
      <c r="J88" s="76"/>
      <c r="K88" s="76"/>
      <c r="L88" s="76"/>
      <c r="M88" s="76"/>
      <c r="N88" s="76"/>
      <c r="O88" s="76"/>
      <c r="P88" s="76"/>
      <c r="Q88" s="76"/>
      <c r="R88" s="76"/>
      <c r="S88" s="76"/>
      <c r="T88" s="76"/>
      <c r="U88" s="101"/>
    </row>
    <row r="89" spans="1:21" ht="15.95">
      <c r="A89" s="95"/>
      <c r="B89" s="61" t="s">
        <v>295</v>
      </c>
      <c r="C89" s="102">
        <v>601.11419999999896</v>
      </c>
      <c r="D89" s="102">
        <v>610.23659999999904</v>
      </c>
      <c r="E89" s="102">
        <v>620.83420000000001</v>
      </c>
      <c r="F89" s="102">
        <v>631.15599999999904</v>
      </c>
      <c r="G89" s="102">
        <v>642.56619999999896</v>
      </c>
      <c r="H89" s="102">
        <v>654.20629999999903</v>
      </c>
      <c r="I89" s="102">
        <v>667.31589999999903</v>
      </c>
      <c r="J89" s="102">
        <v>679.66430000000003</v>
      </c>
      <c r="K89" s="102">
        <v>693.16639999999904</v>
      </c>
      <c r="L89" s="102">
        <v>703.80489999999895</v>
      </c>
      <c r="M89" s="102">
        <v>713.91449999999895</v>
      </c>
      <c r="N89" s="102">
        <v>721.63979999999901</v>
      </c>
      <c r="O89" s="102">
        <v>732.08289999999897</v>
      </c>
      <c r="P89" s="102">
        <v>739.02999999999895</v>
      </c>
      <c r="Q89" s="102">
        <v>743.27359999999896</v>
      </c>
      <c r="R89" s="102">
        <v>747.47249999999894</v>
      </c>
      <c r="S89" s="102">
        <v>750.05649999999901</v>
      </c>
      <c r="T89" s="102">
        <v>755.24609999999905</v>
      </c>
      <c r="U89" s="103">
        <v>756.36919999999895</v>
      </c>
    </row>
    <row r="90" spans="1:21">
      <c r="A90" s="95"/>
      <c r="B90" s="61"/>
      <c r="C90" s="102"/>
      <c r="D90" s="102"/>
      <c r="E90" s="102"/>
      <c r="F90" s="102"/>
      <c r="G90" s="102"/>
      <c r="H90" s="102"/>
      <c r="I90" s="102"/>
      <c r="J90" s="102"/>
      <c r="K90" s="102"/>
      <c r="L90" s="102"/>
      <c r="M90" s="102"/>
      <c r="N90" s="102"/>
      <c r="O90" s="102"/>
      <c r="P90" s="102"/>
      <c r="Q90" s="102"/>
      <c r="R90" s="102"/>
      <c r="S90" s="102"/>
      <c r="T90" s="102"/>
      <c r="U90" s="103"/>
    </row>
    <row r="91" spans="1:21" ht="15.95">
      <c r="A91" s="92"/>
      <c r="B91" s="21" t="s">
        <v>308</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4">
        <v>0.82533029742610897</v>
      </c>
    </row>
    <row r="92" spans="1:21">
      <c r="A92" s="92"/>
      <c r="B92" s="21"/>
      <c r="C92" s="30"/>
      <c r="D92" s="30"/>
      <c r="E92" s="30"/>
      <c r="F92" s="30"/>
      <c r="G92" s="30"/>
      <c r="H92" s="30"/>
      <c r="I92" s="30"/>
      <c r="J92" s="30"/>
      <c r="K92" s="30"/>
      <c r="L92" s="30"/>
      <c r="M92" s="30"/>
      <c r="N92" s="30"/>
      <c r="O92" s="30"/>
      <c r="P92" s="30"/>
      <c r="Q92" s="30"/>
      <c r="R92" s="30"/>
      <c r="S92" s="30"/>
      <c r="T92" s="30"/>
      <c r="U92" s="104"/>
    </row>
    <row r="93" spans="1:21">
      <c r="A93" s="95"/>
      <c r="C93" s="76"/>
      <c r="D93" s="76"/>
      <c r="E93" s="76"/>
      <c r="F93" s="76"/>
      <c r="G93" s="76"/>
      <c r="H93" s="76"/>
      <c r="I93" s="76"/>
      <c r="J93" s="76"/>
      <c r="K93" s="76"/>
      <c r="L93" s="76"/>
      <c r="M93" s="76"/>
      <c r="N93" s="76"/>
      <c r="O93" s="76"/>
      <c r="P93" s="76"/>
      <c r="Q93" s="76"/>
      <c r="R93" s="76"/>
      <c r="S93" s="76"/>
      <c r="T93" s="76"/>
      <c r="U93" s="101"/>
    </row>
    <row r="94" spans="1:21" ht="30">
      <c r="A94" s="92"/>
      <c r="B94" s="105" t="s">
        <v>309</v>
      </c>
      <c r="C94" s="98">
        <v>32.653799884555603</v>
      </c>
      <c r="D94" s="98">
        <v>31.423270495848499</v>
      </c>
      <c r="E94" s="98">
        <v>33.033160798452499</v>
      </c>
      <c r="F94" s="98">
        <v>33.979894151167599</v>
      </c>
      <c r="G94" s="98">
        <v>32.7403132222612</v>
      </c>
      <c r="H94" s="98">
        <v>30.697618529684402</v>
      </c>
      <c r="I94" s="98">
        <v>27.7946873444257</v>
      </c>
      <c r="J94" s="98">
        <v>29.395393632614802</v>
      </c>
      <c r="K94" s="98">
        <v>29.062838297123498</v>
      </c>
      <c r="L94" s="98">
        <v>28.327109838947202</v>
      </c>
      <c r="M94" s="98">
        <v>27.008187000118301</v>
      </c>
      <c r="N94" s="98">
        <v>28.447515379608301</v>
      </c>
      <c r="O94" s="98">
        <v>26.2929741064072</v>
      </c>
      <c r="P94" s="98">
        <v>27.8181746958304</v>
      </c>
      <c r="Q94" s="98">
        <v>29.444390191983601</v>
      </c>
      <c r="R94" s="98">
        <v>28.0711748252773</v>
      </c>
      <c r="S94" s="98">
        <v>27.624597395956499</v>
      </c>
      <c r="T94" s="98">
        <v>29.064242261920398</v>
      </c>
      <c r="U94" s="99">
        <v>29.672257765610698</v>
      </c>
    </row>
    <row r="95" spans="1:21">
      <c r="A95" s="95"/>
      <c r="B95" s="100" t="s">
        <v>298</v>
      </c>
      <c r="C95" s="76"/>
      <c r="D95" s="76"/>
      <c r="E95" s="76"/>
      <c r="F95" s="76"/>
      <c r="G95" s="76"/>
      <c r="H95" s="76"/>
      <c r="I95" s="76"/>
      <c r="J95" s="76"/>
      <c r="K95" s="76"/>
      <c r="L95" s="76"/>
      <c r="M95" s="76"/>
      <c r="N95" s="76"/>
      <c r="O95" s="76"/>
      <c r="P95" s="76"/>
      <c r="Q95" s="76"/>
      <c r="R95" s="76"/>
      <c r="S95" s="76"/>
      <c r="T95" s="76"/>
      <c r="U95" s="101"/>
    </row>
    <row r="96" spans="1:21">
      <c r="A96" s="95"/>
      <c r="B96" s="61" t="s">
        <v>59</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101">
        <v>2.6234039363692401</v>
      </c>
    </row>
    <row r="97" spans="1:21">
      <c r="A97" s="95"/>
      <c r="B97" s="61" t="s">
        <v>60</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101">
        <v>24.590478282354201</v>
      </c>
    </row>
    <row r="98" spans="1:21">
      <c r="A98" s="95"/>
      <c r="B98" s="61" t="s">
        <v>292</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101">
        <v>1.1234792946263901</v>
      </c>
    </row>
    <row r="99" spans="1:21">
      <c r="A99" s="95"/>
      <c r="B99" s="61" t="s">
        <v>285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101">
        <v>2.6939513116862001E-2</v>
      </c>
    </row>
    <row r="100" spans="1:21">
      <c r="A100" s="95"/>
      <c r="B100" s="61" t="s">
        <v>293</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101">
        <v>0</v>
      </c>
    </row>
    <row r="101" spans="1:21" ht="15.95">
      <c r="A101" s="95"/>
      <c r="B101" s="61" t="s">
        <v>62</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101">
        <v>1.3079567391439799</v>
      </c>
    </row>
    <row r="102" spans="1:21">
      <c r="A102" s="95"/>
      <c r="B102" s="19"/>
      <c r="C102" s="76"/>
      <c r="D102" s="76"/>
      <c r="E102" s="76"/>
      <c r="F102" s="76"/>
      <c r="G102" s="76"/>
      <c r="H102" s="76"/>
      <c r="I102" s="76"/>
      <c r="J102" s="76"/>
      <c r="K102" s="76"/>
      <c r="L102" s="76"/>
      <c r="M102" s="76"/>
      <c r="N102" s="76"/>
      <c r="O102" s="76"/>
      <c r="P102" s="76"/>
      <c r="Q102" s="76"/>
      <c r="R102" s="76"/>
      <c r="S102" s="76"/>
      <c r="T102" s="76"/>
      <c r="U102" s="101"/>
    </row>
    <row r="103" spans="1:21">
      <c r="A103" s="95"/>
      <c r="B103" s="100" t="s">
        <v>294</v>
      </c>
      <c r="C103" s="76"/>
      <c r="D103" s="76"/>
      <c r="E103" s="76"/>
      <c r="F103" s="76"/>
      <c r="G103" s="76"/>
      <c r="H103" s="76"/>
      <c r="I103" s="76"/>
      <c r="J103" s="76"/>
      <c r="K103" s="76"/>
      <c r="L103" s="76"/>
      <c r="M103" s="76"/>
      <c r="N103" s="76"/>
      <c r="O103" s="76"/>
      <c r="P103" s="76"/>
      <c r="Q103" s="76"/>
      <c r="R103" s="76"/>
      <c r="S103" s="76"/>
      <c r="T103" s="76"/>
      <c r="U103" s="101"/>
    </row>
    <row r="104" spans="1:21">
      <c r="A104" s="95"/>
      <c r="B104" s="61" t="s">
        <v>59</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101">
        <v>8.8412683560928595</v>
      </c>
    </row>
    <row r="105" spans="1:21">
      <c r="A105" s="95"/>
      <c r="B105" s="61" t="s">
        <v>60</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101">
        <v>82.8736339398273</v>
      </c>
    </row>
    <row r="106" spans="1:21">
      <c r="A106" s="95"/>
      <c r="B106" s="61" t="s">
        <v>292</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101">
        <v>3.78629527790256</v>
      </c>
    </row>
    <row r="107" spans="1:21">
      <c r="A107" s="95"/>
      <c r="B107" s="61" t="s">
        <v>285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101">
        <v>9.0790236892873993E-2</v>
      </c>
    </row>
    <row r="108" spans="1:21">
      <c r="A108" s="95"/>
      <c r="B108" s="61" t="s">
        <v>293</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101">
        <v>0</v>
      </c>
    </row>
    <row r="109" spans="1:21" ht="15.95">
      <c r="A109" s="95"/>
      <c r="B109" s="61" t="s">
        <v>62</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101">
        <v>4.40801218928432</v>
      </c>
    </row>
    <row r="110" spans="1:21">
      <c r="A110" s="95"/>
      <c r="C110" s="76"/>
      <c r="D110" s="76"/>
      <c r="E110" s="76"/>
      <c r="F110" s="76"/>
      <c r="G110" s="76"/>
      <c r="H110" s="76"/>
      <c r="I110" s="76"/>
      <c r="J110" s="76"/>
      <c r="K110" s="76"/>
      <c r="L110" s="76"/>
      <c r="M110" s="76"/>
      <c r="N110" s="76"/>
      <c r="O110" s="76"/>
      <c r="P110" s="76"/>
      <c r="Q110" s="76"/>
      <c r="R110" s="76"/>
      <c r="S110" s="76"/>
      <c r="T110" s="76"/>
      <c r="U110" s="101"/>
    </row>
    <row r="111" spans="1:21">
      <c r="A111" s="92"/>
      <c r="B111" s="21" t="s">
        <v>299</v>
      </c>
      <c r="C111" s="98">
        <v>53.875094373618502</v>
      </c>
      <c r="D111" s="98">
        <v>54.288773897808703</v>
      </c>
      <c r="E111" s="98">
        <v>53.933418706917202</v>
      </c>
      <c r="F111" s="98">
        <v>54.301090470828299</v>
      </c>
      <c r="G111" s="98">
        <v>53.792891011900501</v>
      </c>
      <c r="H111" s="98">
        <v>52.9268018690533</v>
      </c>
      <c r="I111" s="98">
        <v>52.542715035371899</v>
      </c>
      <c r="J111" s="98">
        <v>52.428791422229303</v>
      </c>
      <c r="K111" s="98">
        <v>51.547399868913899</v>
      </c>
      <c r="L111" s="98">
        <v>50.694897439673603</v>
      </c>
      <c r="M111" s="98">
        <v>51.0658927558326</v>
      </c>
      <c r="N111" s="98">
        <v>50.556846987398401</v>
      </c>
      <c r="O111" s="98">
        <v>50.0558548970345</v>
      </c>
      <c r="P111" s="98">
        <v>49.567597855311</v>
      </c>
      <c r="Q111" s="98">
        <v>48.989374024253202</v>
      </c>
      <c r="R111" s="98">
        <v>48.750103246479497</v>
      </c>
      <c r="S111" s="98">
        <v>48.2780066842138</v>
      </c>
      <c r="T111" s="98">
        <v>48.239059732997198</v>
      </c>
      <c r="U111" s="99">
        <v>47.532315298170502</v>
      </c>
    </row>
    <row r="112" spans="1:21">
      <c r="A112" s="92"/>
      <c r="B112" s="21"/>
      <c r="C112" s="98"/>
      <c r="D112" s="98"/>
      <c r="E112" s="98"/>
      <c r="F112" s="98"/>
      <c r="G112" s="98"/>
      <c r="H112" s="98"/>
      <c r="I112" s="98"/>
      <c r="J112" s="98"/>
      <c r="K112" s="98"/>
      <c r="L112" s="98"/>
      <c r="M112" s="98"/>
      <c r="N112" s="98"/>
      <c r="O112" s="98"/>
      <c r="P112" s="98"/>
      <c r="Q112" s="98"/>
      <c r="R112" s="98"/>
      <c r="S112" s="98"/>
      <c r="T112" s="98"/>
      <c r="U112" s="99"/>
    </row>
    <row r="113" spans="1:22">
      <c r="A113" s="95"/>
      <c r="C113" s="76"/>
      <c r="D113" s="76"/>
      <c r="E113" s="76"/>
      <c r="F113" s="76"/>
      <c r="G113" s="76"/>
      <c r="H113" s="76"/>
      <c r="I113" s="76"/>
      <c r="J113" s="76"/>
      <c r="K113" s="76"/>
      <c r="L113" s="76"/>
      <c r="M113" s="76"/>
      <c r="N113" s="76"/>
      <c r="O113" s="76"/>
      <c r="P113" s="76"/>
      <c r="Q113" s="76"/>
      <c r="R113" s="76"/>
      <c r="S113" s="76"/>
      <c r="T113" s="76"/>
      <c r="U113" s="101"/>
    </row>
    <row r="114" spans="1:22" ht="30">
      <c r="A114" s="92"/>
      <c r="B114" s="105" t="s">
        <v>310</v>
      </c>
      <c r="C114" s="98">
        <v>29.241896988802999</v>
      </c>
      <c r="D114" s="98">
        <v>28.473271370047101</v>
      </c>
      <c r="E114" s="98">
        <v>30.038207581362599</v>
      </c>
      <c r="F114" s="98">
        <v>30.900167388168999</v>
      </c>
      <c r="G114" s="98">
        <v>29.8327231582298</v>
      </c>
      <c r="H114" s="98">
        <v>28.188419238280499</v>
      </c>
      <c r="I114" s="98">
        <v>25.307433358495</v>
      </c>
      <c r="J114" s="98">
        <v>25.9828249335132</v>
      </c>
      <c r="K114" s="98">
        <v>25.8506150332679</v>
      </c>
      <c r="L114" s="98">
        <v>25.5235949874955</v>
      </c>
      <c r="M114" s="98">
        <v>24.001722712705899</v>
      </c>
      <c r="N114" s="98">
        <v>25.6840004294613</v>
      </c>
      <c r="O114" s="98">
        <v>23.909640334591199</v>
      </c>
      <c r="P114" s="98">
        <v>24.914262934498399</v>
      </c>
      <c r="Q114" s="98">
        <v>26.5937948506993</v>
      </c>
      <c r="R114" s="98">
        <v>25.156765330932199</v>
      </c>
      <c r="S114" s="98">
        <v>24.959780432447999</v>
      </c>
      <c r="T114" s="98">
        <v>26.217613486231901</v>
      </c>
      <c r="U114" s="99">
        <v>27.048853829241398</v>
      </c>
    </row>
    <row r="115" spans="1:22">
      <c r="A115" s="95"/>
      <c r="C115" s="76"/>
      <c r="D115" s="76"/>
      <c r="E115" s="76"/>
      <c r="F115" s="76"/>
      <c r="G115" s="76"/>
      <c r="H115" s="76"/>
      <c r="I115" s="76"/>
      <c r="J115" s="76"/>
      <c r="K115" s="76"/>
      <c r="L115" s="76"/>
      <c r="M115" s="76"/>
      <c r="N115" s="76"/>
      <c r="O115" s="76"/>
      <c r="P115" s="76"/>
      <c r="Q115" s="76"/>
      <c r="R115" s="76"/>
      <c r="S115" s="76"/>
      <c r="T115" s="76"/>
      <c r="U115" s="101"/>
    </row>
    <row r="116" spans="1:22">
      <c r="A116" s="92"/>
      <c r="B116" s="21" t="s">
        <v>299</v>
      </c>
      <c r="C116" s="98">
        <v>48.245838631494799</v>
      </c>
      <c r="D116" s="98">
        <v>49.1921740527821</v>
      </c>
      <c r="E116" s="98">
        <v>49.043542535197503</v>
      </c>
      <c r="F116" s="98">
        <v>49.379576565015498</v>
      </c>
      <c r="G116" s="98">
        <v>49.015671125213998</v>
      </c>
      <c r="H116" s="98">
        <v>48.600606544888898</v>
      </c>
      <c r="I116" s="98">
        <v>47.840842487431203</v>
      </c>
      <c r="J116" s="98">
        <v>46.3422305557432</v>
      </c>
      <c r="K116" s="98">
        <v>45.850029386465899</v>
      </c>
      <c r="L116" s="98">
        <v>45.677657817524199</v>
      </c>
      <c r="M116" s="98">
        <v>45.381402239139803</v>
      </c>
      <c r="N116" s="98">
        <v>45.645535731649296</v>
      </c>
      <c r="O116" s="98">
        <v>45.5185283484889</v>
      </c>
      <c r="P116" s="98">
        <v>44.393285307242003</v>
      </c>
      <c r="Q116" s="98">
        <v>44.246573088135001</v>
      </c>
      <c r="R116" s="98">
        <v>43.688763112474597</v>
      </c>
      <c r="S116" s="98">
        <v>43.620850985890399</v>
      </c>
      <c r="T116" s="98">
        <v>43.5143986078034</v>
      </c>
      <c r="U116" s="99">
        <v>43.329855746795097</v>
      </c>
    </row>
    <row r="117" spans="1:22">
      <c r="A117" s="92"/>
      <c r="B117" s="21"/>
      <c r="C117" s="98"/>
      <c r="D117" s="98"/>
      <c r="E117" s="98"/>
      <c r="F117" s="98"/>
      <c r="G117" s="98"/>
      <c r="H117" s="98"/>
      <c r="I117" s="98"/>
      <c r="J117" s="98"/>
      <c r="K117" s="98"/>
      <c r="L117" s="98"/>
      <c r="M117" s="98"/>
      <c r="N117" s="98"/>
      <c r="O117" s="98"/>
      <c r="P117" s="98"/>
      <c r="Q117" s="98"/>
      <c r="R117" s="98"/>
      <c r="S117" s="98"/>
      <c r="T117" s="98"/>
      <c r="U117" s="99"/>
    </row>
    <row r="118" spans="1:22">
      <c r="A118" s="92"/>
      <c r="B118" s="21"/>
      <c r="C118" s="98"/>
      <c r="D118" s="98"/>
      <c r="E118" s="98"/>
      <c r="F118" s="98"/>
      <c r="G118" s="98"/>
      <c r="H118" s="98"/>
      <c r="I118" s="98"/>
      <c r="J118" s="98"/>
      <c r="K118" s="98"/>
      <c r="L118" s="98"/>
      <c r="M118" s="98"/>
      <c r="N118" s="98"/>
      <c r="O118" s="98"/>
      <c r="P118" s="98"/>
      <c r="Q118" s="98"/>
      <c r="R118" s="98"/>
      <c r="S118" s="98"/>
      <c r="T118" s="98"/>
      <c r="U118" s="99"/>
    </row>
    <row r="119" spans="1:22">
      <c r="A119" s="110"/>
      <c r="B119" s="31" t="s">
        <v>311</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11">
        <v>0.94776298094599998</v>
      </c>
    </row>
    <row r="120" spans="1:22">
      <c r="A120" s="95"/>
      <c r="B120" s="19"/>
      <c r="U120" s="93"/>
    </row>
    <row r="121" spans="1:22">
      <c r="A121" s="112" t="s">
        <v>312</v>
      </c>
      <c r="B121" s="113"/>
      <c r="C121" s="114"/>
      <c r="D121" s="114"/>
      <c r="E121" s="114"/>
      <c r="F121" s="114"/>
      <c r="G121" s="114"/>
      <c r="H121" s="114"/>
      <c r="I121" s="114"/>
      <c r="J121" s="5"/>
      <c r="K121" s="5"/>
      <c r="L121" s="5"/>
      <c r="M121" s="5"/>
      <c r="N121" s="5"/>
      <c r="O121" s="5"/>
      <c r="P121" s="5"/>
      <c r="Q121" s="5"/>
      <c r="R121" s="5"/>
      <c r="S121" s="5"/>
      <c r="T121" s="5"/>
      <c r="U121" s="115"/>
    </row>
    <row r="123" spans="1:22" ht="18">
      <c r="A123" s="88" t="s">
        <v>288</v>
      </c>
      <c r="B123" s="89"/>
      <c r="C123" s="90"/>
      <c r="D123" s="90"/>
      <c r="E123" s="90"/>
      <c r="F123" s="90"/>
      <c r="G123" s="90"/>
      <c r="H123" s="90"/>
      <c r="I123" s="90"/>
      <c r="J123" s="90"/>
      <c r="K123" s="90"/>
      <c r="L123" s="90"/>
      <c r="M123" s="90"/>
      <c r="N123" s="90"/>
      <c r="O123" s="90"/>
      <c r="P123" s="90"/>
      <c r="Q123" s="90"/>
      <c r="R123" s="90"/>
      <c r="S123" s="90"/>
      <c r="T123" s="90"/>
      <c r="U123" s="91"/>
    </row>
    <row r="124" spans="1:22">
      <c r="A124" s="92"/>
      <c r="F124" s="70"/>
      <c r="P124" s="70"/>
      <c r="Q124" s="70"/>
      <c r="R124" s="70"/>
      <c r="S124" s="70"/>
      <c r="U124" s="93"/>
      <c r="V124" s="70"/>
    </row>
    <row r="125" spans="1:22" ht="15.95">
      <c r="A125" s="94" t="s">
        <v>113</v>
      </c>
      <c r="F125" s="70"/>
      <c r="G125" s="70"/>
      <c r="H125" s="70"/>
      <c r="I125" s="70"/>
      <c r="U125" s="93"/>
    </row>
    <row r="126" spans="1:22" ht="15.95">
      <c r="A126" s="94" t="s">
        <v>313</v>
      </c>
      <c r="U126" s="93"/>
    </row>
    <row r="127" spans="1:22" ht="15.95">
      <c r="A127" s="95"/>
      <c r="C127" s="15"/>
      <c r="D127" s="15"/>
      <c r="E127" s="15"/>
      <c r="F127" s="96"/>
      <c r="G127" s="96"/>
      <c r="H127" s="96"/>
      <c r="I127" s="96"/>
      <c r="U127" s="93"/>
    </row>
    <row r="128" spans="1:22">
      <c r="A128" s="95"/>
      <c r="U128" s="93"/>
    </row>
    <row r="129" spans="1:21">
      <c r="A129" s="95"/>
      <c r="C129" s="82">
        <v>2000</v>
      </c>
      <c r="D129" s="82">
        <v>2001</v>
      </c>
      <c r="E129" s="82">
        <v>2002</v>
      </c>
      <c r="F129" s="82">
        <v>2003</v>
      </c>
      <c r="G129" s="82">
        <v>2004</v>
      </c>
      <c r="H129" s="82">
        <v>2005</v>
      </c>
      <c r="I129" s="82">
        <v>2006</v>
      </c>
      <c r="J129" s="82">
        <v>2007</v>
      </c>
      <c r="K129" s="82">
        <v>2008</v>
      </c>
      <c r="L129" s="82">
        <v>2009</v>
      </c>
      <c r="M129" s="82">
        <v>2010</v>
      </c>
      <c r="N129" s="82">
        <v>2011</v>
      </c>
      <c r="O129" s="82">
        <v>2012</v>
      </c>
      <c r="P129" s="82">
        <v>2013</v>
      </c>
      <c r="Q129" s="82">
        <v>2014</v>
      </c>
      <c r="R129" s="82">
        <v>2015</v>
      </c>
      <c r="S129" s="82">
        <v>2016</v>
      </c>
      <c r="T129" s="82">
        <v>2017</v>
      </c>
      <c r="U129" s="97">
        <v>2018</v>
      </c>
    </row>
    <row r="130" spans="1:21">
      <c r="A130" s="95"/>
      <c r="C130" s="16"/>
      <c r="D130" s="16"/>
      <c r="E130" s="16"/>
      <c r="F130" s="16"/>
      <c r="U130" s="93"/>
    </row>
    <row r="131" spans="1:21">
      <c r="A131" s="92"/>
      <c r="B131" s="21" t="s">
        <v>314</v>
      </c>
      <c r="C131" s="98">
        <v>42.505132551835402</v>
      </c>
      <c r="D131" s="98">
        <v>55.831653878808297</v>
      </c>
      <c r="E131" s="98">
        <v>70.376712883029199</v>
      </c>
      <c r="F131" s="98">
        <v>66.193472066363995</v>
      </c>
      <c r="G131" s="98">
        <v>60.381197055928801</v>
      </c>
      <c r="H131" s="98">
        <v>73.246077038459802</v>
      </c>
      <c r="I131" s="98">
        <v>60.296487907605901</v>
      </c>
      <c r="J131" s="98">
        <v>60.410770181813298</v>
      </c>
      <c r="K131" s="98">
        <v>56.611053398456598</v>
      </c>
      <c r="L131" s="98">
        <v>46.192491908782202</v>
      </c>
      <c r="M131" s="98">
        <v>59.554562172428597</v>
      </c>
      <c r="N131" s="98">
        <v>60.1682784062154</v>
      </c>
      <c r="O131" s="98">
        <v>64.706934725538304</v>
      </c>
      <c r="P131" s="98">
        <v>48.403913533408499</v>
      </c>
      <c r="Q131" s="98">
        <v>50.977691930274297</v>
      </c>
      <c r="R131" s="98">
        <v>59.052083693652897</v>
      </c>
      <c r="S131" s="98">
        <v>61.705643048342097</v>
      </c>
      <c r="T131" s="98">
        <v>60.922742687345902</v>
      </c>
      <c r="U131" s="99">
        <v>66.4598511656055</v>
      </c>
    </row>
    <row r="132" spans="1:21">
      <c r="A132" s="95"/>
      <c r="B132" s="100" t="s">
        <v>291</v>
      </c>
      <c r="C132" s="76"/>
      <c r="D132" s="76"/>
      <c r="E132" s="76"/>
      <c r="F132" s="76"/>
      <c r="G132" s="76"/>
      <c r="H132" s="76"/>
      <c r="I132" s="76"/>
      <c r="J132" s="76"/>
      <c r="K132" s="76"/>
      <c r="L132" s="76"/>
      <c r="M132" s="76"/>
      <c r="N132" s="76"/>
      <c r="O132" s="76"/>
      <c r="P132" s="76"/>
      <c r="Q132" s="76"/>
      <c r="R132" s="76"/>
      <c r="S132" s="76"/>
      <c r="T132" s="76"/>
      <c r="U132" s="101"/>
    </row>
    <row r="133" spans="1:21">
      <c r="A133" s="95"/>
      <c r="B133" s="61" t="s">
        <v>59</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101">
        <v>62.434422255003199</v>
      </c>
    </row>
    <row r="134" spans="1:21">
      <c r="A134" s="95"/>
      <c r="B134" s="61" t="s">
        <v>60</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101">
        <v>4.0254289106021899</v>
      </c>
    </row>
    <row r="135" spans="1:21">
      <c r="A135" s="95"/>
      <c r="B135" s="19"/>
      <c r="C135" s="76"/>
      <c r="D135" s="76"/>
      <c r="E135" s="76"/>
      <c r="F135" s="76"/>
      <c r="G135" s="76"/>
      <c r="H135" s="76"/>
      <c r="I135" s="76"/>
      <c r="J135" s="76"/>
      <c r="K135" s="76"/>
      <c r="L135" s="76"/>
      <c r="M135" s="76"/>
      <c r="N135" s="76"/>
      <c r="O135" s="76"/>
      <c r="P135" s="76"/>
      <c r="Q135" s="76"/>
      <c r="R135" s="76"/>
      <c r="S135" s="76"/>
      <c r="T135" s="76"/>
      <c r="U135" s="101"/>
    </row>
    <row r="136" spans="1:21">
      <c r="A136" s="95"/>
      <c r="B136" s="100" t="s">
        <v>294</v>
      </c>
      <c r="C136" s="76"/>
      <c r="D136" s="76"/>
      <c r="E136" s="76"/>
      <c r="F136" s="76"/>
      <c r="G136" s="76"/>
      <c r="H136" s="76"/>
      <c r="I136" s="76"/>
      <c r="J136" s="76"/>
      <c r="K136" s="76"/>
      <c r="L136" s="76"/>
      <c r="M136" s="76"/>
      <c r="N136" s="76"/>
      <c r="O136" s="76"/>
      <c r="P136" s="76"/>
      <c r="Q136" s="76"/>
      <c r="R136" s="76"/>
      <c r="S136" s="76"/>
      <c r="T136" s="76"/>
      <c r="U136" s="101"/>
    </row>
    <row r="137" spans="1:21">
      <c r="A137" s="95"/>
      <c r="B137" s="61" t="s">
        <v>59</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101">
        <v>93.943066618413596</v>
      </c>
    </row>
    <row r="138" spans="1:21">
      <c r="A138" s="95"/>
      <c r="B138" s="61" t="s">
        <v>60</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101">
        <v>6.0569333815863899</v>
      </c>
    </row>
    <row r="139" spans="1:21">
      <c r="A139" s="95"/>
      <c r="B139" s="19"/>
      <c r="C139" s="76"/>
      <c r="D139" s="76"/>
      <c r="E139" s="76"/>
      <c r="F139" s="76"/>
      <c r="G139" s="76"/>
      <c r="H139" s="76"/>
      <c r="I139" s="76"/>
      <c r="J139" s="76"/>
      <c r="K139" s="76"/>
      <c r="L139" s="76"/>
      <c r="M139" s="76"/>
      <c r="N139" s="76"/>
      <c r="O139" s="76"/>
      <c r="P139" s="76"/>
      <c r="Q139" s="76"/>
      <c r="R139" s="76"/>
      <c r="S139" s="76"/>
      <c r="T139" s="76"/>
      <c r="U139" s="101"/>
    </row>
    <row r="140" spans="1:21">
      <c r="A140" s="95"/>
      <c r="B140" s="21" t="s">
        <v>307</v>
      </c>
      <c r="C140" s="76"/>
      <c r="D140" s="76"/>
      <c r="E140" s="76"/>
      <c r="F140" s="76"/>
      <c r="G140" s="76"/>
      <c r="H140" s="76"/>
      <c r="I140" s="76"/>
      <c r="J140" s="76"/>
      <c r="K140" s="76"/>
      <c r="L140" s="76"/>
      <c r="M140" s="76"/>
      <c r="N140" s="76"/>
      <c r="O140" s="76"/>
      <c r="P140" s="76"/>
      <c r="Q140" s="76"/>
      <c r="R140" s="76"/>
      <c r="S140" s="76"/>
      <c r="T140" s="76"/>
      <c r="U140" s="101"/>
    </row>
    <row r="141" spans="1:21" ht="15.95">
      <c r="A141" s="95"/>
      <c r="B141" s="61" t="s">
        <v>315</v>
      </c>
      <c r="C141" s="102">
        <v>468.59396199507302</v>
      </c>
      <c r="D141" s="102">
        <v>486.74968493754102</v>
      </c>
      <c r="E141" s="102">
        <v>506.43582630609302</v>
      </c>
      <c r="F141" s="102">
        <v>526.27803098683296</v>
      </c>
      <c r="G141" s="102">
        <v>547.44858370794805</v>
      </c>
      <c r="H141" s="102">
        <v>569.36769828599904</v>
      </c>
      <c r="I141" s="102">
        <v>586.64091191403395</v>
      </c>
      <c r="J141" s="102">
        <v>603.45790597537996</v>
      </c>
      <c r="K141" s="102">
        <v>621.57482126677405</v>
      </c>
      <c r="L141" s="102">
        <v>637.15100894019895</v>
      </c>
      <c r="M141" s="102">
        <v>649.17622746444704</v>
      </c>
      <c r="N141" s="102">
        <v>659.11444646162397</v>
      </c>
      <c r="O141" s="102">
        <v>671.57673365794199</v>
      </c>
      <c r="P141" s="102">
        <v>680.79832808222898</v>
      </c>
      <c r="Q141" s="102">
        <v>686.76761068644896</v>
      </c>
      <c r="R141" s="102">
        <v>692.69774812504897</v>
      </c>
      <c r="S141" s="102">
        <v>697.07856101319896</v>
      </c>
      <c r="T141" s="102">
        <v>705.95804669023505</v>
      </c>
      <c r="U141" s="103">
        <v>710.959408932918</v>
      </c>
    </row>
    <row r="142" spans="1:21">
      <c r="A142" s="95"/>
      <c r="B142" s="61"/>
      <c r="C142" s="102"/>
      <c r="D142" s="102"/>
      <c r="E142" s="102"/>
      <c r="F142" s="102"/>
      <c r="G142" s="102"/>
      <c r="H142" s="102"/>
      <c r="I142" s="102"/>
      <c r="J142" s="102"/>
      <c r="K142" s="102"/>
      <c r="L142" s="102"/>
      <c r="M142" s="102"/>
      <c r="N142" s="102"/>
      <c r="O142" s="102"/>
      <c r="P142" s="102"/>
      <c r="Q142" s="102"/>
      <c r="R142" s="102"/>
      <c r="S142" s="102"/>
      <c r="T142" s="102"/>
      <c r="U142" s="103"/>
    </row>
    <row r="143" spans="1:21" ht="15.95">
      <c r="A143" s="92"/>
      <c r="B143" s="21" t="s">
        <v>308</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4">
        <v>9.3479107710741999E-2</v>
      </c>
    </row>
    <row r="144" spans="1:21">
      <c r="A144" s="95"/>
      <c r="C144" s="76"/>
      <c r="D144" s="76"/>
      <c r="E144" s="76"/>
      <c r="F144" s="76"/>
      <c r="G144" s="76"/>
      <c r="H144" s="76"/>
      <c r="I144" s="76"/>
      <c r="J144" s="76"/>
      <c r="K144" s="76"/>
      <c r="L144" s="76"/>
      <c r="M144" s="76"/>
      <c r="N144" s="76"/>
      <c r="O144" s="76"/>
      <c r="P144" s="76"/>
      <c r="Q144" s="76"/>
      <c r="R144" s="76"/>
      <c r="S144" s="76"/>
      <c r="T144" s="76"/>
      <c r="U144" s="101"/>
    </row>
    <row r="145" spans="1:21">
      <c r="A145" s="95"/>
      <c r="C145" s="76"/>
      <c r="D145" s="76"/>
      <c r="E145" s="76"/>
      <c r="F145" s="76"/>
      <c r="G145" s="76"/>
      <c r="H145" s="76"/>
      <c r="I145" s="76"/>
      <c r="J145" s="76"/>
      <c r="K145" s="76"/>
      <c r="L145" s="76"/>
      <c r="M145" s="76"/>
      <c r="N145" s="76"/>
      <c r="O145" s="76"/>
      <c r="P145" s="76"/>
      <c r="Q145" s="76"/>
      <c r="R145" s="76"/>
      <c r="S145" s="76"/>
      <c r="T145" s="76"/>
      <c r="U145" s="101"/>
    </row>
    <row r="146" spans="1:21" ht="30">
      <c r="A146" s="92"/>
      <c r="B146" s="105" t="s">
        <v>316</v>
      </c>
      <c r="C146" s="98">
        <v>2.5095894522952502</v>
      </c>
      <c r="D146" s="98">
        <v>3.5292472298933699</v>
      </c>
      <c r="E146" s="98">
        <v>4.2896916630153603</v>
      </c>
      <c r="F146" s="98">
        <v>4.1805896037997101</v>
      </c>
      <c r="G146" s="98">
        <v>3.5916759972782</v>
      </c>
      <c r="H146" s="98">
        <v>4.1737938916001198</v>
      </c>
      <c r="I146" s="98">
        <v>3.3480821778104501</v>
      </c>
      <c r="J146" s="98">
        <v>3.3676436437300699</v>
      </c>
      <c r="K146" s="98">
        <v>2.98623154576351</v>
      </c>
      <c r="L146" s="98">
        <v>2.21087728205248</v>
      </c>
      <c r="M146" s="98">
        <v>2.9483982463595599</v>
      </c>
      <c r="N146" s="98">
        <v>2.6457767998414501</v>
      </c>
      <c r="O146" s="98">
        <v>2.6096123513844698</v>
      </c>
      <c r="P146" s="98">
        <v>1.95717647332847</v>
      </c>
      <c r="Q146" s="98">
        <v>1.931007365565</v>
      </c>
      <c r="R146" s="98">
        <v>2.3220800360270202</v>
      </c>
      <c r="S146" s="98">
        <v>2.2172812681214098</v>
      </c>
      <c r="T146" s="98">
        <v>2.2410065286542298</v>
      </c>
      <c r="U146" s="99">
        <v>2.18206061990732</v>
      </c>
    </row>
    <row r="147" spans="1:21">
      <c r="A147" s="95"/>
      <c r="B147" s="100" t="s">
        <v>298</v>
      </c>
      <c r="C147" s="76"/>
      <c r="D147" s="76"/>
      <c r="E147" s="76"/>
      <c r="F147" s="76"/>
      <c r="G147" s="76"/>
      <c r="H147" s="76"/>
      <c r="I147" s="76"/>
      <c r="J147" s="76"/>
      <c r="K147" s="76"/>
      <c r="L147" s="76"/>
      <c r="M147" s="76"/>
      <c r="N147" s="76"/>
      <c r="O147" s="76"/>
      <c r="P147" s="76"/>
      <c r="Q147" s="76"/>
      <c r="R147" s="76"/>
      <c r="S147" s="76"/>
      <c r="T147" s="76"/>
      <c r="U147" s="101"/>
    </row>
    <row r="148" spans="1:21">
      <c r="A148" s="95"/>
      <c r="B148" s="61" t="s">
        <v>59</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101">
        <v>1.98518222921845</v>
      </c>
    </row>
    <row r="149" spans="1:21">
      <c r="A149" s="95"/>
      <c r="B149" s="61" t="s">
        <v>60</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101">
        <v>0.19687839068887</v>
      </c>
    </row>
    <row r="150" spans="1:21">
      <c r="A150" s="95"/>
      <c r="B150" s="19"/>
      <c r="C150" s="76"/>
      <c r="D150" s="76"/>
      <c r="E150" s="76"/>
      <c r="F150" s="76"/>
      <c r="G150" s="76"/>
      <c r="H150" s="76"/>
      <c r="I150" s="76"/>
      <c r="J150" s="76"/>
      <c r="K150" s="76"/>
      <c r="L150" s="76"/>
      <c r="M150" s="76"/>
      <c r="N150" s="76"/>
      <c r="O150" s="76"/>
      <c r="P150" s="76"/>
      <c r="Q150" s="76"/>
      <c r="R150" s="76"/>
      <c r="S150" s="76"/>
      <c r="T150" s="76"/>
      <c r="U150" s="101"/>
    </row>
    <row r="151" spans="1:21">
      <c r="A151" s="95"/>
      <c r="B151" s="100" t="s">
        <v>294</v>
      </c>
      <c r="C151" s="76"/>
      <c r="D151" s="76"/>
      <c r="E151" s="76"/>
      <c r="F151" s="76"/>
      <c r="G151" s="76"/>
      <c r="H151" s="76"/>
      <c r="I151" s="76"/>
      <c r="J151" s="76"/>
      <c r="K151" s="76"/>
      <c r="L151" s="76"/>
      <c r="M151" s="76"/>
      <c r="N151" s="76"/>
      <c r="O151" s="76"/>
      <c r="P151" s="76"/>
      <c r="Q151" s="76"/>
      <c r="R151" s="76"/>
      <c r="S151" s="76"/>
      <c r="T151" s="76"/>
      <c r="U151" s="101"/>
    </row>
    <row r="152" spans="1:21">
      <c r="A152" s="95"/>
      <c r="B152" s="61" t="s">
        <v>59</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101">
        <v>90.977409660725499</v>
      </c>
    </row>
    <row r="153" spans="1:21">
      <c r="A153" s="95"/>
      <c r="B153" s="61" t="s">
        <v>60</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101">
        <v>9.0225903392744193</v>
      </c>
    </row>
    <row r="154" spans="1:21">
      <c r="A154" s="95"/>
      <c r="C154" s="76"/>
      <c r="D154" s="76"/>
      <c r="E154" s="76"/>
      <c r="F154" s="76"/>
      <c r="G154" s="76"/>
      <c r="H154" s="76"/>
      <c r="I154" s="76"/>
      <c r="J154" s="76"/>
      <c r="K154" s="76"/>
      <c r="L154" s="76"/>
      <c r="M154" s="76"/>
      <c r="N154" s="76"/>
      <c r="O154" s="76"/>
      <c r="P154" s="76"/>
      <c r="Q154" s="76"/>
      <c r="R154" s="76"/>
      <c r="S154" s="76"/>
      <c r="T154" s="76"/>
      <c r="U154" s="101"/>
    </row>
    <row r="155" spans="1:21">
      <c r="A155" s="92"/>
      <c r="B155" s="21" t="s">
        <v>299</v>
      </c>
      <c r="C155" s="98">
        <v>59.042033317618397</v>
      </c>
      <c r="D155" s="98">
        <v>63.2122995595685</v>
      </c>
      <c r="E155" s="98">
        <v>60.953282517543897</v>
      </c>
      <c r="F155" s="98">
        <v>63.157128237786701</v>
      </c>
      <c r="G155" s="98">
        <v>59.483351977128997</v>
      </c>
      <c r="H155" s="98">
        <v>56.9831731658278</v>
      </c>
      <c r="I155" s="98">
        <v>55.5269849703487</v>
      </c>
      <c r="J155" s="98">
        <v>55.745749203242198</v>
      </c>
      <c r="K155" s="98">
        <v>52.749973132365703</v>
      </c>
      <c r="L155" s="98">
        <v>47.862264855041097</v>
      </c>
      <c r="M155" s="98">
        <v>49.507512754825598</v>
      </c>
      <c r="N155" s="98">
        <v>43.972951693564497</v>
      </c>
      <c r="O155" s="98">
        <v>40.329716783115003</v>
      </c>
      <c r="P155" s="98">
        <v>40.434261002008199</v>
      </c>
      <c r="Q155" s="98">
        <v>37.8794584934558</v>
      </c>
      <c r="R155" s="98">
        <v>39.322575780278598</v>
      </c>
      <c r="S155" s="98">
        <v>35.933200896785401</v>
      </c>
      <c r="T155" s="98">
        <v>36.784399877645399</v>
      </c>
      <c r="U155" s="99">
        <v>32.8327641671967</v>
      </c>
    </row>
    <row r="156" spans="1:21">
      <c r="A156" s="95"/>
      <c r="C156" s="76"/>
      <c r="D156" s="76"/>
      <c r="E156" s="76"/>
      <c r="F156" s="76"/>
      <c r="G156" s="76"/>
      <c r="H156" s="76"/>
      <c r="I156" s="76"/>
      <c r="J156" s="76"/>
      <c r="K156" s="76"/>
      <c r="L156" s="76"/>
      <c r="M156" s="76"/>
      <c r="N156" s="76"/>
      <c r="O156" s="76"/>
      <c r="P156" s="76"/>
      <c r="Q156" s="76"/>
      <c r="R156" s="76"/>
      <c r="S156" s="76"/>
      <c r="T156" s="76"/>
      <c r="U156" s="101"/>
    </row>
    <row r="157" spans="1:21">
      <c r="A157" s="95"/>
      <c r="C157" s="76"/>
      <c r="D157" s="76"/>
      <c r="E157" s="76"/>
      <c r="F157" s="76"/>
      <c r="G157" s="76"/>
      <c r="H157" s="76"/>
      <c r="I157" s="76"/>
      <c r="J157" s="76"/>
      <c r="K157" s="76"/>
      <c r="L157" s="76"/>
      <c r="M157" s="76"/>
      <c r="N157" s="76"/>
      <c r="O157" s="76"/>
      <c r="P157" s="76"/>
      <c r="Q157" s="76"/>
      <c r="R157" s="76"/>
      <c r="S157" s="76"/>
      <c r="T157" s="76"/>
      <c r="U157" s="101"/>
    </row>
    <row r="158" spans="1:21" ht="30">
      <c r="A158" s="92"/>
      <c r="B158" s="105" t="s">
        <v>317</v>
      </c>
      <c r="C158" s="98">
        <v>0.115553587369982</v>
      </c>
      <c r="D158" s="98">
        <v>0.150542930200744</v>
      </c>
      <c r="E158" s="98">
        <v>0.20115406511609901</v>
      </c>
      <c r="F158" s="98">
        <v>0.19973300790990101</v>
      </c>
      <c r="G158" s="98">
        <v>0.18757921767171501</v>
      </c>
      <c r="H158" s="98">
        <v>0.21229136848371599</v>
      </c>
      <c r="I158" s="98">
        <v>0.18328428096523899</v>
      </c>
      <c r="J158" s="98">
        <v>0.18414589357408301</v>
      </c>
      <c r="K158" s="98">
        <v>0.17224750006426601</v>
      </c>
      <c r="L158" s="98">
        <v>0.15257972047944801</v>
      </c>
      <c r="M158" s="98">
        <v>0.18801253439971399</v>
      </c>
      <c r="N158" s="98">
        <v>0.21234784018384201</v>
      </c>
      <c r="O158" s="98">
        <v>0.16698158455276199</v>
      </c>
      <c r="P158" s="98">
        <v>0.13695155708224899</v>
      </c>
      <c r="Q158" s="98">
        <v>0.14973732691778799</v>
      </c>
      <c r="R158" s="98">
        <v>0.17516660325144801</v>
      </c>
      <c r="S158" s="98">
        <v>0.170213399055303</v>
      </c>
      <c r="T158" s="98">
        <v>0.187512198810598</v>
      </c>
      <c r="U158" s="99">
        <v>0.19687839068887</v>
      </c>
    </row>
    <row r="159" spans="1:21">
      <c r="A159" s="95"/>
      <c r="C159" s="76"/>
      <c r="D159" s="76"/>
      <c r="E159" s="76"/>
      <c r="F159" s="76"/>
      <c r="G159" s="76"/>
      <c r="H159" s="76"/>
      <c r="I159" s="76"/>
      <c r="J159" s="76"/>
      <c r="K159" s="76"/>
      <c r="L159" s="76"/>
      <c r="M159" s="76"/>
      <c r="N159" s="76"/>
      <c r="O159" s="76"/>
      <c r="P159" s="76"/>
      <c r="Q159" s="76"/>
      <c r="R159" s="76"/>
      <c r="S159" s="76"/>
      <c r="T159" s="76"/>
      <c r="U159" s="101"/>
    </row>
    <row r="160" spans="1:21">
      <c r="A160" s="92"/>
      <c r="B160" s="21" t="s">
        <v>299</v>
      </c>
      <c r="C160" s="98">
        <v>2.71857962633249</v>
      </c>
      <c r="D160" s="98">
        <v>2.6963723934727399</v>
      </c>
      <c r="E160" s="98">
        <v>2.85824752074496</v>
      </c>
      <c r="F160" s="98">
        <v>3.0174124679493</v>
      </c>
      <c r="G160" s="98">
        <v>3.1065832878067399</v>
      </c>
      <c r="H160" s="98">
        <v>2.8983309013566201</v>
      </c>
      <c r="I160" s="98">
        <v>3.03971735876376</v>
      </c>
      <c r="J160" s="98">
        <v>3.0482295295999902</v>
      </c>
      <c r="K160" s="98">
        <v>3.0426478527418102</v>
      </c>
      <c r="L160" s="98">
        <v>3.30312815296372</v>
      </c>
      <c r="M160" s="98">
        <v>3.1569795418084001</v>
      </c>
      <c r="N160" s="98">
        <v>3.5292324428864799</v>
      </c>
      <c r="O160" s="98">
        <v>2.5805825181030801</v>
      </c>
      <c r="P160" s="98">
        <v>2.82934884981406</v>
      </c>
      <c r="Q160" s="98">
        <v>2.9373108363280598</v>
      </c>
      <c r="R160" s="98">
        <v>2.96630689884149</v>
      </c>
      <c r="S160" s="98">
        <v>2.7584737901840302</v>
      </c>
      <c r="T160" s="98">
        <v>3.0778686339337402</v>
      </c>
      <c r="U160" s="99">
        <v>2.96236580786625</v>
      </c>
    </row>
    <row r="161" spans="1:22">
      <c r="A161" s="95"/>
      <c r="C161" s="76"/>
      <c r="D161" s="76"/>
      <c r="E161" s="76"/>
      <c r="F161" s="76"/>
      <c r="G161" s="76"/>
      <c r="H161" s="76"/>
      <c r="I161" s="76"/>
      <c r="J161" s="76"/>
      <c r="K161" s="76"/>
      <c r="L161" s="76"/>
      <c r="M161" s="76"/>
      <c r="N161" s="76"/>
      <c r="O161" s="76"/>
      <c r="P161" s="76"/>
      <c r="Q161" s="76"/>
      <c r="R161" s="76"/>
      <c r="S161" s="76"/>
      <c r="T161" s="76"/>
      <c r="U161" s="101"/>
    </row>
    <row r="162" spans="1:22">
      <c r="A162" s="95"/>
      <c r="U162" s="93"/>
    </row>
    <row r="163" spans="1:22">
      <c r="A163" s="106"/>
      <c r="B163" s="107" t="s">
        <v>318</v>
      </c>
      <c r="C163" s="108">
        <v>0.90646196721299999</v>
      </c>
      <c r="D163" s="108">
        <v>1.4322702618109999</v>
      </c>
      <c r="E163" s="108">
        <v>1.733016362561</v>
      </c>
      <c r="F163" s="108">
        <v>1.315766385136</v>
      </c>
      <c r="G163" s="108">
        <v>0.94718144653299996</v>
      </c>
      <c r="H163" s="108">
        <v>1.7864748527230001</v>
      </c>
      <c r="I163" s="108">
        <v>1.3793161322380001</v>
      </c>
      <c r="J163" s="108">
        <v>1.4435557958480001</v>
      </c>
      <c r="K163" s="108">
        <v>1.0807886911</v>
      </c>
      <c r="L163" s="108">
        <v>0.92676258776700005</v>
      </c>
      <c r="M163" s="108">
        <v>1.5845635442770001</v>
      </c>
      <c r="N163" s="108">
        <v>1.5052178660319999</v>
      </c>
      <c r="O163" s="108">
        <v>1.7010290391039999</v>
      </c>
      <c r="P163" s="108">
        <v>1.181815210703</v>
      </c>
      <c r="Q163" s="108">
        <v>1.1103715581489999</v>
      </c>
      <c r="R163" s="108">
        <v>1.3726126085020001</v>
      </c>
      <c r="S163" s="108">
        <v>1.7829967009180001</v>
      </c>
      <c r="T163" s="108">
        <v>1.3723487674470001</v>
      </c>
      <c r="U163" s="109">
        <v>1.891612004962</v>
      </c>
    </row>
    <row r="165" spans="1:22" ht="18">
      <c r="A165" s="88" t="s">
        <v>288</v>
      </c>
      <c r="B165" s="89"/>
      <c r="C165" s="90"/>
      <c r="D165" s="90"/>
      <c r="E165" s="90"/>
      <c r="F165" s="90"/>
      <c r="G165" s="90"/>
      <c r="H165" s="90"/>
      <c r="I165" s="90"/>
      <c r="J165" s="90"/>
      <c r="K165" s="90"/>
      <c r="L165" s="90"/>
      <c r="M165" s="90"/>
      <c r="N165" s="90"/>
      <c r="O165" s="90"/>
      <c r="P165" s="90"/>
      <c r="Q165" s="90"/>
      <c r="R165" s="90"/>
      <c r="S165" s="90"/>
      <c r="T165" s="90"/>
      <c r="U165" s="91"/>
    </row>
    <row r="166" spans="1:22">
      <c r="A166" s="92"/>
      <c r="F166" s="70"/>
      <c r="P166" s="70"/>
      <c r="Q166" s="70"/>
      <c r="R166" s="70"/>
      <c r="S166" s="70"/>
      <c r="U166" s="93"/>
      <c r="V166" s="70"/>
    </row>
    <row r="167" spans="1:22" ht="15.95">
      <c r="A167" s="94" t="s">
        <v>113</v>
      </c>
      <c r="F167" s="70"/>
      <c r="G167" s="70"/>
      <c r="H167" s="70"/>
      <c r="I167" s="70"/>
      <c r="U167" s="93"/>
    </row>
    <row r="168" spans="1:22" ht="15.95">
      <c r="A168" s="94" t="s">
        <v>319</v>
      </c>
      <c r="U168" s="93"/>
    </row>
    <row r="169" spans="1:22" ht="15.95">
      <c r="A169" s="95"/>
      <c r="C169" s="15"/>
      <c r="D169" s="15"/>
      <c r="E169" s="15"/>
      <c r="F169" s="96"/>
      <c r="G169" s="96"/>
      <c r="H169" s="96"/>
      <c r="I169" s="96"/>
      <c r="U169" s="93"/>
    </row>
    <row r="170" spans="1:22">
      <c r="A170" s="95"/>
      <c r="U170" s="93"/>
    </row>
    <row r="171" spans="1:22">
      <c r="A171" s="95"/>
      <c r="C171" s="82">
        <v>2000</v>
      </c>
      <c r="D171" s="82">
        <v>2001</v>
      </c>
      <c r="E171" s="82">
        <v>2002</v>
      </c>
      <c r="F171" s="82">
        <v>2003</v>
      </c>
      <c r="G171" s="82">
        <v>2004</v>
      </c>
      <c r="H171" s="82">
        <v>2005</v>
      </c>
      <c r="I171" s="82">
        <v>2006</v>
      </c>
      <c r="J171" s="82">
        <v>2007</v>
      </c>
      <c r="K171" s="82">
        <v>2008</v>
      </c>
      <c r="L171" s="82">
        <v>2009</v>
      </c>
      <c r="M171" s="82">
        <v>2010</v>
      </c>
      <c r="N171" s="82">
        <v>2011</v>
      </c>
      <c r="O171" s="82">
        <v>2012</v>
      </c>
      <c r="P171" s="82">
        <v>2013</v>
      </c>
      <c r="Q171" s="82">
        <v>2014</v>
      </c>
      <c r="R171" s="82">
        <v>2015</v>
      </c>
      <c r="S171" s="82">
        <v>2016</v>
      </c>
      <c r="T171" s="82">
        <v>2017</v>
      </c>
      <c r="U171" s="97">
        <v>2018</v>
      </c>
    </row>
    <row r="172" spans="1:22">
      <c r="A172" s="95"/>
      <c r="C172" s="16"/>
      <c r="D172" s="16"/>
      <c r="E172" s="16"/>
      <c r="F172" s="16"/>
      <c r="U172" s="93"/>
    </row>
    <row r="173" spans="1:22">
      <c r="A173" s="95"/>
      <c r="B173" s="21" t="s">
        <v>320</v>
      </c>
      <c r="C173" s="98">
        <v>58.464942485685697</v>
      </c>
      <c r="D173" s="98">
        <v>56.411810479633203</v>
      </c>
      <c r="E173" s="98">
        <v>54.015648057686697</v>
      </c>
      <c r="F173" s="98">
        <v>57.747818934180401</v>
      </c>
      <c r="G173" s="98">
        <v>59.179711987122701</v>
      </c>
      <c r="H173" s="98">
        <v>57.642902232442601</v>
      </c>
      <c r="I173" s="98">
        <v>57.806179809607997</v>
      </c>
      <c r="J173" s="98">
        <v>62.735860239056002</v>
      </c>
      <c r="K173" s="98">
        <v>61.608385924101903</v>
      </c>
      <c r="L173" s="98">
        <v>60.245974450980903</v>
      </c>
      <c r="M173" s="98">
        <v>61.669870906603698</v>
      </c>
      <c r="N173" s="98">
        <v>63.1609103499231</v>
      </c>
      <c r="O173" s="98">
        <v>62.649582265328597</v>
      </c>
      <c r="P173" s="98">
        <v>62.2722174659554</v>
      </c>
      <c r="Q173" s="98">
        <v>62.1973985603206</v>
      </c>
      <c r="R173" s="98">
        <v>62.622687059782798</v>
      </c>
      <c r="S173" s="98">
        <v>63.5093758123706</v>
      </c>
      <c r="T173" s="98">
        <v>65.163890207518506</v>
      </c>
      <c r="U173" s="99">
        <v>70.583212319558299</v>
      </c>
    </row>
    <row r="174" spans="1:22">
      <c r="A174" s="95"/>
      <c r="B174" s="100" t="s">
        <v>291</v>
      </c>
      <c r="C174" s="76"/>
      <c r="D174" s="76"/>
      <c r="E174" s="76"/>
      <c r="F174" s="76"/>
      <c r="G174" s="76"/>
      <c r="H174" s="76"/>
      <c r="I174" s="76"/>
      <c r="J174" s="76"/>
      <c r="K174" s="76"/>
      <c r="L174" s="76"/>
      <c r="M174" s="76"/>
      <c r="N174" s="76"/>
      <c r="O174" s="76"/>
      <c r="P174" s="76"/>
      <c r="Q174" s="76"/>
      <c r="R174" s="76"/>
      <c r="S174" s="76"/>
      <c r="T174" s="76"/>
      <c r="U174" s="101"/>
    </row>
    <row r="175" spans="1:22">
      <c r="A175" s="95"/>
      <c r="B175" s="61" t="s">
        <v>59</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101">
        <v>3.8960125381606598</v>
      </c>
    </row>
    <row r="176" spans="1:22">
      <c r="A176" s="95"/>
      <c r="B176" s="61" t="s">
        <v>60</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101">
        <v>57.979411242667901</v>
      </c>
    </row>
    <row r="177" spans="1:21">
      <c r="A177" s="95"/>
      <c r="B177" s="61" t="s">
        <v>292</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101">
        <v>5.7396790164639997</v>
      </c>
    </row>
    <row r="178" spans="1:21">
      <c r="A178" s="95"/>
      <c r="B178" s="61" t="s">
        <v>285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101">
        <v>0.13156228906665199</v>
      </c>
    </row>
    <row r="179" spans="1:21">
      <c r="A179" s="95"/>
      <c r="B179" s="61" t="s">
        <v>293</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101">
        <v>0</v>
      </c>
    </row>
    <row r="180" spans="1:21" ht="15.95">
      <c r="A180" s="95"/>
      <c r="B180" s="61" t="s">
        <v>62</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101">
        <v>2.83654723319906</v>
      </c>
    </row>
    <row r="181" spans="1:21">
      <c r="A181" s="95"/>
      <c r="C181" s="76"/>
      <c r="D181" s="76"/>
      <c r="E181" s="76"/>
      <c r="F181" s="76"/>
      <c r="G181" s="76"/>
      <c r="H181" s="76"/>
      <c r="I181" s="76"/>
      <c r="J181" s="76"/>
      <c r="K181" s="76"/>
      <c r="L181" s="76"/>
      <c r="M181" s="76"/>
      <c r="N181" s="76"/>
      <c r="O181" s="76"/>
      <c r="P181" s="76"/>
      <c r="Q181" s="76"/>
      <c r="R181" s="76"/>
      <c r="S181" s="76"/>
      <c r="T181" s="76"/>
      <c r="U181" s="101"/>
    </row>
    <row r="182" spans="1:21">
      <c r="A182" s="95"/>
      <c r="B182" s="100" t="s">
        <v>294</v>
      </c>
      <c r="C182" s="76"/>
      <c r="D182" s="76"/>
      <c r="E182" s="76"/>
      <c r="F182" s="76"/>
      <c r="G182" s="76"/>
      <c r="H182" s="76"/>
      <c r="I182" s="76"/>
      <c r="J182" s="76"/>
      <c r="K182" s="76"/>
      <c r="L182" s="76"/>
      <c r="M182" s="76"/>
      <c r="N182" s="76"/>
      <c r="O182" s="76"/>
      <c r="P182" s="76"/>
      <c r="Q182" s="76"/>
      <c r="R182" s="76"/>
      <c r="S182" s="76"/>
      <c r="T182" s="76"/>
      <c r="U182" s="101"/>
    </row>
    <row r="183" spans="1:21">
      <c r="A183" s="95"/>
      <c r="B183" s="61" t="s">
        <v>59</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101">
        <v>5.5197438741125202</v>
      </c>
    </row>
    <row r="184" spans="1:21">
      <c r="A184" s="95"/>
      <c r="B184" s="61" t="s">
        <v>60</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101">
        <v>82.1433444827816</v>
      </c>
    </row>
    <row r="185" spans="1:21">
      <c r="A185" s="95"/>
      <c r="B185" s="61" t="s">
        <v>292</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101">
        <v>8.1317905885016799</v>
      </c>
    </row>
    <row r="186" spans="1:21">
      <c r="A186" s="95"/>
      <c r="B186" s="61" t="s">
        <v>285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101">
        <v>0.18639317302677699</v>
      </c>
    </row>
    <row r="187" spans="1:21">
      <c r="A187" s="95"/>
      <c r="B187" s="61" t="s">
        <v>293</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101">
        <v>0</v>
      </c>
    </row>
    <row r="188" spans="1:21" ht="15.95">
      <c r="A188" s="95"/>
      <c r="B188" s="61" t="s">
        <v>62</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101">
        <v>4.0187278815773899</v>
      </c>
    </row>
    <row r="189" spans="1:21">
      <c r="A189" s="95"/>
      <c r="B189" s="61"/>
      <c r="C189" s="76"/>
      <c r="D189" s="76"/>
      <c r="E189" s="76"/>
      <c r="F189" s="76"/>
      <c r="G189" s="76"/>
      <c r="H189" s="76"/>
      <c r="I189" s="76"/>
      <c r="J189" s="76"/>
      <c r="K189" s="76"/>
      <c r="L189" s="76"/>
      <c r="M189" s="76"/>
      <c r="N189" s="76"/>
      <c r="O189" s="76"/>
      <c r="P189" s="76"/>
      <c r="Q189" s="76"/>
      <c r="R189" s="76"/>
      <c r="S189" s="76"/>
      <c r="T189" s="76"/>
      <c r="U189" s="101"/>
    </row>
    <row r="190" spans="1:21">
      <c r="A190" s="95"/>
      <c r="B190" s="21" t="s">
        <v>307</v>
      </c>
      <c r="C190" s="76"/>
      <c r="D190" s="76"/>
      <c r="E190" s="76"/>
      <c r="F190" s="76"/>
      <c r="G190" s="76"/>
      <c r="H190" s="76"/>
      <c r="I190" s="76"/>
      <c r="J190" s="76"/>
      <c r="K190" s="76"/>
      <c r="L190" s="76"/>
      <c r="M190" s="76"/>
      <c r="N190" s="76"/>
      <c r="O190" s="76"/>
      <c r="P190" s="76"/>
      <c r="Q190" s="76"/>
      <c r="R190" s="76"/>
      <c r="S190" s="76"/>
      <c r="T190" s="76"/>
      <c r="U190" s="101"/>
    </row>
    <row r="191" spans="1:21" ht="15.95">
      <c r="A191" s="95"/>
      <c r="B191" s="61" t="s">
        <v>295</v>
      </c>
      <c r="C191" s="102">
        <v>601.11419999999896</v>
      </c>
      <c r="D191" s="102">
        <v>610.23659999999904</v>
      </c>
      <c r="E191" s="102">
        <v>620.83420000000001</v>
      </c>
      <c r="F191" s="102">
        <v>631.15599999999904</v>
      </c>
      <c r="G191" s="102">
        <v>642.56619999999896</v>
      </c>
      <c r="H191" s="102">
        <v>654.20629999999903</v>
      </c>
      <c r="I191" s="102">
        <v>667.31589999999903</v>
      </c>
      <c r="J191" s="102">
        <v>679.66430000000003</v>
      </c>
      <c r="K191" s="102">
        <v>693.16639999999904</v>
      </c>
      <c r="L191" s="102">
        <v>703.80489999999895</v>
      </c>
      <c r="M191" s="102">
        <v>713.91449999999895</v>
      </c>
      <c r="N191" s="102">
        <v>721.63979999999901</v>
      </c>
      <c r="O191" s="102">
        <v>732.08289999999897</v>
      </c>
      <c r="P191" s="102">
        <v>739.02999999999895</v>
      </c>
      <c r="Q191" s="102">
        <v>743.27359999999896</v>
      </c>
      <c r="R191" s="102">
        <v>747.47249999999894</v>
      </c>
      <c r="S191" s="102">
        <v>750.05649999999901</v>
      </c>
      <c r="T191" s="102">
        <v>755.24609999999905</v>
      </c>
      <c r="U191" s="103">
        <v>756.36919999999895</v>
      </c>
    </row>
    <row r="192" spans="1:21">
      <c r="A192" s="95"/>
      <c r="B192" s="61"/>
      <c r="C192" s="102"/>
      <c r="D192" s="102"/>
      <c r="E192" s="102"/>
      <c r="F192" s="102"/>
      <c r="G192" s="102"/>
      <c r="H192" s="102"/>
      <c r="I192" s="102"/>
      <c r="J192" s="102"/>
      <c r="K192" s="102"/>
      <c r="L192" s="102"/>
      <c r="M192" s="102"/>
      <c r="N192" s="102"/>
      <c r="O192" s="102"/>
      <c r="P192" s="102"/>
      <c r="Q192" s="102"/>
      <c r="R192" s="102"/>
      <c r="S192" s="102"/>
      <c r="T192" s="102"/>
      <c r="U192" s="103"/>
    </row>
    <row r="193" spans="1:21" ht="15.95">
      <c r="A193" s="95"/>
      <c r="B193" s="21" t="s">
        <v>308</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4">
        <v>9.3318464474172996E-2</v>
      </c>
    </row>
    <row r="194" spans="1:21">
      <c r="A194" s="95"/>
      <c r="B194" s="21"/>
      <c r="C194" s="30"/>
      <c r="D194" s="30"/>
      <c r="E194" s="30"/>
      <c r="F194" s="30"/>
      <c r="G194" s="30"/>
      <c r="H194" s="30"/>
      <c r="I194" s="30"/>
      <c r="J194" s="30"/>
      <c r="K194" s="30"/>
      <c r="L194" s="30"/>
      <c r="M194" s="30"/>
      <c r="N194" s="30"/>
      <c r="O194" s="30"/>
      <c r="P194" s="30"/>
      <c r="Q194" s="30"/>
      <c r="R194" s="30"/>
      <c r="S194" s="30"/>
      <c r="T194" s="30"/>
      <c r="U194" s="104"/>
    </row>
    <row r="195" spans="1:21">
      <c r="A195" s="95"/>
      <c r="C195" s="76"/>
      <c r="D195" s="76"/>
      <c r="E195" s="76"/>
      <c r="F195" s="76"/>
      <c r="G195" s="76"/>
      <c r="H195" s="76"/>
      <c r="I195" s="76"/>
      <c r="J195" s="76"/>
      <c r="K195" s="76"/>
      <c r="L195" s="76"/>
      <c r="M195" s="76"/>
      <c r="N195" s="76"/>
      <c r="O195" s="76"/>
      <c r="P195" s="76"/>
      <c r="Q195" s="76"/>
      <c r="R195" s="76"/>
      <c r="S195" s="76"/>
      <c r="T195" s="76"/>
      <c r="U195" s="101"/>
    </row>
    <row r="196" spans="1:21" ht="30">
      <c r="A196" s="95"/>
      <c r="B196" s="105" t="s">
        <v>321</v>
      </c>
      <c r="C196" s="98">
        <v>3.1713436703457401</v>
      </c>
      <c r="D196" s="98">
        <v>3.09189122076693</v>
      </c>
      <c r="E196" s="98">
        <v>2.95936590269568</v>
      </c>
      <c r="F196" s="98">
        <v>3.2120554858139498</v>
      </c>
      <c r="G196" s="98">
        <v>3.2765039893932002</v>
      </c>
      <c r="H196" s="98">
        <v>3.1522775460444201</v>
      </c>
      <c r="I196" s="98">
        <v>3.1328069185167799</v>
      </c>
      <c r="J196" s="98">
        <v>3.4017592894122801</v>
      </c>
      <c r="K196" s="98">
        <v>3.3049192650700001</v>
      </c>
      <c r="L196" s="98">
        <v>3.18897704683316</v>
      </c>
      <c r="M196" s="98">
        <v>3.2159231790335499</v>
      </c>
      <c r="N196" s="98">
        <v>3.2807485766506002</v>
      </c>
      <c r="O196" s="98">
        <v>3.2240538396347098</v>
      </c>
      <c r="P196" s="98">
        <v>3.1951287665399901</v>
      </c>
      <c r="Q196" s="98">
        <v>3.1788224803221801</v>
      </c>
      <c r="R196" s="98">
        <v>3.1831658934460201</v>
      </c>
      <c r="S196" s="98">
        <v>3.2015673304571899</v>
      </c>
      <c r="T196" s="98">
        <v>3.2831409779473799</v>
      </c>
      <c r="U196" s="99">
        <v>3.5417075850450401</v>
      </c>
    </row>
    <row r="197" spans="1:21">
      <c r="A197" s="95"/>
      <c r="B197" s="100" t="s">
        <v>298</v>
      </c>
      <c r="C197" s="76"/>
      <c r="D197" s="76"/>
      <c r="E197" s="76"/>
      <c r="F197" s="76"/>
      <c r="G197" s="76"/>
      <c r="H197" s="76"/>
      <c r="I197" s="76"/>
      <c r="J197" s="76"/>
      <c r="K197" s="76"/>
      <c r="L197" s="76"/>
      <c r="M197" s="76"/>
      <c r="N197" s="76"/>
      <c r="O197" s="76"/>
      <c r="P197" s="76"/>
      <c r="Q197" s="76"/>
      <c r="R197" s="76"/>
      <c r="S197" s="76"/>
      <c r="T197" s="76"/>
      <c r="U197" s="101"/>
    </row>
    <row r="198" spans="1:21">
      <c r="A198" s="95"/>
      <c r="B198" s="61" t="s">
        <v>59</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101">
        <v>0.123878696658381</v>
      </c>
    </row>
    <row r="199" spans="1:21">
      <c r="A199" s="95"/>
      <c r="B199" s="61" t="s">
        <v>60</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101">
        <v>2.8368858641828698</v>
      </c>
    </row>
    <row r="200" spans="1:21">
      <c r="A200" s="95"/>
      <c r="B200" s="61" t="s">
        <v>292</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101">
        <v>0.39764636432136702</v>
      </c>
    </row>
    <row r="201" spans="1:21">
      <c r="A201" s="95"/>
      <c r="B201" s="61" t="s">
        <v>285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101">
        <v>9.833110977255E-3</v>
      </c>
    </row>
    <row r="202" spans="1:21">
      <c r="A202" s="95"/>
      <c r="B202" s="61" t="s">
        <v>293</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101">
        <v>0</v>
      </c>
    </row>
    <row r="203" spans="1:21" ht="15.95">
      <c r="A203" s="95"/>
      <c r="B203" s="61" t="s">
        <v>62</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101">
        <v>0.17346354890516699</v>
      </c>
    </row>
    <row r="204" spans="1:21">
      <c r="A204" s="95"/>
      <c r="B204" s="19"/>
      <c r="C204" s="76"/>
      <c r="D204" s="76"/>
      <c r="E204" s="76"/>
      <c r="F204" s="76"/>
      <c r="G204" s="76"/>
      <c r="H204" s="76"/>
      <c r="I204" s="76"/>
      <c r="J204" s="76"/>
      <c r="K204" s="76"/>
      <c r="L204" s="76"/>
      <c r="M204" s="76"/>
      <c r="N204" s="76"/>
      <c r="O204" s="76"/>
      <c r="P204" s="76"/>
      <c r="Q204" s="76"/>
      <c r="R204" s="76"/>
      <c r="S204" s="76"/>
      <c r="T204" s="76"/>
      <c r="U204" s="101"/>
    </row>
    <row r="205" spans="1:21">
      <c r="A205" s="95"/>
      <c r="B205" s="100" t="s">
        <v>294</v>
      </c>
      <c r="C205" s="76"/>
      <c r="D205" s="76"/>
      <c r="E205" s="76"/>
      <c r="F205" s="76"/>
      <c r="G205" s="76"/>
      <c r="H205" s="76"/>
      <c r="I205" s="76"/>
      <c r="J205" s="76"/>
      <c r="K205" s="76"/>
      <c r="L205" s="76"/>
      <c r="M205" s="76"/>
      <c r="N205" s="76"/>
      <c r="O205" s="76"/>
      <c r="P205" s="76"/>
      <c r="Q205" s="76"/>
      <c r="R205" s="76"/>
      <c r="S205" s="76"/>
      <c r="T205" s="76"/>
      <c r="U205" s="101"/>
    </row>
    <row r="206" spans="1:21">
      <c r="A206" s="95"/>
      <c r="B206" s="61" t="s">
        <v>59</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101">
        <v>3.4977110245199801</v>
      </c>
    </row>
    <row r="207" spans="1:21">
      <c r="A207" s="95"/>
      <c r="B207" s="61" t="s">
        <v>60</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101">
        <v>80.099381331245397</v>
      </c>
    </row>
    <row r="208" spans="1:21">
      <c r="A208" s="95"/>
      <c r="B208" s="61" t="s">
        <v>292</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101">
        <v>11.2275323349798</v>
      </c>
    </row>
    <row r="209" spans="1:21">
      <c r="A209" s="95"/>
      <c r="B209" s="61" t="s">
        <v>285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101">
        <v>0.277637572869537</v>
      </c>
    </row>
    <row r="210" spans="1:21">
      <c r="A210" s="95"/>
      <c r="B210" s="61" t="s">
        <v>293</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101">
        <v>0</v>
      </c>
    </row>
    <row r="211" spans="1:21" ht="15.95">
      <c r="A211" s="95"/>
      <c r="B211" s="61" t="s">
        <v>62</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101">
        <v>4.89773773638517</v>
      </c>
    </row>
    <row r="212" spans="1:21">
      <c r="A212" s="95"/>
      <c r="C212" s="76"/>
      <c r="D212" s="76"/>
      <c r="E212" s="76"/>
      <c r="F212" s="76"/>
      <c r="G212" s="76"/>
      <c r="H212" s="76"/>
      <c r="I212" s="76"/>
      <c r="J212" s="76"/>
      <c r="K212" s="76"/>
      <c r="L212" s="76"/>
      <c r="M212" s="76"/>
      <c r="N212" s="76"/>
      <c r="O212" s="76"/>
      <c r="P212" s="76"/>
      <c r="Q212" s="76"/>
      <c r="R212" s="76"/>
      <c r="S212" s="76"/>
      <c r="T212" s="76"/>
      <c r="U212" s="101"/>
    </row>
    <row r="213" spans="1:21">
      <c r="A213" s="95"/>
      <c r="B213" s="21" t="s">
        <v>299</v>
      </c>
      <c r="C213" s="98">
        <v>54.2435096232619</v>
      </c>
      <c r="D213" s="98">
        <v>54.809288949930398</v>
      </c>
      <c r="E213" s="98">
        <v>54.787196101677502</v>
      </c>
      <c r="F213" s="98">
        <v>55.622109113332499</v>
      </c>
      <c r="G213" s="98">
        <v>55.365325030749702</v>
      </c>
      <c r="H213" s="98">
        <v>54.686308703420003</v>
      </c>
      <c r="I213" s="98">
        <v>54.1950173638023</v>
      </c>
      <c r="J213" s="98">
        <v>54.223521865322603</v>
      </c>
      <c r="K213" s="98">
        <v>53.643983939807697</v>
      </c>
      <c r="L213" s="98">
        <v>52.932616260159797</v>
      </c>
      <c r="M213" s="98">
        <v>52.147395993481503</v>
      </c>
      <c r="N213" s="98">
        <v>51.942705677841701</v>
      </c>
      <c r="O213" s="98">
        <v>51.461697317955696</v>
      </c>
      <c r="P213" s="98">
        <v>51.309057177653699</v>
      </c>
      <c r="Q213" s="98">
        <v>51.108608300382102</v>
      </c>
      <c r="R213" s="98">
        <v>50.830873648190902</v>
      </c>
      <c r="S213" s="98">
        <v>50.4109399518548</v>
      </c>
      <c r="T213" s="98">
        <v>50.382826554584298</v>
      </c>
      <c r="U213" s="99">
        <v>50.1777613777383</v>
      </c>
    </row>
    <row r="214" spans="1:21">
      <c r="A214" s="95"/>
      <c r="B214" s="21"/>
      <c r="C214" s="98"/>
      <c r="D214" s="98"/>
      <c r="E214" s="98"/>
      <c r="F214" s="98"/>
      <c r="G214" s="98"/>
      <c r="H214" s="98"/>
      <c r="I214" s="98"/>
      <c r="J214" s="98"/>
      <c r="K214" s="98"/>
      <c r="L214" s="98"/>
      <c r="M214" s="98"/>
      <c r="N214" s="98"/>
      <c r="O214" s="98"/>
      <c r="P214" s="98"/>
      <c r="Q214" s="98"/>
      <c r="R214" s="98"/>
      <c r="S214" s="98"/>
      <c r="T214" s="98"/>
      <c r="U214" s="99"/>
    </row>
    <row r="215" spans="1:21">
      <c r="A215" s="95"/>
      <c r="C215" s="76"/>
      <c r="D215" s="76"/>
      <c r="E215" s="76"/>
      <c r="F215" s="76"/>
      <c r="G215" s="76"/>
      <c r="H215" s="76"/>
      <c r="I215" s="76"/>
      <c r="J215" s="76"/>
      <c r="K215" s="76"/>
      <c r="L215" s="76"/>
      <c r="M215" s="76"/>
      <c r="N215" s="76"/>
      <c r="O215" s="76"/>
      <c r="P215" s="76"/>
      <c r="Q215" s="76"/>
      <c r="R215" s="76"/>
      <c r="S215" s="76"/>
      <c r="T215" s="76"/>
      <c r="U215" s="101"/>
    </row>
    <row r="216" spans="1:21" ht="30">
      <c r="A216" s="95"/>
      <c r="B216" s="105" t="s">
        <v>322</v>
      </c>
      <c r="C216" s="98">
        <v>2.9284061302503299</v>
      </c>
      <c r="D216" s="98">
        <v>2.8909731903920899</v>
      </c>
      <c r="E216" s="98">
        <v>2.8169895470947699</v>
      </c>
      <c r="F216" s="98">
        <v>3.07617527467188</v>
      </c>
      <c r="G216" s="98">
        <v>3.11386576858333</v>
      </c>
      <c r="H216" s="98">
        <v>2.9975164479382901</v>
      </c>
      <c r="I216" s="98">
        <v>2.9833292844661501</v>
      </c>
      <c r="J216" s="98">
        <v>3.2019420197747799</v>
      </c>
      <c r="K216" s="98">
        <v>3.12790116913841</v>
      </c>
      <c r="L216" s="98">
        <v>3.0400882922189498</v>
      </c>
      <c r="M216" s="98">
        <v>3.02590749332425</v>
      </c>
      <c r="N216" s="98">
        <v>3.14097130664508</v>
      </c>
      <c r="O216" s="98">
        <v>3.0863684978636301</v>
      </c>
      <c r="P216" s="98">
        <v>3.0620332542780799</v>
      </c>
      <c r="Q216" s="98">
        <v>3.0471782517367898</v>
      </c>
      <c r="R216" s="98">
        <v>3.0432070271486902</v>
      </c>
      <c r="S216" s="98">
        <v>3.0748919629087599</v>
      </c>
      <c r="T216" s="98">
        <v>3.1499323726643902</v>
      </c>
      <c r="U216" s="99">
        <v>3.4178288883866501</v>
      </c>
    </row>
    <row r="217" spans="1:21">
      <c r="A217" s="95"/>
      <c r="C217" s="76"/>
      <c r="D217" s="76"/>
      <c r="E217" s="76"/>
      <c r="F217" s="76"/>
      <c r="G217" s="76"/>
      <c r="H217" s="76"/>
      <c r="I217" s="76"/>
      <c r="J217" s="76"/>
      <c r="K217" s="76"/>
      <c r="L217" s="76"/>
      <c r="M217" s="76"/>
      <c r="N217" s="76"/>
      <c r="O217" s="76"/>
      <c r="P217" s="76"/>
      <c r="Q217" s="76"/>
      <c r="R217" s="76"/>
      <c r="S217" s="76"/>
      <c r="T217" s="76"/>
      <c r="U217" s="101"/>
    </row>
    <row r="218" spans="1:21">
      <c r="A218" s="95"/>
      <c r="B218" s="21" t="s">
        <v>299</v>
      </c>
      <c r="C218" s="98">
        <v>50.0882410166965</v>
      </c>
      <c r="D218" s="98">
        <v>51.247658350476797</v>
      </c>
      <c r="E218" s="98">
        <v>52.151360733214297</v>
      </c>
      <c r="F218" s="98">
        <v>53.2691161579286</v>
      </c>
      <c r="G218" s="98">
        <v>52.617115968068497</v>
      </c>
      <c r="H218" s="98">
        <v>52.001483822777097</v>
      </c>
      <c r="I218" s="98">
        <v>51.609175598389797</v>
      </c>
      <c r="J218" s="98">
        <v>51.038465202736198</v>
      </c>
      <c r="K218" s="98">
        <v>50.770704705554401</v>
      </c>
      <c r="L218" s="98">
        <v>50.461268490104999</v>
      </c>
      <c r="M218" s="98">
        <v>49.066220649413303</v>
      </c>
      <c r="N218" s="98">
        <v>49.729671235634903</v>
      </c>
      <c r="O218" s="98">
        <v>49.263991654285697</v>
      </c>
      <c r="P218" s="98">
        <v>49.171739483215198</v>
      </c>
      <c r="Q218" s="98">
        <v>48.992053080508903</v>
      </c>
      <c r="R218" s="98">
        <v>48.595918987690297</v>
      </c>
      <c r="S218" s="98">
        <v>48.416346776782902</v>
      </c>
      <c r="T218" s="98">
        <v>48.338617639819098</v>
      </c>
      <c r="U218" s="99">
        <v>48.422688286171798</v>
      </c>
    </row>
    <row r="219" spans="1:21">
      <c r="A219" s="95"/>
      <c r="B219" s="19"/>
      <c r="U219" s="93"/>
    </row>
    <row r="220" spans="1:21">
      <c r="A220" s="112" t="s">
        <v>312</v>
      </c>
      <c r="B220" s="113"/>
      <c r="C220" s="114"/>
      <c r="D220" s="114"/>
      <c r="E220" s="114"/>
      <c r="F220" s="114"/>
      <c r="G220" s="114"/>
      <c r="H220" s="114"/>
      <c r="I220" s="114"/>
      <c r="J220" s="5"/>
      <c r="K220" s="5"/>
      <c r="L220" s="5"/>
      <c r="M220" s="5"/>
      <c r="N220" s="5"/>
      <c r="O220" s="5"/>
      <c r="P220" s="5"/>
      <c r="Q220" s="5"/>
      <c r="R220" s="5"/>
      <c r="S220" s="5"/>
      <c r="T220" s="5"/>
      <c r="U220" s="115"/>
    </row>
    <row r="221" spans="1:21">
      <c r="C221" s="16"/>
      <c r="D221" s="16"/>
      <c r="E221" s="16"/>
      <c r="F221" s="16"/>
      <c r="G221" s="16"/>
      <c r="H221" s="16"/>
    </row>
    <row r="222" spans="1:21" ht="15.95">
      <c r="A222" s="118" t="s">
        <v>113</v>
      </c>
      <c r="B222" s="89"/>
      <c r="C222" s="90"/>
      <c r="D222" s="90"/>
      <c r="E222" s="90"/>
      <c r="F222" s="119"/>
      <c r="G222" s="119"/>
      <c r="H222" s="119"/>
      <c r="I222" s="119"/>
      <c r="J222" s="90"/>
      <c r="K222" s="90"/>
      <c r="L222" s="90"/>
      <c r="M222" s="90"/>
      <c r="N222" s="90"/>
      <c r="O222" s="90"/>
      <c r="P222" s="90"/>
      <c r="Q222" s="90"/>
      <c r="R222" s="90"/>
      <c r="S222" s="90"/>
      <c r="T222" s="90"/>
      <c r="U222" s="91"/>
    </row>
    <row r="223" spans="1:21" ht="18">
      <c r="A223" s="94" t="s">
        <v>323</v>
      </c>
      <c r="U223" s="93"/>
    </row>
    <row r="224" spans="1:21" ht="15.95">
      <c r="A224" s="95"/>
      <c r="C224" s="15"/>
      <c r="D224" s="15"/>
      <c r="E224" s="15"/>
      <c r="F224" s="96"/>
      <c r="G224" s="96"/>
      <c r="H224" s="96"/>
      <c r="I224" s="96"/>
      <c r="U224" s="93"/>
    </row>
    <row r="225" spans="1:21">
      <c r="A225" s="95"/>
      <c r="U225" s="93"/>
    </row>
    <row r="226" spans="1:21">
      <c r="A226" s="95"/>
      <c r="C226" s="82">
        <v>2000</v>
      </c>
      <c r="D226" s="82">
        <v>2001</v>
      </c>
      <c r="E226" s="82">
        <v>2002</v>
      </c>
      <c r="F226" s="82">
        <v>2003</v>
      </c>
      <c r="G226" s="82">
        <v>2004</v>
      </c>
      <c r="H226" s="82">
        <v>2005</v>
      </c>
      <c r="I226" s="82">
        <v>2006</v>
      </c>
      <c r="J226" s="82">
        <v>2007</v>
      </c>
      <c r="K226" s="82">
        <v>2008</v>
      </c>
      <c r="L226" s="82">
        <v>2009</v>
      </c>
      <c r="M226" s="82">
        <v>2010</v>
      </c>
      <c r="N226" s="82">
        <v>2011</v>
      </c>
      <c r="O226" s="82">
        <v>2012</v>
      </c>
      <c r="P226" s="82">
        <v>2013</v>
      </c>
      <c r="Q226" s="82">
        <v>2014</v>
      </c>
      <c r="R226" s="82">
        <v>2015</v>
      </c>
      <c r="S226" s="82">
        <v>2016</v>
      </c>
      <c r="T226" s="82">
        <v>2017</v>
      </c>
      <c r="U226" s="97">
        <v>2018</v>
      </c>
    </row>
    <row r="227" spans="1:21">
      <c r="A227" s="95"/>
      <c r="C227" s="16"/>
      <c r="D227" s="16"/>
      <c r="E227" s="16"/>
      <c r="F227" s="16"/>
      <c r="U227" s="93"/>
    </row>
    <row r="228" spans="1:21" ht="15.95">
      <c r="A228" s="92"/>
      <c r="B228" s="31" t="s">
        <v>324</v>
      </c>
      <c r="C228" s="98">
        <v>54.634163148578402</v>
      </c>
      <c r="D228" s="98">
        <v>51.732526997941001</v>
      </c>
      <c r="E228" s="98">
        <v>55.139289444981301</v>
      </c>
      <c r="F228" s="98">
        <v>58.222737229787199</v>
      </c>
      <c r="G228" s="98">
        <v>57.631755226014597</v>
      </c>
      <c r="H228" s="98">
        <v>50.641188295254203</v>
      </c>
      <c r="I228" s="98">
        <v>49.858722444860803</v>
      </c>
      <c r="J228" s="98">
        <v>51.118599850820999</v>
      </c>
      <c r="K228" s="98">
        <v>54.737756784692998</v>
      </c>
      <c r="L228" s="98">
        <v>53.825035631962997</v>
      </c>
      <c r="M228" s="98">
        <v>49.411763712173901</v>
      </c>
      <c r="N228" s="98">
        <v>52.541918967315503</v>
      </c>
      <c r="O228" s="98">
        <v>52.118093678087703</v>
      </c>
      <c r="P228" s="98">
        <v>53.889004602413102</v>
      </c>
      <c r="Q228" s="98">
        <v>53.440071192849601</v>
      </c>
      <c r="R228" s="98">
        <v>47.561096845909603</v>
      </c>
      <c r="S228" s="98">
        <v>43.960311764316302</v>
      </c>
      <c r="T228" s="98">
        <v>47.571835999260102</v>
      </c>
      <c r="U228" s="99">
        <v>45.074666878816402</v>
      </c>
    </row>
    <row r="229" spans="1:21">
      <c r="A229" s="95"/>
      <c r="B229" s="100" t="s">
        <v>325</v>
      </c>
      <c r="C229" s="76"/>
      <c r="D229" s="76"/>
      <c r="E229" s="76"/>
      <c r="F229" s="76"/>
      <c r="G229" s="76"/>
      <c r="H229" s="76"/>
      <c r="I229" s="76"/>
      <c r="J229" s="76"/>
      <c r="K229" s="76"/>
      <c r="L229" s="76"/>
      <c r="M229" s="76"/>
      <c r="N229" s="76"/>
      <c r="O229" s="76"/>
      <c r="P229" s="76"/>
      <c r="Q229" s="76"/>
      <c r="R229" s="76"/>
      <c r="S229" s="76"/>
      <c r="T229" s="76"/>
      <c r="U229" s="101"/>
    </row>
    <row r="230" spans="1:21">
      <c r="A230" s="95"/>
      <c r="B230" s="61" t="s">
        <v>326</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101">
        <v>2.4610102059308798</v>
      </c>
    </row>
    <row r="231" spans="1:21">
      <c r="A231" s="95"/>
      <c r="B231" s="61" t="s">
        <v>327</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101">
        <v>7.0130922835146601</v>
      </c>
    </row>
    <row r="232" spans="1:21">
      <c r="A232" s="95"/>
      <c r="B232" s="61" t="s">
        <v>328</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101">
        <v>2.04371288894479</v>
      </c>
    </row>
    <row r="233" spans="1:21">
      <c r="A233" s="95"/>
      <c r="B233" s="61" t="s">
        <v>329</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101">
        <v>0.86056306834915997</v>
      </c>
    </row>
    <row r="234" spans="1:21" ht="15.95">
      <c r="A234" s="95"/>
      <c r="B234" s="61" t="s">
        <v>330</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101">
        <v>15.8663428871061</v>
      </c>
    </row>
    <row r="235" spans="1:21">
      <c r="A235" s="95"/>
      <c r="B235" s="61" t="s">
        <v>331</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101">
        <v>6.09723481352533</v>
      </c>
    </row>
    <row r="236" spans="1:21">
      <c r="A236" s="95"/>
      <c r="B236" s="61" t="s">
        <v>332</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101">
        <v>5.3217816877509696</v>
      </c>
    </row>
    <row r="237" spans="1:21">
      <c r="A237" s="95"/>
      <c r="B237" s="61" t="s">
        <v>333</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101">
        <v>1.13150077279828</v>
      </c>
    </row>
    <row r="238" spans="1:21">
      <c r="A238" s="95"/>
      <c r="B238" s="61" t="s">
        <v>334</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101">
        <v>3.60214683871546</v>
      </c>
    </row>
    <row r="239" spans="1:21">
      <c r="A239" s="95"/>
      <c r="B239" s="61" t="s">
        <v>335</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101">
        <v>0.67728143218077697</v>
      </c>
    </row>
    <row r="240" spans="1:21">
      <c r="A240" s="95"/>
      <c r="B240" s="34"/>
      <c r="C240" s="76"/>
      <c r="D240" s="76"/>
      <c r="E240" s="76"/>
      <c r="F240" s="76"/>
      <c r="G240" s="76"/>
      <c r="H240" s="76"/>
      <c r="I240" s="76"/>
      <c r="J240" s="76"/>
      <c r="K240" s="76"/>
      <c r="L240" s="76"/>
      <c r="M240" s="76"/>
      <c r="N240" s="76"/>
      <c r="O240" s="76"/>
      <c r="P240" s="76"/>
      <c r="Q240" s="76"/>
      <c r="R240" s="76"/>
      <c r="S240" s="76"/>
      <c r="T240" s="76"/>
      <c r="U240" s="101"/>
    </row>
    <row r="241" spans="1:21">
      <c r="A241" s="95"/>
      <c r="B241" s="100" t="s">
        <v>294</v>
      </c>
      <c r="C241" s="76"/>
      <c r="D241" s="76"/>
      <c r="E241" s="76"/>
      <c r="F241" s="76"/>
      <c r="G241" s="76"/>
      <c r="H241" s="76"/>
      <c r="I241" s="76"/>
      <c r="J241" s="76"/>
      <c r="K241" s="76"/>
      <c r="L241" s="76"/>
      <c r="M241" s="76"/>
      <c r="N241" s="76"/>
      <c r="O241" s="76"/>
      <c r="P241" s="76"/>
      <c r="Q241" s="76"/>
      <c r="R241" s="76"/>
      <c r="S241" s="76"/>
      <c r="T241" s="76"/>
      <c r="U241" s="101"/>
    </row>
    <row r="242" spans="1:21">
      <c r="A242" s="95"/>
      <c r="B242" s="61" t="s">
        <v>326</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101">
        <v>5.4598522326239802</v>
      </c>
    </row>
    <row r="243" spans="1:21">
      <c r="A243" s="95"/>
      <c r="B243" s="61" t="s">
        <v>327</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101">
        <v>15.5588333073418</v>
      </c>
    </row>
    <row r="244" spans="1:21">
      <c r="A244" s="95"/>
      <c r="B244" s="61" t="s">
        <v>328</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101">
        <v>4.5340609935938696</v>
      </c>
    </row>
    <row r="245" spans="1:21">
      <c r="A245" s="95"/>
      <c r="B245" s="61" t="s">
        <v>329</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101">
        <v>1.90919451642934</v>
      </c>
    </row>
    <row r="246" spans="1:21" ht="15.95">
      <c r="A246" s="95"/>
      <c r="B246" s="61" t="s">
        <v>330</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101">
        <v>35.200133435845203</v>
      </c>
    </row>
    <row r="247" spans="1:21">
      <c r="A247" s="95"/>
      <c r="B247" s="61" t="s">
        <v>331</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101">
        <v>13.526965889548899</v>
      </c>
    </row>
    <row r="248" spans="1:21">
      <c r="A248" s="95"/>
      <c r="B248" s="61" t="s">
        <v>332</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101">
        <v>11.8065912767777</v>
      </c>
    </row>
    <row r="249" spans="1:21">
      <c r="A249" s="95"/>
      <c r="B249" s="61" t="s">
        <v>333</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101">
        <v>2.5102809430413</v>
      </c>
    </row>
    <row r="250" spans="1:21">
      <c r="A250" s="95"/>
      <c r="B250" s="61" t="s">
        <v>334</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101">
        <v>7.99151072685651</v>
      </c>
    </row>
    <row r="251" spans="1:21">
      <c r="A251" s="95"/>
      <c r="B251" s="61" t="s">
        <v>335</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101">
        <v>1.50257667794118</v>
      </c>
    </row>
    <row r="252" spans="1:21">
      <c r="A252" s="95"/>
      <c r="B252" s="34"/>
      <c r="C252" s="76"/>
      <c r="D252" s="76"/>
      <c r="E252" s="76"/>
      <c r="F252" s="76"/>
      <c r="G252" s="76"/>
      <c r="H252" s="76"/>
      <c r="I252" s="76"/>
      <c r="J252" s="76"/>
      <c r="K252" s="76"/>
      <c r="L252" s="76"/>
      <c r="M252" s="76"/>
      <c r="N252" s="76"/>
      <c r="O252" s="76"/>
      <c r="P252" s="76"/>
      <c r="Q252" s="76"/>
      <c r="R252" s="76"/>
      <c r="S252" s="76"/>
      <c r="T252" s="76"/>
      <c r="U252" s="101"/>
    </row>
    <row r="253" spans="1:21">
      <c r="A253" s="95"/>
      <c r="B253" s="31" t="s">
        <v>307</v>
      </c>
      <c r="C253" s="76"/>
      <c r="D253" s="76"/>
      <c r="E253" s="76"/>
      <c r="F253" s="76"/>
      <c r="G253" s="76"/>
      <c r="H253" s="76"/>
      <c r="I253" s="76"/>
      <c r="J253" s="76"/>
      <c r="K253" s="76"/>
      <c r="L253" s="76"/>
      <c r="M253" s="76"/>
      <c r="N253" s="76"/>
      <c r="O253" s="76"/>
      <c r="P253" s="76"/>
      <c r="Q253" s="76"/>
      <c r="R253" s="76"/>
      <c r="S253" s="76"/>
      <c r="T253" s="76"/>
      <c r="U253" s="101"/>
    </row>
    <row r="254" spans="1:21" ht="15.95">
      <c r="A254" s="95"/>
      <c r="B254" s="61" t="s">
        <v>295</v>
      </c>
      <c r="C254" s="102">
        <v>601.11419999999896</v>
      </c>
      <c r="D254" s="102">
        <v>610.23659999999904</v>
      </c>
      <c r="E254" s="102">
        <v>620.83420000000001</v>
      </c>
      <c r="F254" s="102">
        <v>631.15599999999904</v>
      </c>
      <c r="G254" s="102">
        <v>642.56619999999896</v>
      </c>
      <c r="H254" s="102">
        <v>654.20629999999903</v>
      </c>
      <c r="I254" s="102">
        <v>667.31589999999903</v>
      </c>
      <c r="J254" s="102">
        <v>679.66430000000003</v>
      </c>
      <c r="K254" s="102">
        <v>693.16639999999904</v>
      </c>
      <c r="L254" s="102">
        <v>703.80489999999895</v>
      </c>
      <c r="M254" s="102">
        <v>713.91449999999895</v>
      </c>
      <c r="N254" s="102">
        <v>721.63979999999901</v>
      </c>
      <c r="O254" s="102">
        <v>732.08289999999897</v>
      </c>
      <c r="P254" s="102">
        <v>739.02999999999895</v>
      </c>
      <c r="Q254" s="102">
        <v>743.27359999999896</v>
      </c>
      <c r="R254" s="102">
        <v>747.47249999999894</v>
      </c>
      <c r="S254" s="102">
        <v>750.05649999999901</v>
      </c>
      <c r="T254" s="102">
        <v>755.24609999999905</v>
      </c>
      <c r="U254" s="103">
        <v>756.36919999999895</v>
      </c>
    </row>
    <row r="255" spans="1:21">
      <c r="A255" s="95"/>
      <c r="B255" s="61"/>
      <c r="C255" s="102"/>
      <c r="D255" s="102"/>
      <c r="E255" s="102"/>
      <c r="F255" s="102"/>
      <c r="G255" s="102"/>
      <c r="H255" s="102"/>
      <c r="I255" s="102"/>
      <c r="J255" s="102"/>
      <c r="K255" s="102"/>
      <c r="L255" s="102"/>
      <c r="M255" s="102"/>
      <c r="N255" s="102"/>
      <c r="O255" s="102"/>
      <c r="P255" s="102"/>
      <c r="Q255" s="102"/>
      <c r="R255" s="102"/>
      <c r="S255" s="102"/>
      <c r="T255" s="102"/>
      <c r="U255" s="103"/>
    </row>
    <row r="256" spans="1:21" ht="15.95">
      <c r="A256" s="95"/>
      <c r="B256" s="31" t="s">
        <v>308</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4">
        <v>5.9593472181068002E-2</v>
      </c>
    </row>
    <row r="257" spans="1:21">
      <c r="A257" s="95"/>
      <c r="B257" s="19"/>
      <c r="C257" s="76"/>
      <c r="D257" s="76"/>
      <c r="E257" s="76"/>
      <c r="F257" s="76"/>
      <c r="G257" s="76"/>
      <c r="H257" s="76"/>
      <c r="I257" s="76"/>
      <c r="J257" s="76"/>
      <c r="K257" s="76"/>
      <c r="L257" s="76"/>
      <c r="M257" s="76"/>
      <c r="N257" s="76"/>
      <c r="O257" s="76"/>
      <c r="P257" s="76"/>
      <c r="Q257" s="76"/>
      <c r="R257" s="76"/>
      <c r="S257" s="76"/>
      <c r="T257" s="76"/>
      <c r="U257" s="101"/>
    </row>
    <row r="258" spans="1:21">
      <c r="A258" s="95"/>
      <c r="C258" s="76"/>
      <c r="D258" s="76"/>
      <c r="E258" s="76"/>
      <c r="F258" s="76"/>
      <c r="G258" s="76"/>
      <c r="H258" s="76"/>
      <c r="I258" s="76"/>
      <c r="J258" s="76"/>
      <c r="K258" s="76"/>
      <c r="L258" s="76"/>
      <c r="M258" s="76"/>
      <c r="N258" s="76"/>
      <c r="O258" s="76"/>
      <c r="P258" s="76"/>
      <c r="Q258" s="76"/>
      <c r="R258" s="76"/>
      <c r="S258" s="76"/>
      <c r="T258" s="76"/>
      <c r="U258" s="101"/>
    </row>
    <row r="259" spans="1:21" ht="32.1">
      <c r="A259" s="92"/>
      <c r="B259" s="120" t="s">
        <v>336</v>
      </c>
      <c r="C259" s="98">
        <v>3.2538001128715002</v>
      </c>
      <c r="D259" s="98">
        <v>3.3089954266622699</v>
      </c>
      <c r="E259" s="98">
        <v>3.3974357416091698</v>
      </c>
      <c r="F259" s="98">
        <v>3.7265996268657799</v>
      </c>
      <c r="G259" s="98">
        <v>3.4645119024431299</v>
      </c>
      <c r="H259" s="98">
        <v>2.9083576169918</v>
      </c>
      <c r="I259" s="98">
        <v>2.7870684666163599</v>
      </c>
      <c r="J259" s="98">
        <v>2.8696797614836802</v>
      </c>
      <c r="K259" s="98">
        <v>2.8983349366918101</v>
      </c>
      <c r="L259" s="98">
        <v>2.5686622822322702</v>
      </c>
      <c r="M259" s="98">
        <v>2.44589295169735</v>
      </c>
      <c r="N259" s="98">
        <v>2.28771682637921</v>
      </c>
      <c r="O259" s="98">
        <v>2.0764489388292402</v>
      </c>
      <c r="P259" s="98">
        <v>2.15058202405584</v>
      </c>
      <c r="Q259" s="98">
        <v>1.98649202494416</v>
      </c>
      <c r="R259" s="98">
        <v>1.8413751584026401</v>
      </c>
      <c r="S259" s="98">
        <v>1.5457629949095</v>
      </c>
      <c r="T259" s="98">
        <v>1.7109943825193701</v>
      </c>
      <c r="U259" s="99">
        <v>1.4332066261508001</v>
      </c>
    </row>
    <row r="260" spans="1:21">
      <c r="A260" s="95"/>
      <c r="B260" s="100" t="s">
        <v>337</v>
      </c>
      <c r="C260" s="76"/>
      <c r="D260" s="76"/>
      <c r="E260" s="76"/>
      <c r="F260" s="76"/>
      <c r="G260" s="76"/>
      <c r="H260" s="76"/>
      <c r="I260" s="76"/>
      <c r="J260" s="76"/>
      <c r="K260" s="76"/>
      <c r="L260" s="76"/>
      <c r="M260" s="76"/>
      <c r="N260" s="76"/>
      <c r="O260" s="76"/>
      <c r="P260" s="76"/>
      <c r="Q260" s="76"/>
      <c r="R260" s="76"/>
      <c r="S260" s="76"/>
      <c r="T260" s="76"/>
      <c r="U260" s="101"/>
    </row>
    <row r="261" spans="1:21">
      <c r="A261" s="95"/>
      <c r="B261" s="61" t="s">
        <v>326</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101">
        <v>7.8250963976010002E-2</v>
      </c>
    </row>
    <row r="262" spans="1:21">
      <c r="A262" s="95"/>
      <c r="B262" s="61" t="s">
        <v>327</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101">
        <v>0.222990229912581</v>
      </c>
    </row>
    <row r="263" spans="1:21">
      <c r="A263" s="95"/>
      <c r="B263" s="61" t="s">
        <v>328</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101">
        <v>6.4982462593906998E-2</v>
      </c>
    </row>
    <row r="264" spans="1:21">
      <c r="A264" s="95"/>
      <c r="B264" s="61" t="s">
        <v>329</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101">
        <v>2.7362702315573001E-2</v>
      </c>
    </row>
    <row r="265" spans="1:21" ht="15.95">
      <c r="A265" s="95"/>
      <c r="B265" s="61" t="s">
        <v>330</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101">
        <v>0.50449064481646</v>
      </c>
    </row>
    <row r="266" spans="1:21">
      <c r="A266" s="95"/>
      <c r="B266" s="61" t="s">
        <v>331</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101">
        <v>0.193869371446175</v>
      </c>
    </row>
    <row r="267" spans="1:21">
      <c r="A267" s="95"/>
      <c r="B267" s="61" t="s">
        <v>332</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101">
        <v>0.16921284850132201</v>
      </c>
    </row>
    <row r="268" spans="1:21">
      <c r="A268" s="95"/>
      <c r="B268" s="61" t="s">
        <v>333</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101">
        <v>3.5977512810669E-2</v>
      </c>
    </row>
    <row r="269" spans="1:21">
      <c r="A269" s="95"/>
      <c r="B269" s="61" t="s">
        <v>334</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101">
        <v>0.11453486126685999</v>
      </c>
    </row>
    <row r="270" spans="1:21">
      <c r="A270" s="95"/>
      <c r="B270" s="61" t="s">
        <v>335</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101">
        <v>2.1535028511249998E-2</v>
      </c>
    </row>
    <row r="271" spans="1:21">
      <c r="A271" s="95"/>
      <c r="C271" s="76"/>
      <c r="D271" s="76"/>
      <c r="E271" s="76"/>
      <c r="F271" s="76"/>
      <c r="G271" s="76"/>
      <c r="H271" s="76"/>
      <c r="I271" s="76"/>
      <c r="J271" s="76"/>
      <c r="K271" s="76"/>
      <c r="L271" s="76"/>
      <c r="M271" s="76"/>
      <c r="N271" s="76"/>
      <c r="O271" s="76"/>
      <c r="P271" s="76"/>
      <c r="Q271" s="76"/>
      <c r="R271" s="76"/>
      <c r="S271" s="76"/>
      <c r="T271" s="76"/>
      <c r="U271" s="101"/>
    </row>
    <row r="272" spans="1:21">
      <c r="A272" s="95"/>
      <c r="B272" s="100" t="s">
        <v>294</v>
      </c>
      <c r="C272" s="76"/>
      <c r="D272" s="76"/>
      <c r="E272" s="76"/>
      <c r="F272" s="76"/>
      <c r="G272" s="76"/>
      <c r="H272" s="76"/>
      <c r="I272" s="76"/>
      <c r="J272" s="76"/>
      <c r="K272" s="76"/>
      <c r="L272" s="76"/>
      <c r="M272" s="76"/>
      <c r="N272" s="76"/>
      <c r="O272" s="76"/>
      <c r="P272" s="76"/>
      <c r="Q272" s="76"/>
      <c r="R272" s="76"/>
      <c r="S272" s="76"/>
      <c r="T272" s="76"/>
      <c r="U272" s="101"/>
    </row>
    <row r="273" spans="1:24">
      <c r="A273" s="95"/>
      <c r="B273" s="61" t="s">
        <v>326</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101">
        <v>5.4598522326239802</v>
      </c>
    </row>
    <row r="274" spans="1:24">
      <c r="A274" s="95"/>
      <c r="B274" s="61" t="s">
        <v>327</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101">
        <v>15.5588333073418</v>
      </c>
    </row>
    <row r="275" spans="1:24">
      <c r="A275" s="95"/>
      <c r="B275" s="61" t="s">
        <v>328</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101">
        <v>4.5340609935938696</v>
      </c>
    </row>
    <row r="276" spans="1:24">
      <c r="A276" s="95"/>
      <c r="B276" s="61" t="s">
        <v>329</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101">
        <v>1.90919451642934</v>
      </c>
    </row>
    <row r="277" spans="1:24" ht="15.95">
      <c r="A277" s="95"/>
      <c r="B277" s="61" t="s">
        <v>330</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101">
        <v>35.200133435845203</v>
      </c>
    </row>
    <row r="278" spans="1:24">
      <c r="A278" s="95"/>
      <c r="B278" s="61" t="s">
        <v>331</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101">
        <v>13.526965889548899</v>
      </c>
    </row>
    <row r="279" spans="1:24">
      <c r="A279" s="95"/>
      <c r="B279" s="61" t="s">
        <v>332</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101">
        <v>11.8065912767777</v>
      </c>
    </row>
    <row r="280" spans="1:24">
      <c r="A280" s="95"/>
      <c r="B280" s="61" t="s">
        <v>333</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101">
        <v>2.5102809430413</v>
      </c>
    </row>
    <row r="281" spans="1:24">
      <c r="A281" s="95"/>
      <c r="B281" s="61" t="s">
        <v>334</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101">
        <v>7.99151072685651</v>
      </c>
    </row>
    <row r="282" spans="1:24">
      <c r="A282" s="95"/>
      <c r="B282" s="61" t="s">
        <v>335</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101">
        <v>1.50257667794118</v>
      </c>
    </row>
    <row r="283" spans="1:24">
      <c r="A283" s="95"/>
      <c r="C283" s="76"/>
      <c r="D283" s="76"/>
      <c r="E283" s="76"/>
      <c r="F283" s="76"/>
      <c r="G283" s="76"/>
      <c r="H283" s="76"/>
      <c r="I283" s="76"/>
      <c r="J283" s="76"/>
      <c r="K283" s="76"/>
      <c r="L283" s="76"/>
      <c r="M283" s="76"/>
      <c r="N283" s="76"/>
      <c r="O283" s="76"/>
      <c r="P283" s="76"/>
      <c r="Q283" s="76"/>
      <c r="R283" s="76"/>
      <c r="S283" s="76"/>
      <c r="T283" s="76"/>
      <c r="U283" s="101"/>
    </row>
    <row r="284" spans="1:24">
      <c r="A284" s="92"/>
      <c r="B284" s="31" t="s">
        <v>299</v>
      </c>
      <c r="C284" s="98">
        <v>59.556144458966799</v>
      </c>
      <c r="D284" s="98">
        <v>63.963537423833301</v>
      </c>
      <c r="E284" s="98">
        <v>61.615515466501797</v>
      </c>
      <c r="F284" s="98">
        <v>64.005915973308404</v>
      </c>
      <c r="G284" s="98">
        <v>60.114634524947903</v>
      </c>
      <c r="H284" s="98">
        <v>57.430674810297702</v>
      </c>
      <c r="I284" s="98">
        <v>55.8993157054636</v>
      </c>
      <c r="J284" s="98">
        <v>56.137683149738798</v>
      </c>
      <c r="K284" s="98">
        <v>52.949464993463302</v>
      </c>
      <c r="L284" s="98">
        <v>47.722444622162399</v>
      </c>
      <c r="M284" s="98">
        <v>49.500215494124198</v>
      </c>
      <c r="N284" s="98">
        <v>43.540793167495899</v>
      </c>
      <c r="O284" s="98">
        <v>39.841229643866399</v>
      </c>
      <c r="P284" s="98">
        <v>39.907621970800598</v>
      </c>
      <c r="Q284" s="98">
        <v>37.172331185254002</v>
      </c>
      <c r="R284" s="98">
        <v>38.7159943844105</v>
      </c>
      <c r="S284" s="98">
        <v>35.162694095455301</v>
      </c>
      <c r="T284" s="98">
        <v>35.966540844586902</v>
      </c>
      <c r="U284" s="99">
        <v>31.796277718568401</v>
      </c>
    </row>
    <row r="285" spans="1:24">
      <c r="A285" s="95"/>
      <c r="B285" s="19"/>
      <c r="C285" s="76"/>
      <c r="D285" s="76"/>
      <c r="E285" s="76"/>
      <c r="F285" s="76"/>
      <c r="G285" s="76"/>
      <c r="H285" s="76"/>
      <c r="I285" s="76"/>
      <c r="J285" s="76"/>
      <c r="K285" s="76"/>
      <c r="L285" s="76"/>
      <c r="M285" s="76"/>
      <c r="N285" s="76"/>
      <c r="O285" s="76"/>
      <c r="P285" s="76"/>
      <c r="Q285" s="76"/>
      <c r="R285" s="76"/>
      <c r="S285" s="76"/>
      <c r="T285" s="76"/>
      <c r="U285" s="101"/>
      <c r="V285" s="76"/>
      <c r="W285" s="76"/>
      <c r="X285" s="76"/>
    </row>
    <row r="286" spans="1:24">
      <c r="A286" s="121" t="s">
        <v>338</v>
      </c>
      <c r="B286"/>
      <c r="U286" s="101"/>
      <c r="V286" s="76"/>
      <c r="W286" s="76"/>
      <c r="X286" s="76"/>
    </row>
    <row r="287" spans="1:24">
      <c r="A287" s="112" t="s">
        <v>339</v>
      </c>
      <c r="B287" s="5"/>
      <c r="C287" s="5"/>
      <c r="D287" s="5"/>
      <c r="E287" s="5"/>
      <c r="F287" s="5"/>
      <c r="G287" s="5"/>
      <c r="H287" s="5"/>
      <c r="I287" s="5"/>
      <c r="J287" s="5"/>
      <c r="K287" s="5"/>
      <c r="L287" s="5"/>
      <c r="M287" s="5"/>
      <c r="N287" s="5"/>
      <c r="O287" s="5"/>
      <c r="P287" s="5"/>
      <c r="Q287" s="5"/>
      <c r="R287" s="5"/>
      <c r="S287" s="5"/>
      <c r="T287" s="5"/>
      <c r="U287" s="122"/>
      <c r="V287" s="76"/>
      <c r="W287" s="76"/>
      <c r="X287" s="76"/>
    </row>
    <row r="289" spans="1:22" ht="18">
      <c r="A289" s="88" t="s">
        <v>288</v>
      </c>
      <c r="B289" s="89"/>
      <c r="C289" s="90"/>
      <c r="D289" s="90"/>
      <c r="E289" s="90"/>
      <c r="F289" s="90"/>
      <c r="G289" s="90"/>
      <c r="H289" s="90"/>
      <c r="I289" s="90"/>
      <c r="J289" s="90"/>
      <c r="K289" s="90"/>
      <c r="L289" s="90"/>
      <c r="M289" s="90"/>
      <c r="N289" s="90"/>
      <c r="O289" s="90"/>
      <c r="P289" s="90"/>
      <c r="Q289" s="90"/>
      <c r="R289" s="90"/>
      <c r="S289" s="90"/>
      <c r="T289" s="90"/>
      <c r="U289" s="91"/>
    </row>
    <row r="290" spans="1:22">
      <c r="A290" s="92"/>
      <c r="F290" s="70"/>
      <c r="P290" s="70"/>
      <c r="Q290" s="70"/>
      <c r="R290" s="70"/>
      <c r="S290" s="70"/>
      <c r="U290" s="93"/>
      <c r="V290" s="70"/>
    </row>
    <row r="291" spans="1:22" ht="15.95">
      <c r="A291" s="94" t="s">
        <v>113</v>
      </c>
      <c r="F291" s="70"/>
      <c r="G291" s="70"/>
      <c r="H291" s="70"/>
      <c r="I291" s="70"/>
      <c r="U291" s="93"/>
    </row>
    <row r="292" spans="1:22" ht="15.95">
      <c r="A292" s="94" t="s">
        <v>340</v>
      </c>
      <c r="U292" s="93"/>
    </row>
    <row r="293" spans="1:22" ht="15.95">
      <c r="A293" s="95"/>
      <c r="C293" s="15"/>
      <c r="D293" s="15"/>
      <c r="E293" s="15"/>
      <c r="F293" s="96"/>
      <c r="G293" s="96"/>
      <c r="H293" s="96"/>
      <c r="I293" s="96"/>
      <c r="U293" s="93"/>
    </row>
    <row r="294" spans="1:22">
      <c r="A294" s="95"/>
      <c r="U294" s="93"/>
    </row>
    <row r="295" spans="1:22">
      <c r="A295" s="95"/>
      <c r="C295" s="82">
        <v>2000</v>
      </c>
      <c r="D295" s="82">
        <v>2001</v>
      </c>
      <c r="E295" s="82">
        <v>2002</v>
      </c>
      <c r="F295" s="82">
        <v>2003</v>
      </c>
      <c r="G295" s="82">
        <v>2004</v>
      </c>
      <c r="H295" s="82">
        <v>2005</v>
      </c>
      <c r="I295" s="82">
        <v>2006</v>
      </c>
      <c r="J295" s="82">
        <v>2007</v>
      </c>
      <c r="K295" s="82">
        <v>2008</v>
      </c>
      <c r="L295" s="82">
        <v>2009</v>
      </c>
      <c r="M295" s="82">
        <v>2010</v>
      </c>
      <c r="N295" s="82">
        <v>2011</v>
      </c>
      <c r="O295" s="82">
        <v>2012</v>
      </c>
      <c r="P295" s="82">
        <v>2013</v>
      </c>
      <c r="Q295" s="82">
        <v>2014</v>
      </c>
      <c r="R295" s="82">
        <v>2015</v>
      </c>
      <c r="S295" s="82">
        <v>2016</v>
      </c>
      <c r="T295" s="82">
        <v>2017</v>
      </c>
      <c r="U295" s="97">
        <v>2018</v>
      </c>
    </row>
    <row r="296" spans="1:22">
      <c r="A296" s="95"/>
      <c r="C296" s="16"/>
      <c r="D296" s="16"/>
      <c r="E296" s="16"/>
      <c r="F296" s="16"/>
      <c r="U296" s="93"/>
    </row>
    <row r="297" spans="1:22">
      <c r="A297" s="92"/>
      <c r="B297" s="21" t="s">
        <v>290</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6">
        <v>1173.73612435931</v>
      </c>
    </row>
    <row r="298" spans="1:22">
      <c r="A298" s="95"/>
      <c r="B298" s="123" t="s">
        <v>341</v>
      </c>
      <c r="C298" s="56"/>
      <c r="D298" s="56"/>
      <c r="E298" s="56"/>
      <c r="F298" s="56"/>
      <c r="G298" s="56"/>
      <c r="H298" s="56"/>
      <c r="I298" s="56"/>
      <c r="J298" s="56"/>
      <c r="K298" s="56"/>
      <c r="L298" s="56"/>
      <c r="M298" s="56"/>
      <c r="N298" s="56"/>
      <c r="O298" s="56"/>
      <c r="P298" s="56"/>
      <c r="Q298" s="56"/>
      <c r="R298" s="56"/>
      <c r="S298" s="56"/>
      <c r="T298" s="56"/>
      <c r="U298" s="117"/>
    </row>
    <row r="299" spans="1:22">
      <c r="A299" s="95"/>
      <c r="B299" s="61" t="s">
        <v>65</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7">
        <v>624.25441679994697</v>
      </c>
    </row>
    <row r="300" spans="1:22">
      <c r="A300" s="95"/>
      <c r="B300" s="61" t="s">
        <v>66</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7">
        <v>70.583212319558299</v>
      </c>
    </row>
    <row r="301" spans="1:22">
      <c r="A301" s="95"/>
      <c r="B301" s="61" t="s">
        <v>342</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7">
        <v>190.729742873606</v>
      </c>
    </row>
    <row r="302" spans="1:22">
      <c r="A302" s="95"/>
      <c r="B302" s="61" t="s">
        <v>343</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7">
        <v>45.074666878816402</v>
      </c>
    </row>
    <row r="303" spans="1:22">
      <c r="A303" s="95"/>
      <c r="B303" s="61" t="s">
        <v>70</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7">
        <v>170.322210321775</v>
      </c>
    </row>
    <row r="304" spans="1:22">
      <c r="A304" s="95"/>
      <c r="B304" s="61" t="s">
        <v>71</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7">
        <v>66.4598511656055</v>
      </c>
    </row>
    <row r="305" spans="1:21">
      <c r="A305" s="95"/>
      <c r="B305" s="61" t="s">
        <v>344</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7">
        <v>6.3120240000000001</v>
      </c>
    </row>
    <row r="306" spans="1:21">
      <c r="A306" s="95"/>
      <c r="C306" s="56"/>
      <c r="D306" s="56"/>
      <c r="E306" s="56"/>
      <c r="F306" s="56"/>
      <c r="G306" s="56"/>
      <c r="H306" s="56"/>
      <c r="I306" s="56"/>
      <c r="J306" s="56"/>
      <c r="K306" s="56"/>
      <c r="L306" s="56"/>
      <c r="M306" s="56"/>
      <c r="N306" s="56"/>
      <c r="O306" s="56"/>
      <c r="P306" s="56"/>
      <c r="Q306" s="56"/>
      <c r="R306" s="56"/>
      <c r="S306" s="56"/>
      <c r="T306" s="56"/>
      <c r="U306" s="117"/>
    </row>
    <row r="307" spans="1:21">
      <c r="A307" s="95"/>
      <c r="B307" s="100" t="s">
        <v>294</v>
      </c>
      <c r="C307" s="56"/>
      <c r="D307" s="56"/>
      <c r="E307" s="56"/>
      <c r="F307" s="56"/>
      <c r="G307" s="56"/>
      <c r="H307" s="56"/>
      <c r="I307" s="56"/>
      <c r="J307" s="56"/>
      <c r="K307" s="56"/>
      <c r="L307" s="56"/>
      <c r="M307" s="56"/>
      <c r="N307" s="56"/>
      <c r="O307" s="56"/>
      <c r="P307" s="56"/>
      <c r="Q307" s="56"/>
      <c r="R307" s="56"/>
      <c r="S307" s="56"/>
      <c r="T307" s="56"/>
      <c r="U307" s="117"/>
    </row>
    <row r="308" spans="1:21">
      <c r="A308" s="95"/>
      <c r="B308" s="61" t="s">
        <v>65</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7">
        <v>53.185243586219201</v>
      </c>
    </row>
    <row r="309" spans="1:21">
      <c r="A309" s="95"/>
      <c r="B309" s="61" t="s">
        <v>66</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7">
        <v>6.0135503078331602</v>
      </c>
    </row>
    <row r="310" spans="1:21">
      <c r="A310" s="95"/>
      <c r="B310" s="61" t="s">
        <v>342</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7">
        <v>16.249797455771098</v>
      </c>
    </row>
    <row r="311" spans="1:21">
      <c r="A311" s="95"/>
      <c r="B311" s="61" t="s">
        <v>343</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7">
        <v>3.8402726084127901</v>
      </c>
    </row>
    <row r="312" spans="1:21">
      <c r="A312" s="95"/>
      <c r="B312" s="61" t="s">
        <v>70</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7">
        <v>14.5111159814346</v>
      </c>
    </row>
    <row r="313" spans="1:21">
      <c r="A313" s="95"/>
      <c r="B313" s="61" t="s">
        <v>71</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7">
        <v>5.6622480799832999</v>
      </c>
    </row>
    <row r="314" spans="1:21">
      <c r="A314" s="95"/>
      <c r="B314" s="61" t="s">
        <v>344</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7">
        <v>0.53777198034570595</v>
      </c>
    </row>
    <row r="315" spans="1:21">
      <c r="A315" s="95"/>
      <c r="C315" s="76"/>
      <c r="D315" s="76"/>
      <c r="E315" s="76"/>
      <c r="F315" s="76"/>
      <c r="G315" s="76"/>
      <c r="H315" s="76"/>
      <c r="I315" s="76"/>
      <c r="J315" s="76"/>
      <c r="K315" s="76"/>
      <c r="L315" s="76"/>
      <c r="M315" s="76"/>
      <c r="N315" s="76"/>
      <c r="O315" s="76"/>
      <c r="P315" s="76"/>
      <c r="Q315" s="76"/>
      <c r="R315" s="76"/>
      <c r="S315" s="76"/>
      <c r="T315" s="76"/>
      <c r="U315" s="101"/>
    </row>
    <row r="316" spans="1:21">
      <c r="A316" s="95"/>
      <c r="B316" s="21" t="s">
        <v>72</v>
      </c>
      <c r="C316" s="76"/>
      <c r="D316" s="76"/>
      <c r="E316" s="76"/>
      <c r="F316" s="76"/>
      <c r="G316" s="76"/>
      <c r="H316" s="76"/>
      <c r="I316" s="76"/>
      <c r="J316" s="76"/>
      <c r="K316" s="76"/>
      <c r="L316" s="76"/>
      <c r="M316" s="76"/>
      <c r="N316" s="76"/>
      <c r="O316" s="76"/>
      <c r="P316" s="76"/>
      <c r="Q316" s="76"/>
      <c r="R316" s="76"/>
      <c r="S316" s="76"/>
      <c r="T316" s="76"/>
      <c r="U316" s="101"/>
    </row>
    <row r="317" spans="1:21" ht="15.95">
      <c r="A317" s="124"/>
      <c r="B317" s="125" t="s">
        <v>295</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7">
        <v>756.36919999999895</v>
      </c>
    </row>
    <row r="318" spans="1:21">
      <c r="A318" s="95"/>
      <c r="B318" s="61"/>
      <c r="C318" s="76"/>
      <c r="D318" s="76"/>
      <c r="E318" s="76"/>
      <c r="F318" s="76"/>
      <c r="G318" s="76"/>
      <c r="H318" s="76"/>
      <c r="I318" s="76"/>
      <c r="J318" s="76"/>
      <c r="K318" s="76"/>
      <c r="L318" s="76"/>
      <c r="M318" s="76"/>
      <c r="N318" s="76"/>
      <c r="O318" s="76"/>
      <c r="P318" s="76"/>
      <c r="Q318" s="76"/>
      <c r="R318" s="76"/>
      <c r="S318" s="76"/>
      <c r="T318" s="76"/>
      <c r="U318" s="101"/>
    </row>
    <row r="319" spans="1:21" ht="15.95">
      <c r="A319" s="92"/>
      <c r="B319" s="21" t="s">
        <v>345</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11">
        <v>1.5434580101348701</v>
      </c>
    </row>
    <row r="320" spans="1:21">
      <c r="A320" s="92"/>
      <c r="B320" s="21"/>
      <c r="C320" s="32"/>
      <c r="D320" s="32"/>
      <c r="E320" s="32"/>
      <c r="F320" s="32"/>
      <c r="G320" s="32"/>
      <c r="H320" s="32"/>
      <c r="I320" s="32"/>
      <c r="J320" s="32"/>
      <c r="K320" s="32"/>
      <c r="L320" s="32"/>
      <c r="M320" s="32"/>
      <c r="N320" s="32"/>
      <c r="O320" s="32"/>
      <c r="P320" s="32"/>
      <c r="Q320" s="32"/>
      <c r="R320" s="32"/>
      <c r="S320" s="32"/>
      <c r="T320" s="32"/>
      <c r="U320" s="111"/>
    </row>
    <row r="321" spans="1:21">
      <c r="A321" s="95"/>
      <c r="B321" s="19"/>
      <c r="C321" s="76"/>
      <c r="D321" s="76"/>
      <c r="E321" s="76"/>
      <c r="F321" s="76"/>
      <c r="G321" s="76"/>
      <c r="H321" s="76"/>
      <c r="I321" s="76"/>
      <c r="J321" s="76"/>
      <c r="K321" s="76"/>
      <c r="L321" s="76"/>
      <c r="M321" s="76"/>
      <c r="N321" s="76"/>
      <c r="O321" s="76"/>
      <c r="P321" s="76"/>
      <c r="Q321" s="76"/>
      <c r="R321" s="76"/>
      <c r="S321" s="76"/>
      <c r="T321" s="76"/>
      <c r="U321" s="101"/>
    </row>
    <row r="322" spans="1:21" ht="15.95">
      <c r="A322" s="92"/>
      <c r="B322" s="105" t="s">
        <v>297</v>
      </c>
      <c r="C322" s="98">
        <v>55.184426282318</v>
      </c>
      <c r="D322" s="98">
        <v>56.654339769411997</v>
      </c>
      <c r="E322" s="98">
        <v>59.224516527638897</v>
      </c>
      <c r="F322" s="98">
        <v>62.232063902302798</v>
      </c>
      <c r="G322" s="98">
        <v>59.262323615753502</v>
      </c>
      <c r="H322" s="98">
        <v>56.204562788128001</v>
      </c>
      <c r="I322" s="98">
        <v>52.3795717459857</v>
      </c>
      <c r="J322" s="98">
        <v>54.402697665759902</v>
      </c>
      <c r="K322" s="98">
        <v>53.6384067469195</v>
      </c>
      <c r="L322" s="98">
        <v>50.925647260591099</v>
      </c>
      <c r="M322" s="98">
        <v>50.669204760362803</v>
      </c>
      <c r="N322" s="98">
        <v>50.2921264256399</v>
      </c>
      <c r="O322" s="98">
        <v>46.409145343623997</v>
      </c>
      <c r="P322" s="98">
        <v>47.950933854203797</v>
      </c>
      <c r="Q322" s="98">
        <v>49.025742978464599</v>
      </c>
      <c r="R322" s="98">
        <v>48.423498910835598</v>
      </c>
      <c r="S322" s="98">
        <v>46.502712410153599</v>
      </c>
      <c r="T322" s="98">
        <v>49.662281156043697</v>
      </c>
      <c r="U322" s="99">
        <v>49.031319227929103</v>
      </c>
    </row>
    <row r="323" spans="1:21">
      <c r="A323" s="95"/>
      <c r="B323" s="126" t="s">
        <v>346</v>
      </c>
      <c r="C323" s="76"/>
      <c r="D323" s="76"/>
      <c r="E323" s="76"/>
      <c r="F323" s="76"/>
      <c r="G323" s="76"/>
      <c r="H323" s="76"/>
      <c r="I323" s="76"/>
      <c r="J323" s="76"/>
      <c r="K323" s="76"/>
      <c r="L323" s="76"/>
      <c r="M323" s="76"/>
      <c r="N323" s="76"/>
      <c r="O323" s="76"/>
      <c r="P323" s="76"/>
      <c r="Q323" s="76"/>
      <c r="R323" s="76"/>
      <c r="S323" s="76"/>
      <c r="T323" s="76"/>
      <c r="U323" s="101"/>
    </row>
    <row r="324" spans="1:21">
      <c r="A324" s="95"/>
      <c r="B324" s="61" t="s">
        <v>65</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101">
        <v>29.672257765610698</v>
      </c>
    </row>
    <row r="325" spans="1:21">
      <c r="A325" s="95"/>
      <c r="B325" s="61" t="s">
        <v>66</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101">
        <v>3.5417075850450401</v>
      </c>
    </row>
    <row r="326" spans="1:21">
      <c r="A326" s="95"/>
      <c r="B326" s="61" t="s">
        <v>342</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101">
        <v>6.5857754621133298</v>
      </c>
    </row>
    <row r="327" spans="1:21">
      <c r="A327" s="95"/>
      <c r="B327" s="61" t="s">
        <v>343</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101">
        <v>1.4332066261508001</v>
      </c>
    </row>
    <row r="328" spans="1:21">
      <c r="A328" s="95"/>
      <c r="B328" s="61" t="s">
        <v>70</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101">
        <v>5.4156123010315902</v>
      </c>
    </row>
    <row r="329" spans="1:21">
      <c r="A329" s="95"/>
      <c r="B329" s="61" t="s">
        <v>71</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101">
        <v>2.18206061990732</v>
      </c>
    </row>
    <row r="330" spans="1:21">
      <c r="A330" s="95"/>
      <c r="B330" s="61" t="s">
        <v>344</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101">
        <v>0.20069886807026899</v>
      </c>
    </row>
    <row r="331" spans="1:21">
      <c r="A331" s="95"/>
      <c r="C331" s="76"/>
      <c r="D331" s="76"/>
      <c r="E331" s="76"/>
      <c r="F331" s="76"/>
      <c r="G331" s="76"/>
      <c r="H331" s="76"/>
      <c r="I331" s="76"/>
      <c r="J331" s="76"/>
      <c r="K331" s="76"/>
      <c r="L331" s="76"/>
      <c r="M331" s="76"/>
      <c r="N331" s="76"/>
      <c r="O331" s="76"/>
      <c r="P331" s="76"/>
      <c r="Q331" s="76"/>
      <c r="R331" s="76"/>
      <c r="S331" s="76"/>
      <c r="T331" s="76"/>
      <c r="U331" s="101"/>
    </row>
    <row r="332" spans="1:21">
      <c r="A332" s="95"/>
      <c r="B332" s="100" t="s">
        <v>294</v>
      </c>
      <c r="C332" s="76"/>
      <c r="D332" s="76"/>
      <c r="E332" s="76"/>
      <c r="F332" s="76"/>
      <c r="G332" s="76"/>
      <c r="H332" s="76"/>
      <c r="I332" s="76"/>
      <c r="J332" s="76"/>
      <c r="K332" s="76"/>
      <c r="L332" s="76"/>
      <c r="M332" s="76"/>
      <c r="N332" s="76"/>
      <c r="O332" s="76"/>
      <c r="P332" s="76"/>
      <c r="Q332" s="76"/>
      <c r="R332" s="76"/>
      <c r="S332" s="76"/>
      <c r="T332" s="76"/>
      <c r="U332" s="101"/>
    </row>
    <row r="333" spans="1:21">
      <c r="A333" s="95"/>
      <c r="B333" s="61" t="s">
        <v>65</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101">
        <v>60.516947601746097</v>
      </c>
    </row>
    <row r="334" spans="1:21">
      <c r="A334" s="95"/>
      <c r="B334" s="61" t="s">
        <v>66</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101">
        <v>7.2233577248470597</v>
      </c>
    </row>
    <row r="335" spans="1:21">
      <c r="A335" s="95"/>
      <c r="B335" s="61" t="s">
        <v>342</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101">
        <v>13.4317729276228</v>
      </c>
    </row>
    <row r="336" spans="1:21">
      <c r="A336" s="95"/>
      <c r="B336" s="61" t="s">
        <v>343</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101">
        <v>2.9230431665286001</v>
      </c>
    </row>
    <row r="337" spans="1:28">
      <c r="A337" s="95"/>
      <c r="B337" s="61" t="s">
        <v>70</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101">
        <v>11.0452102580727</v>
      </c>
    </row>
    <row r="338" spans="1:28">
      <c r="A338" s="95"/>
      <c r="B338" s="61" t="s">
        <v>71</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101">
        <v>4.4503404237681199</v>
      </c>
    </row>
    <row r="339" spans="1:28">
      <c r="A339" s="95"/>
      <c r="B339" s="61" t="s">
        <v>344</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101">
        <v>0.40932789741449099</v>
      </c>
    </row>
    <row r="340" spans="1:28">
      <c r="A340" s="95"/>
      <c r="C340" s="76"/>
      <c r="D340" s="76"/>
      <c r="E340" s="76"/>
      <c r="F340" s="76"/>
      <c r="G340" s="76"/>
      <c r="H340" s="76"/>
      <c r="I340" s="76"/>
      <c r="J340" s="76"/>
      <c r="K340" s="76"/>
      <c r="L340" s="76"/>
      <c r="M340" s="76"/>
      <c r="N340" s="76"/>
      <c r="O340" s="76"/>
      <c r="P340" s="76"/>
      <c r="Q340" s="76"/>
      <c r="R340" s="76"/>
      <c r="S340" s="76"/>
      <c r="T340" s="76"/>
      <c r="U340" s="101"/>
    </row>
    <row r="341" spans="1:28">
      <c r="A341" s="95"/>
      <c r="B341" s="21" t="s">
        <v>299</v>
      </c>
      <c r="C341" s="98">
        <v>55.724956314503302</v>
      </c>
      <c r="D341" s="98">
        <v>57.615908114477001</v>
      </c>
      <c r="E341" s="98">
        <v>56.668329959286801</v>
      </c>
      <c r="F341" s="98">
        <v>57.786973529793499</v>
      </c>
      <c r="G341" s="98">
        <v>56.132548225866202</v>
      </c>
      <c r="H341" s="98">
        <v>54.696804243400898</v>
      </c>
      <c r="I341" s="98">
        <v>53.957934711780602</v>
      </c>
      <c r="J341" s="98">
        <v>53.947795048603098</v>
      </c>
      <c r="K341" s="98">
        <v>52.265773217757399</v>
      </c>
      <c r="L341" s="98">
        <v>49.788550251199702</v>
      </c>
      <c r="M341" s="98">
        <v>50.595860207105801</v>
      </c>
      <c r="N341" s="98">
        <v>48.035877163135403</v>
      </c>
      <c r="O341" s="98">
        <v>46.175288878430699</v>
      </c>
      <c r="P341" s="98">
        <v>46.0770899616669</v>
      </c>
      <c r="Q341" s="98">
        <v>44.774065520989097</v>
      </c>
      <c r="R341" s="98">
        <v>45.122311223806001</v>
      </c>
      <c r="S341" s="98">
        <v>43.474439741618902</v>
      </c>
      <c r="T341" s="98">
        <v>43.714830920839901</v>
      </c>
      <c r="U341" s="99">
        <v>41.773715752927899</v>
      </c>
    </row>
    <row r="342" spans="1:28">
      <c r="A342" s="95"/>
      <c r="U342" s="93"/>
    </row>
    <row r="343" spans="1:28">
      <c r="A343" s="110"/>
      <c r="B343" s="31" t="s">
        <v>311</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11">
        <v>0.94776298094599998</v>
      </c>
    </row>
    <row r="344" spans="1:28">
      <c r="A344" s="95"/>
      <c r="B344" s="31" t="s">
        <v>318</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11">
        <v>1.891612004962</v>
      </c>
    </row>
    <row r="345" spans="1:28">
      <c r="A345" s="95"/>
      <c r="U345" s="93"/>
    </row>
    <row r="346" spans="1:28">
      <c r="A346" s="112" t="s">
        <v>347</v>
      </c>
      <c r="B346" s="113"/>
      <c r="C346" s="113"/>
      <c r="D346" s="113"/>
      <c r="E346" s="113"/>
      <c r="F346" s="113"/>
      <c r="G346" s="113"/>
      <c r="H346" s="113"/>
      <c r="I346" s="113"/>
      <c r="J346" s="113"/>
      <c r="K346" s="113"/>
      <c r="L346" s="113"/>
      <c r="M346" s="113"/>
      <c r="N346" s="113"/>
      <c r="O346" s="113"/>
      <c r="P346" s="113"/>
      <c r="Q346" s="113"/>
      <c r="R346" s="113"/>
      <c r="S346" s="113"/>
      <c r="T346" s="113"/>
      <c r="U346" s="127"/>
      <c r="V346" s="16"/>
      <c r="W346" s="16"/>
      <c r="X346" s="16"/>
      <c r="Y346" s="16"/>
      <c r="Z346" s="16"/>
      <c r="AA346" s="16"/>
      <c r="AB346"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tabSelected="1" workbookViewId="0">
      <pane xSplit="1" ySplit="2" topLeftCell="B3" activePane="bottomRight" state="frozen"/>
      <selection pane="bottomRight" activeCell="B1" sqref="B1"/>
      <selection pane="bottomLeft" activeCell="B4" sqref="B4"/>
      <selection pane="topRight" activeCell="B4" sqref="B4"/>
    </sheetView>
  </sheetViews>
  <sheetFormatPr defaultColWidth="8.85546875" defaultRowHeight="15"/>
  <cols>
    <col min="1" max="1" width="12.140625" bestFit="1" customWidth="1"/>
    <col min="2" max="3" width="29" bestFit="1" customWidth="1"/>
    <col min="4" max="4" width="9.7109375" bestFit="1" customWidth="1"/>
    <col min="5" max="8" width="16" bestFit="1" customWidth="1"/>
    <col min="9" max="9" width="19.85546875" bestFit="1" customWidth="1"/>
    <col min="10" max="10" width="5.85546875" bestFit="1" customWidth="1"/>
    <col min="11" max="11" width="17.140625" bestFit="1" customWidth="1"/>
    <col min="12" max="12" width="16.85546875" bestFit="1" customWidth="1"/>
    <col min="13" max="13" width="15.85546875" bestFit="1" customWidth="1"/>
    <col min="14" max="14" width="21" bestFit="1" customWidth="1"/>
    <col min="15" max="15" width="22.42578125" bestFit="1" customWidth="1"/>
    <col min="16" max="16" width="13.28515625" bestFit="1" customWidth="1"/>
    <col min="17" max="17" width="28.140625" bestFit="1" customWidth="1"/>
    <col min="18" max="18" width="25.28515625" bestFit="1" customWidth="1"/>
    <col min="19" max="19" width="13.140625" bestFit="1" customWidth="1"/>
    <col min="20" max="20" width="20" bestFit="1" customWidth="1"/>
    <col min="21" max="21" width="8.85546875" bestFit="1" customWidth="1"/>
    <col min="22" max="22" width="9.140625" bestFit="1" customWidth="1"/>
    <col min="23" max="23" width="16" bestFit="1" customWidth="1"/>
    <col min="24" max="24" width="27.140625" bestFit="1" customWidth="1"/>
    <col min="25" max="25" width="15.85546875" bestFit="1" customWidth="1"/>
    <col min="26" max="26" width="40.140625" bestFit="1" customWidth="1"/>
    <col min="27" max="27" width="13.7109375" bestFit="1" customWidth="1"/>
    <col min="28" max="28" width="30.42578125" bestFit="1" customWidth="1"/>
    <col min="29" max="29" width="23.7109375" bestFit="1" customWidth="1"/>
    <col min="30" max="30" width="33.28515625" bestFit="1" customWidth="1"/>
    <col min="31" max="31" width="19" bestFit="1" customWidth="1"/>
    <col min="32" max="32" width="16" bestFit="1" customWidth="1"/>
    <col min="33" max="33" width="31.85546875" bestFit="1" customWidth="1"/>
    <col min="34" max="34" width="12" bestFit="1" customWidth="1"/>
    <col min="35" max="35" width="10" bestFit="1" customWidth="1"/>
    <col min="36" max="36" width="11.7109375" bestFit="1" customWidth="1"/>
    <col min="37" max="37" width="9.7109375" bestFit="1" customWidth="1"/>
    <col min="38" max="38" width="11.85546875" bestFit="1" customWidth="1"/>
    <col min="39" max="40" width="12.140625" bestFit="1" customWidth="1"/>
    <col min="41" max="41" width="13.42578125" bestFit="1" customWidth="1"/>
    <col min="42" max="42" width="18.85546875" bestFit="1" customWidth="1"/>
    <col min="43" max="43" width="24.28515625" bestFit="1" customWidth="1"/>
    <col min="44" max="44" width="20.42578125" bestFit="1" customWidth="1"/>
    <col min="45" max="45" width="19.7109375" bestFit="1" customWidth="1"/>
    <col min="46" max="46" width="22.140625" bestFit="1" customWidth="1"/>
    <col min="47" max="47" width="11" bestFit="1" customWidth="1"/>
    <col min="48" max="48" width="14.7109375" bestFit="1" customWidth="1"/>
    <col min="49" max="49" width="12.140625" bestFit="1" customWidth="1"/>
    <col min="50" max="50" width="8.140625" bestFit="1" customWidth="1"/>
    <col min="51" max="51" width="9.85546875" bestFit="1" customWidth="1"/>
    <col min="52" max="52" width="10.42578125" bestFit="1" customWidth="1"/>
    <col min="53" max="53" width="12" bestFit="1" customWidth="1"/>
    <col min="54" max="54" width="20.28515625" bestFit="1" customWidth="1"/>
    <col min="55" max="55" width="11.85546875" bestFit="1" customWidth="1"/>
    <col min="56" max="56" width="8.140625" bestFit="1" customWidth="1"/>
    <col min="57" max="57" width="33.42578125" bestFit="1" customWidth="1"/>
    <col min="58" max="58" width="14" bestFit="1" customWidth="1"/>
    <col min="59" max="59" width="18" bestFit="1" customWidth="1"/>
    <col min="60" max="60" width="18.7109375" bestFit="1" customWidth="1"/>
    <col min="61" max="61" width="8" bestFit="1" customWidth="1"/>
    <col min="62" max="62" width="19" bestFit="1" customWidth="1"/>
    <col min="63" max="63" width="15.7109375" bestFit="1" customWidth="1"/>
    <col min="64" max="64" width="13.140625" bestFit="1" customWidth="1"/>
    <col min="65" max="65" width="34.28515625" bestFit="1" customWidth="1"/>
    <col min="66" max="66" width="23.7109375" bestFit="1" customWidth="1"/>
    <col min="67" max="67" width="34.85546875" bestFit="1" customWidth="1"/>
    <col min="68" max="68" width="25" bestFit="1" customWidth="1"/>
    <col min="69" max="69" width="18.42578125" bestFit="1" customWidth="1"/>
    <col min="70" max="70" width="20" bestFit="1" customWidth="1"/>
    <col min="71" max="71" width="19.7109375" bestFit="1" customWidth="1"/>
    <col min="72" max="72" width="18.85546875" bestFit="1" customWidth="1"/>
    <col min="73" max="73" width="18.7109375" bestFit="1" customWidth="1"/>
    <col min="74" max="74" width="13.42578125" bestFit="1" customWidth="1"/>
    <col min="75" max="75" width="17.85546875" bestFit="1" customWidth="1"/>
    <col min="76" max="76" width="27.42578125" bestFit="1" customWidth="1"/>
    <col min="77" max="77" width="19.28515625" bestFit="1" customWidth="1"/>
    <col min="78" max="78" width="16.7109375" bestFit="1" customWidth="1"/>
    <col min="79" max="79" width="22.85546875" bestFit="1" customWidth="1"/>
    <col min="80" max="80" width="20.28515625" bestFit="1" customWidth="1"/>
    <col min="81" max="81" width="8.42578125" bestFit="1" customWidth="1"/>
    <col min="82" max="82" width="25.28515625" bestFit="1" customWidth="1"/>
    <col min="83" max="83" width="11.140625" bestFit="1" customWidth="1"/>
    <col min="84" max="84" width="9.140625" bestFit="1" customWidth="1"/>
    <col min="85" max="85" width="19.7109375" bestFit="1" customWidth="1"/>
    <col min="86" max="86" width="4.28515625" bestFit="1" customWidth="1"/>
    <col min="87" max="87" width="27.7109375" bestFit="1" customWidth="1"/>
    <col min="88" max="88" width="24.140625" bestFit="1" customWidth="1"/>
    <col min="89" max="89" width="19.7109375" bestFit="1" customWidth="1"/>
    <col min="90" max="90" width="20.42578125" bestFit="1" customWidth="1"/>
    <col min="91" max="91" width="28.7109375" bestFit="1" customWidth="1"/>
    <col min="92" max="92" width="23.42578125" bestFit="1" customWidth="1"/>
    <col min="93" max="93" width="11.42578125" bestFit="1" customWidth="1"/>
    <col min="94" max="94" width="22.140625" bestFit="1" customWidth="1"/>
    <col min="95" max="95" width="14.42578125" bestFit="1" customWidth="1"/>
    <col min="96" max="96" width="13.28515625" bestFit="1" customWidth="1"/>
    <col min="97" max="97" width="5.85546875" bestFit="1" customWidth="1"/>
    <col min="98" max="98" width="6.140625" bestFit="1" customWidth="1"/>
    <col min="99" max="99" width="15.7109375" bestFit="1" customWidth="1"/>
    <col min="100" max="100" width="17.42578125" bestFit="1" customWidth="1"/>
    <col min="101" max="101" width="14.7109375" bestFit="1" customWidth="1"/>
    <col min="102" max="102" width="13.28515625" bestFit="1" customWidth="1"/>
    <col min="103" max="103" width="43.85546875" bestFit="1" customWidth="1"/>
    <col min="104" max="104" width="8.85546875" bestFit="1" customWidth="1"/>
    <col min="105" max="105" width="10.85546875" bestFit="1" customWidth="1"/>
    <col min="106" max="106" width="17.42578125" bestFit="1" customWidth="1"/>
    <col min="107" max="107" width="16.85546875" bestFit="1" customWidth="1"/>
    <col min="108" max="108" width="17.85546875" bestFit="1" customWidth="1"/>
    <col min="109" max="109" width="15.85546875" bestFit="1" customWidth="1"/>
    <col min="110" max="110" width="18.7109375" bestFit="1" customWidth="1"/>
    <col min="111" max="111" width="17.7109375" bestFit="1" customWidth="1"/>
    <col min="112" max="112" width="33.140625" bestFit="1" customWidth="1"/>
    <col min="113" max="113" width="34.85546875" bestFit="1" customWidth="1"/>
    <col min="114" max="114" width="16" bestFit="1" customWidth="1"/>
    <col min="115" max="115" width="21.85546875" bestFit="1" customWidth="1"/>
    <col min="116" max="116" width="39" bestFit="1" customWidth="1"/>
    <col min="117" max="117" width="31" bestFit="1" customWidth="1"/>
    <col min="118" max="118" width="15.7109375" bestFit="1" customWidth="1"/>
    <col min="119" max="119" width="20.42578125" bestFit="1" customWidth="1"/>
    <col min="120" max="120" width="25.7109375" bestFit="1" customWidth="1"/>
    <col min="121" max="121" width="17.42578125" bestFit="1" customWidth="1"/>
    <col min="122" max="122" width="23.7109375" bestFit="1" customWidth="1"/>
    <col min="123" max="123" width="16.28515625" bestFit="1" customWidth="1"/>
    <col min="124" max="124" width="13.42578125" bestFit="1" customWidth="1"/>
    <col min="125" max="125" width="38.42578125" bestFit="1" customWidth="1"/>
    <col min="126" max="126" width="24.85546875" bestFit="1" customWidth="1"/>
    <col min="127" max="127" width="24" bestFit="1" customWidth="1"/>
    <col min="128" max="128" width="14.7109375" bestFit="1" customWidth="1"/>
    <col min="129" max="129" width="35.28515625" bestFit="1" customWidth="1"/>
    <col min="130" max="130" width="24.42578125" bestFit="1" customWidth="1"/>
    <col min="131" max="131" width="25.28515625" bestFit="1" customWidth="1"/>
    <col min="132" max="132" width="27.28515625" bestFit="1" customWidth="1"/>
    <col min="133" max="133" width="10.42578125" bestFit="1" customWidth="1"/>
    <col min="134" max="134" width="21" bestFit="1" customWidth="1"/>
    <col min="135" max="135" width="18.85546875" bestFit="1" customWidth="1"/>
    <col min="136" max="136" width="30.85546875" bestFit="1" customWidth="1"/>
    <col min="137" max="137" width="12.140625" bestFit="1" customWidth="1"/>
    <col min="138" max="138" width="22.7109375" bestFit="1" customWidth="1"/>
    <col min="139" max="139" width="11.85546875" bestFit="1" customWidth="1"/>
    <col min="140" max="140" width="28" bestFit="1" customWidth="1"/>
    <col min="141" max="141" width="22.140625" bestFit="1" customWidth="1"/>
    <col min="142" max="142" width="15.85546875" bestFit="1" customWidth="1"/>
    <col min="143" max="143" width="10.28515625" bestFit="1" customWidth="1"/>
    <col min="144" max="144" width="23.42578125" bestFit="1" customWidth="1"/>
    <col min="145" max="145" width="31.42578125" bestFit="1" customWidth="1"/>
    <col min="146" max="146" width="22.85546875" bestFit="1" customWidth="1"/>
    <col min="147" max="147" width="34.85546875" bestFit="1" customWidth="1"/>
    <col min="148" max="148" width="27" bestFit="1" customWidth="1"/>
    <col min="149" max="149" width="31.140625" bestFit="1" customWidth="1"/>
    <col min="150" max="150" width="16.85546875" bestFit="1" customWidth="1"/>
    <col min="151" max="151" width="18.140625" bestFit="1" customWidth="1"/>
    <col min="152" max="152" width="15.42578125" bestFit="1" customWidth="1"/>
    <col min="153" max="153" width="19" bestFit="1" customWidth="1"/>
    <col min="154" max="154" width="24.28515625" bestFit="1" customWidth="1"/>
    <col min="155" max="155" width="18.85546875" bestFit="1" customWidth="1"/>
    <col min="156" max="156" width="19.42578125" bestFit="1" customWidth="1"/>
    <col min="157" max="157" width="11" bestFit="1" customWidth="1"/>
    <col min="158" max="158" width="9.140625" bestFit="1" customWidth="1"/>
    <col min="159" max="159" width="22.140625" bestFit="1" customWidth="1"/>
    <col min="160" max="160" width="19.85546875" bestFit="1" customWidth="1"/>
    <col min="161" max="161" width="28.28515625" bestFit="1" customWidth="1"/>
    <col min="162" max="162" width="20.42578125" bestFit="1" customWidth="1"/>
    <col min="163" max="163" width="14.140625" bestFit="1" customWidth="1"/>
    <col min="164" max="164" width="33.140625" bestFit="1" customWidth="1"/>
    <col min="165" max="165" width="17.140625" bestFit="1" customWidth="1"/>
    <col min="166" max="166" width="19.42578125" bestFit="1" customWidth="1"/>
    <col min="167" max="167" width="22.28515625" bestFit="1" customWidth="1"/>
    <col min="168" max="168" width="36.42578125" bestFit="1" customWidth="1"/>
    <col min="169" max="169" width="29.140625" bestFit="1" customWidth="1"/>
    <col min="170" max="170" width="31.28515625" bestFit="1" customWidth="1"/>
    <col min="171" max="171" width="23.42578125" bestFit="1" customWidth="1"/>
    <col min="172" max="172" width="20.140625" bestFit="1" customWidth="1"/>
    <col min="173" max="173" width="15" bestFit="1" customWidth="1"/>
    <col min="174" max="174" width="21" bestFit="1" customWidth="1"/>
    <col min="175" max="175" width="6.42578125" bestFit="1" customWidth="1"/>
    <col min="176" max="176" width="18.42578125" bestFit="1" customWidth="1"/>
    <col min="177" max="177" width="13.140625" bestFit="1" customWidth="1"/>
    <col min="178" max="178" width="14.28515625" bestFit="1" customWidth="1"/>
    <col min="179" max="179" width="6.42578125" bestFit="1" customWidth="1"/>
    <col min="180" max="180" width="20.140625" bestFit="1" customWidth="1"/>
    <col min="181" max="181" width="25" bestFit="1" customWidth="1"/>
    <col min="182" max="182" width="13.42578125" bestFit="1" customWidth="1"/>
    <col min="183" max="183" width="14.140625" bestFit="1" customWidth="1"/>
    <col min="184" max="184" width="33.7109375" bestFit="1" customWidth="1"/>
    <col min="185" max="186" width="18.85546875" bestFit="1" customWidth="1"/>
    <col min="187" max="187" width="27.85546875" bestFit="1" customWidth="1"/>
    <col min="188" max="188" width="17.140625" bestFit="1" customWidth="1"/>
    <col min="189" max="189" width="24.140625" bestFit="1" customWidth="1"/>
    <col min="190" max="190" width="32.140625" bestFit="1" customWidth="1"/>
    <col min="191" max="191" width="16.85546875" bestFit="1" customWidth="1"/>
    <col min="192" max="192" width="17" bestFit="1" customWidth="1"/>
    <col min="193" max="193" width="22.140625" bestFit="1" customWidth="1"/>
    <col min="194" max="194" width="19.85546875" bestFit="1" customWidth="1"/>
    <col min="195" max="195" width="18.85546875" bestFit="1" customWidth="1"/>
    <col min="196" max="196" width="33.85546875" bestFit="1" customWidth="1"/>
    <col min="197" max="197" width="32.42578125" bestFit="1" customWidth="1"/>
    <col min="198" max="198" width="32" bestFit="1" customWidth="1"/>
    <col min="199" max="199" width="35.7109375" bestFit="1" customWidth="1"/>
    <col min="200" max="200" width="16.85546875" bestFit="1" customWidth="1"/>
    <col min="201" max="201" width="27.42578125" bestFit="1" customWidth="1"/>
    <col min="202" max="202" width="16.42578125" bestFit="1" customWidth="1"/>
    <col min="203" max="203" width="22.140625" bestFit="1" customWidth="1"/>
    <col min="204" max="204" width="27.85546875" bestFit="1" customWidth="1"/>
    <col min="205" max="205" width="28.85546875" bestFit="1" customWidth="1"/>
    <col min="206" max="206" width="28.7109375" bestFit="1" customWidth="1"/>
    <col min="207" max="207" width="17.42578125" bestFit="1" customWidth="1"/>
    <col min="208" max="208" width="18.7109375" bestFit="1" customWidth="1"/>
    <col min="209" max="209" width="17.85546875" bestFit="1" customWidth="1"/>
    <col min="210" max="210" width="30.85546875" bestFit="1" customWidth="1"/>
    <col min="211" max="211" width="23" bestFit="1" customWidth="1"/>
    <col min="212" max="212" width="20.7109375" bestFit="1" customWidth="1"/>
    <col min="213" max="213" width="18.42578125" bestFit="1" customWidth="1"/>
    <col min="214" max="214" width="38" bestFit="1" customWidth="1"/>
    <col min="215" max="215" width="16" bestFit="1" customWidth="1"/>
    <col min="216" max="216" width="8.28515625" bestFit="1" customWidth="1"/>
    <col min="217" max="217" width="30.85546875" bestFit="1" customWidth="1"/>
    <col min="218" max="218" width="21.140625" bestFit="1" customWidth="1"/>
    <col min="219" max="219" width="20.140625" bestFit="1" customWidth="1"/>
    <col min="220" max="220" width="19.28515625" bestFit="1" customWidth="1"/>
    <col min="221" max="221" width="10.28515625" bestFit="1" customWidth="1"/>
    <col min="222" max="222" width="28.140625" bestFit="1" customWidth="1"/>
    <col min="223" max="223" width="12.85546875" bestFit="1" customWidth="1"/>
    <col min="224" max="224" width="26.7109375" bestFit="1" customWidth="1"/>
    <col min="225" max="225" width="14.42578125" bestFit="1" customWidth="1"/>
    <col min="226" max="226" width="4.42578125" bestFit="1" customWidth="1"/>
    <col min="227" max="227" width="9.7109375" bestFit="1" customWidth="1"/>
    <col min="228" max="228" width="26" bestFit="1" customWidth="1"/>
    <col min="229" max="229" width="15.28515625" bestFit="1" customWidth="1"/>
    <col min="230" max="230" width="24.28515625" bestFit="1" customWidth="1"/>
    <col min="231" max="231" width="19.85546875" bestFit="1" customWidth="1"/>
    <col min="232" max="232" width="5.85546875" bestFit="1" customWidth="1"/>
    <col min="233" max="233" width="17.140625" bestFit="1" customWidth="1"/>
    <col min="234" max="234" width="16.85546875" bestFit="1" customWidth="1"/>
    <col min="235" max="235" width="15.85546875" bestFit="1" customWidth="1"/>
    <col min="236" max="236" width="21" bestFit="1" customWidth="1"/>
    <col min="237" max="237" width="22.42578125" bestFit="1" customWidth="1"/>
    <col min="238" max="238" width="13.28515625" bestFit="1" customWidth="1"/>
    <col min="239" max="239" width="28.140625" bestFit="1" customWidth="1"/>
    <col min="240" max="240" width="25.28515625" bestFit="1" customWidth="1"/>
    <col min="241" max="241" width="13.140625" bestFit="1" customWidth="1"/>
    <col min="242" max="242" width="20" bestFit="1" customWidth="1"/>
    <col min="244" max="244" width="9.140625" bestFit="1" customWidth="1"/>
    <col min="245" max="245" width="16" bestFit="1" customWidth="1"/>
    <col min="246" max="246" width="27.140625" bestFit="1" customWidth="1"/>
    <col min="247" max="247" width="15.85546875" bestFit="1" customWidth="1"/>
    <col min="248" max="248" width="40.140625" bestFit="1" customWidth="1"/>
    <col min="249" max="249" width="13.7109375" bestFit="1" customWidth="1"/>
    <col min="250" max="250" width="30.42578125" bestFit="1" customWidth="1"/>
    <col min="251" max="251" width="23.7109375" bestFit="1" customWidth="1"/>
    <col min="252" max="252" width="33.28515625" bestFit="1" customWidth="1"/>
    <col min="253" max="253" width="19" bestFit="1" customWidth="1"/>
    <col min="254" max="254" width="16" bestFit="1" customWidth="1"/>
    <col min="255" max="255" width="31.85546875" bestFit="1" customWidth="1"/>
    <col min="256" max="256" width="12" bestFit="1" customWidth="1"/>
    <col min="257" max="257" width="10" bestFit="1" customWidth="1"/>
    <col min="258" max="258" width="11.7109375" bestFit="1" customWidth="1"/>
    <col min="259" max="259" width="9.7109375" bestFit="1" customWidth="1"/>
    <col min="260" max="260" width="11.85546875" bestFit="1" customWidth="1"/>
    <col min="261" max="262" width="12.140625" bestFit="1" customWidth="1"/>
    <col min="263" max="263" width="13.42578125" bestFit="1" customWidth="1"/>
    <col min="264" max="264" width="18.85546875" bestFit="1" customWidth="1"/>
    <col min="265" max="265" width="24.28515625" bestFit="1" customWidth="1"/>
    <col min="266" max="266" width="20.42578125" bestFit="1" customWidth="1"/>
    <col min="267" max="267" width="19.7109375" bestFit="1" customWidth="1"/>
    <col min="268" max="268" width="22.140625" bestFit="1" customWidth="1"/>
    <col min="269" max="269" width="11" bestFit="1" customWidth="1"/>
    <col min="270" max="270" width="14.7109375" bestFit="1" customWidth="1"/>
    <col min="271" max="271" width="12.140625" bestFit="1" customWidth="1"/>
    <col min="272" max="272" width="8.140625" bestFit="1" customWidth="1"/>
    <col min="273" max="273" width="9.85546875" bestFit="1" customWidth="1"/>
    <col min="274" max="274" width="10.42578125" bestFit="1" customWidth="1"/>
    <col min="275" max="275" width="12" bestFit="1" customWidth="1"/>
    <col min="276" max="276" width="20.28515625" bestFit="1" customWidth="1"/>
    <col min="277" max="277" width="11.85546875" bestFit="1" customWidth="1"/>
    <col min="278" max="278" width="8.140625" bestFit="1" customWidth="1"/>
    <col min="279" max="279" width="33.42578125" bestFit="1" customWidth="1"/>
    <col min="280" max="280" width="14" bestFit="1" customWidth="1"/>
    <col min="281" max="281" width="18" bestFit="1" customWidth="1"/>
    <col min="282" max="282" width="18.7109375" bestFit="1" customWidth="1"/>
    <col min="283" max="283" width="8" bestFit="1" customWidth="1"/>
    <col min="284" max="284" width="19" bestFit="1" customWidth="1"/>
    <col min="285" max="285" width="15.7109375" bestFit="1" customWidth="1"/>
    <col min="286" max="286" width="13.140625" bestFit="1" customWidth="1"/>
    <col min="287" max="287" width="34.28515625" bestFit="1" customWidth="1"/>
    <col min="288" max="288" width="23.7109375" bestFit="1" customWidth="1"/>
    <col min="289" max="289" width="34.85546875" bestFit="1" customWidth="1"/>
    <col min="290" max="290" width="25" bestFit="1" customWidth="1"/>
    <col min="291" max="291" width="18.42578125" bestFit="1" customWidth="1"/>
    <col min="292" max="292" width="20" bestFit="1" customWidth="1"/>
    <col min="293" max="293" width="19.7109375" bestFit="1" customWidth="1"/>
    <col min="294" max="294" width="18.85546875" bestFit="1" customWidth="1"/>
    <col min="295" max="295" width="18.7109375" bestFit="1" customWidth="1"/>
    <col min="296" max="296" width="13.42578125" bestFit="1" customWidth="1"/>
    <col min="297" max="297" width="17.85546875" bestFit="1" customWidth="1"/>
    <col min="298" max="298" width="27.42578125" bestFit="1" customWidth="1"/>
    <col min="299" max="299" width="19.28515625" bestFit="1" customWidth="1"/>
    <col min="300" max="300" width="16.7109375" bestFit="1" customWidth="1"/>
    <col min="301" max="301" width="22.85546875" bestFit="1" customWidth="1"/>
    <col min="302" max="302" width="20.28515625" bestFit="1" customWidth="1"/>
    <col min="303" max="303" width="8.42578125" bestFit="1" customWidth="1"/>
    <col min="304" max="304" width="25.28515625" bestFit="1" customWidth="1"/>
    <col min="305" max="305" width="11.140625" bestFit="1" customWidth="1"/>
    <col min="306" max="306" width="9.140625" bestFit="1" customWidth="1"/>
    <col min="307" max="307" width="19.7109375" bestFit="1" customWidth="1"/>
    <col min="308" max="308" width="5.140625" bestFit="1" customWidth="1"/>
    <col min="309" max="309" width="27.7109375" bestFit="1" customWidth="1"/>
    <col min="310" max="310" width="24.140625" bestFit="1" customWidth="1"/>
    <col min="311" max="311" width="19.7109375" bestFit="1" customWidth="1"/>
    <col min="312" max="312" width="20.42578125" bestFit="1" customWidth="1"/>
    <col min="313" max="313" width="28.7109375" bestFit="1" customWidth="1"/>
    <col min="314" max="314" width="23.42578125" bestFit="1" customWidth="1"/>
    <col min="315" max="315" width="11.42578125" bestFit="1" customWidth="1"/>
    <col min="316" max="316" width="22.140625" bestFit="1" customWidth="1"/>
    <col min="317" max="317" width="14.42578125" bestFit="1" customWidth="1"/>
    <col min="318" max="318" width="13.28515625" bestFit="1" customWidth="1"/>
    <col min="319" max="319" width="5.85546875" bestFit="1" customWidth="1"/>
    <col min="320" max="320" width="6.140625" bestFit="1" customWidth="1"/>
    <col min="321" max="321" width="15.7109375" bestFit="1" customWidth="1"/>
    <col min="322" max="322" width="17.42578125" bestFit="1" customWidth="1"/>
    <col min="323" max="323" width="14.7109375" bestFit="1" customWidth="1"/>
    <col min="324" max="324" width="13.28515625" bestFit="1" customWidth="1"/>
    <col min="325" max="325" width="43.85546875" bestFit="1" customWidth="1"/>
    <col min="327" max="327" width="10.85546875" bestFit="1" customWidth="1"/>
    <col min="328" max="328" width="17.42578125" bestFit="1" customWidth="1"/>
    <col min="329" max="329" width="16.85546875" bestFit="1" customWidth="1"/>
    <col min="330" max="330" width="17.85546875" bestFit="1" customWidth="1"/>
    <col min="331" max="331" width="15.85546875" bestFit="1" customWidth="1"/>
    <col min="332" max="332" width="18.7109375" bestFit="1" customWidth="1"/>
    <col min="333" max="333" width="17.7109375" bestFit="1" customWidth="1"/>
    <col min="334" max="334" width="33.140625" bestFit="1" customWidth="1"/>
    <col min="335" max="335" width="34.85546875" bestFit="1" customWidth="1"/>
    <col min="336" max="336" width="16" bestFit="1" customWidth="1"/>
    <col min="337" max="337" width="21.85546875" bestFit="1" customWidth="1"/>
    <col min="338" max="338" width="39" bestFit="1" customWidth="1"/>
    <col min="339" max="339" width="31" bestFit="1" customWidth="1"/>
    <col min="340" max="340" width="15.7109375" bestFit="1" customWidth="1"/>
    <col min="341" max="341" width="20.42578125" bestFit="1" customWidth="1"/>
    <col min="342" max="342" width="25.7109375" bestFit="1" customWidth="1"/>
    <col min="343" max="343" width="17.42578125" bestFit="1" customWidth="1"/>
    <col min="344" max="344" width="23.7109375" bestFit="1" customWidth="1"/>
    <col min="345" max="345" width="16.28515625" bestFit="1" customWidth="1"/>
    <col min="346" max="346" width="13.42578125" bestFit="1" customWidth="1"/>
    <col min="347" max="347" width="38.42578125" bestFit="1" customWidth="1"/>
    <col min="348" max="348" width="24.85546875" bestFit="1" customWidth="1"/>
    <col min="349" max="349" width="24" bestFit="1" customWidth="1"/>
    <col min="350" max="350" width="14.7109375" bestFit="1" customWidth="1"/>
    <col min="351" max="351" width="35.28515625" bestFit="1" customWidth="1"/>
    <col min="352" max="352" width="24.42578125" bestFit="1" customWidth="1"/>
    <col min="353" max="353" width="25.28515625" bestFit="1" customWidth="1"/>
    <col min="354" max="354" width="27.28515625" bestFit="1" customWidth="1"/>
    <col min="355" max="355" width="10.42578125" bestFit="1" customWidth="1"/>
    <col min="356" max="356" width="21" bestFit="1" customWidth="1"/>
    <col min="357" max="357" width="18.85546875" bestFit="1" customWidth="1"/>
    <col min="358" max="358" width="30.85546875" bestFit="1" customWidth="1"/>
    <col min="359" max="359" width="12.140625" bestFit="1" customWidth="1"/>
    <col min="360" max="360" width="22.7109375" bestFit="1" customWidth="1"/>
    <col min="361" max="361" width="11.85546875" bestFit="1" customWidth="1"/>
    <col min="362" max="362" width="28" bestFit="1" customWidth="1"/>
    <col min="363" max="363" width="22.140625" bestFit="1" customWidth="1"/>
    <col min="364" max="364" width="15.85546875" bestFit="1" customWidth="1"/>
    <col min="365" max="365" width="10.28515625" bestFit="1" customWidth="1"/>
    <col min="366" max="366" width="23.42578125" bestFit="1" customWidth="1"/>
    <col min="367" max="367" width="31.42578125" bestFit="1" customWidth="1"/>
    <col min="368" max="368" width="22.85546875" bestFit="1" customWidth="1"/>
    <col min="369" max="369" width="34.85546875" bestFit="1" customWidth="1"/>
    <col min="370" max="370" width="27" bestFit="1" customWidth="1"/>
    <col min="371" max="371" width="31.140625" bestFit="1" customWidth="1"/>
    <col min="372" max="372" width="16.85546875" bestFit="1" customWidth="1"/>
    <col min="373" max="373" width="18.140625" bestFit="1" customWidth="1"/>
    <col min="374" max="374" width="15.42578125" bestFit="1" customWidth="1"/>
    <col min="375" max="375" width="19" bestFit="1" customWidth="1"/>
    <col min="376" max="376" width="24.28515625" bestFit="1" customWidth="1"/>
    <col min="377" max="377" width="18.85546875" bestFit="1" customWidth="1"/>
    <col min="378" max="378" width="19.42578125" bestFit="1" customWidth="1"/>
    <col min="379" max="379" width="11" bestFit="1" customWidth="1"/>
    <col min="380" max="380" width="9.140625" bestFit="1" customWidth="1"/>
    <col min="381" max="381" width="22.140625" bestFit="1" customWidth="1"/>
    <col min="382" max="382" width="19.85546875" bestFit="1" customWidth="1"/>
    <col min="383" max="383" width="28.28515625" bestFit="1" customWidth="1"/>
    <col min="384" max="384" width="20.42578125" bestFit="1" customWidth="1"/>
    <col min="385" max="385" width="14.140625" bestFit="1" customWidth="1"/>
    <col min="386" max="386" width="33.140625" bestFit="1" customWidth="1"/>
    <col min="387" max="387" width="17.140625" bestFit="1" customWidth="1"/>
    <col min="388" max="388" width="19.42578125" bestFit="1" customWidth="1"/>
    <col min="389" max="389" width="22.28515625" bestFit="1" customWidth="1"/>
    <col min="390" max="390" width="36.42578125" bestFit="1" customWidth="1"/>
    <col min="391" max="391" width="29.140625" bestFit="1" customWidth="1"/>
    <col min="392" max="392" width="31.28515625" bestFit="1" customWidth="1"/>
    <col min="393" max="393" width="23.42578125" bestFit="1" customWidth="1"/>
    <col min="394" max="394" width="20.140625" bestFit="1" customWidth="1"/>
    <col min="395" max="395" width="15" bestFit="1" customWidth="1"/>
    <col min="396" max="396" width="21" bestFit="1" customWidth="1"/>
    <col min="397" max="397" width="6.42578125" bestFit="1" customWidth="1"/>
    <col min="398" max="398" width="18.42578125" bestFit="1" customWidth="1"/>
    <col min="399" max="399" width="13.140625" bestFit="1" customWidth="1"/>
    <col min="400" max="400" width="14.28515625" bestFit="1" customWidth="1"/>
    <col min="401" max="401" width="6.42578125" bestFit="1" customWidth="1"/>
    <col min="402" max="402" width="20.140625" bestFit="1" customWidth="1"/>
    <col min="403" max="403" width="25" bestFit="1" customWidth="1"/>
    <col min="404" max="404" width="13.42578125" bestFit="1" customWidth="1"/>
    <col min="405" max="405" width="14.140625" bestFit="1" customWidth="1"/>
    <col min="406" max="406" width="33.7109375" bestFit="1" customWidth="1"/>
    <col min="407" max="408" width="18.85546875" bestFit="1" customWidth="1"/>
    <col min="409" max="409" width="27.85546875" bestFit="1" customWidth="1"/>
    <col min="410" max="410" width="17.140625" bestFit="1" customWidth="1"/>
    <col min="411" max="411" width="24.140625" bestFit="1" customWidth="1"/>
    <col min="412" max="412" width="32.140625" bestFit="1" customWidth="1"/>
    <col min="413" max="413" width="16.85546875" bestFit="1" customWidth="1"/>
    <col min="414" max="414" width="17" bestFit="1" customWidth="1"/>
    <col min="415" max="415" width="22.140625" bestFit="1" customWidth="1"/>
    <col min="416" max="416" width="19.85546875" bestFit="1" customWidth="1"/>
    <col min="417" max="417" width="18.85546875" bestFit="1" customWidth="1"/>
    <col min="418" max="418" width="33.85546875" bestFit="1" customWidth="1"/>
    <col min="419" max="419" width="32.42578125" bestFit="1" customWidth="1"/>
    <col min="420" max="420" width="32" bestFit="1" customWidth="1"/>
    <col min="421" max="421" width="35.7109375" bestFit="1" customWidth="1"/>
    <col min="422" max="422" width="16.85546875" bestFit="1" customWidth="1"/>
    <col min="423" max="423" width="27.42578125" bestFit="1" customWidth="1"/>
    <col min="424" max="424" width="16.42578125" bestFit="1" customWidth="1"/>
    <col min="425" max="425" width="22.140625" bestFit="1" customWidth="1"/>
    <col min="426" max="426" width="27.85546875" bestFit="1" customWidth="1"/>
    <col min="427" max="427" width="28.85546875" bestFit="1" customWidth="1"/>
    <col min="428" max="428" width="28.7109375" bestFit="1" customWidth="1"/>
    <col min="429" max="429" width="17.42578125" bestFit="1" customWidth="1"/>
    <col min="430" max="430" width="18.7109375" bestFit="1" customWidth="1"/>
    <col min="431" max="431" width="17.85546875" bestFit="1" customWidth="1"/>
    <col min="432" max="432" width="30.85546875" bestFit="1" customWidth="1"/>
    <col min="433" max="433" width="23" bestFit="1" customWidth="1"/>
    <col min="434" max="434" width="20.7109375" bestFit="1" customWidth="1"/>
    <col min="435" max="435" width="18.42578125" bestFit="1" customWidth="1"/>
    <col min="436" max="436" width="38" bestFit="1" customWidth="1"/>
    <col min="437" max="437" width="16" bestFit="1" customWidth="1"/>
    <col min="438" max="438" width="8.28515625" bestFit="1" customWidth="1"/>
    <col min="439" max="439" width="30.85546875" bestFit="1" customWidth="1"/>
    <col min="440" max="440" width="21.140625" bestFit="1" customWidth="1"/>
    <col min="441" max="441" width="20.140625" bestFit="1" customWidth="1"/>
    <col min="442" max="442" width="19.28515625" bestFit="1" customWidth="1"/>
    <col min="443" max="443" width="10.28515625" bestFit="1" customWidth="1"/>
    <col min="444" max="444" width="28.140625" bestFit="1" customWidth="1"/>
    <col min="445" max="445" width="12.85546875" bestFit="1" customWidth="1"/>
    <col min="446" max="446" width="26" bestFit="1" customWidth="1"/>
    <col min="447" max="447" width="14.42578125" bestFit="1" customWidth="1"/>
    <col min="448" max="448" width="4.42578125" bestFit="1" customWidth="1"/>
    <col min="449" max="449" width="9.7109375" bestFit="1" customWidth="1"/>
    <col min="450" max="450" width="26" bestFit="1" customWidth="1"/>
    <col min="451" max="451" width="15.28515625" bestFit="1" customWidth="1"/>
    <col min="452" max="452" width="24.28515625" bestFit="1" customWidth="1"/>
    <col min="453" max="453" width="19.85546875" bestFit="1" customWidth="1"/>
    <col min="454" max="454" width="5.85546875" bestFit="1" customWidth="1"/>
    <col min="455" max="455" width="17.140625" bestFit="1" customWidth="1"/>
    <col min="456" max="456" width="16.85546875" bestFit="1" customWidth="1"/>
    <col min="457" max="457" width="15.85546875" bestFit="1" customWidth="1"/>
    <col min="458" max="458" width="21" bestFit="1" customWidth="1"/>
    <col min="459" max="459" width="22.42578125" bestFit="1" customWidth="1"/>
    <col min="460" max="460" width="13.28515625" bestFit="1" customWidth="1"/>
    <col min="461" max="461" width="28.140625" bestFit="1" customWidth="1"/>
    <col min="462" max="462" width="25.28515625" bestFit="1" customWidth="1"/>
    <col min="463" max="463" width="13.140625" bestFit="1" customWidth="1"/>
    <col min="464" max="464" width="20" bestFit="1" customWidth="1"/>
    <col min="466" max="466" width="9.140625" bestFit="1" customWidth="1"/>
    <col min="467" max="467" width="16" bestFit="1" customWidth="1"/>
    <col min="468" max="468" width="27.140625" bestFit="1" customWidth="1"/>
    <col min="469" max="469" width="15.85546875" bestFit="1" customWidth="1"/>
    <col min="470" max="470" width="40.140625" bestFit="1" customWidth="1"/>
    <col min="471" max="471" width="13.7109375" bestFit="1" customWidth="1"/>
    <col min="472" max="472" width="30.42578125" bestFit="1" customWidth="1"/>
    <col min="473" max="473" width="23.7109375" bestFit="1" customWidth="1"/>
    <col min="474" max="474" width="33.28515625" bestFit="1" customWidth="1"/>
    <col min="475" max="475" width="19" bestFit="1" customWidth="1"/>
    <col min="476" max="476" width="16" bestFit="1" customWidth="1"/>
    <col min="477" max="477" width="31.85546875" bestFit="1" customWidth="1"/>
    <col min="478" max="478" width="12" bestFit="1" customWidth="1"/>
    <col min="479" max="479" width="10" bestFit="1" customWidth="1"/>
    <col min="480" max="480" width="11.7109375" bestFit="1" customWidth="1"/>
    <col min="481" max="481" width="9.7109375" bestFit="1" customWidth="1"/>
    <col min="482" max="482" width="11.85546875" bestFit="1" customWidth="1"/>
    <col min="483" max="484" width="12.140625" bestFit="1" customWidth="1"/>
    <col min="485" max="485" width="13.42578125" bestFit="1" customWidth="1"/>
    <col min="486" max="486" width="18.85546875" bestFit="1" customWidth="1"/>
    <col min="487" max="487" width="24.28515625" bestFit="1" customWidth="1"/>
    <col min="488" max="488" width="20.42578125" bestFit="1" customWidth="1"/>
    <col min="489" max="489" width="19.7109375" bestFit="1" customWidth="1"/>
    <col min="490" max="490" width="22.140625" bestFit="1" customWidth="1"/>
    <col min="491" max="491" width="11" bestFit="1" customWidth="1"/>
    <col min="492" max="492" width="14.7109375" bestFit="1" customWidth="1"/>
    <col min="493" max="493" width="12.140625" bestFit="1" customWidth="1"/>
    <col min="494" max="494" width="8.140625" bestFit="1" customWidth="1"/>
    <col min="495" max="495" width="9.85546875" bestFit="1" customWidth="1"/>
    <col min="496" max="496" width="10.42578125" bestFit="1" customWidth="1"/>
    <col min="497" max="497" width="12" bestFit="1" customWidth="1"/>
    <col min="498" max="498" width="20.28515625" bestFit="1" customWidth="1"/>
    <col min="499" max="499" width="11.85546875" bestFit="1" customWidth="1"/>
    <col min="500" max="500" width="8.140625" bestFit="1" customWidth="1"/>
    <col min="501" max="501" width="33.42578125" bestFit="1" customWidth="1"/>
    <col min="502" max="502" width="14" bestFit="1" customWidth="1"/>
    <col min="503" max="503" width="18" bestFit="1" customWidth="1"/>
    <col min="504" max="504" width="18.7109375" bestFit="1" customWidth="1"/>
    <col min="505" max="505" width="8" bestFit="1" customWidth="1"/>
    <col min="506" max="506" width="19" bestFit="1" customWidth="1"/>
    <col min="507" max="507" width="15.7109375" bestFit="1" customWidth="1"/>
    <col min="508" max="508" width="13.140625" bestFit="1" customWidth="1"/>
    <col min="509" max="509" width="34.28515625" bestFit="1" customWidth="1"/>
    <col min="510" max="510" width="23.7109375" bestFit="1" customWidth="1"/>
    <col min="511" max="511" width="34.85546875" bestFit="1" customWidth="1"/>
    <col min="512" max="512" width="25" bestFit="1" customWidth="1"/>
    <col min="513" max="513" width="18.42578125" bestFit="1" customWidth="1"/>
    <col min="514" max="514" width="20" bestFit="1" customWidth="1"/>
    <col min="515" max="515" width="19.7109375" bestFit="1" customWidth="1"/>
    <col min="516" max="516" width="18.85546875" bestFit="1" customWidth="1"/>
    <col min="517" max="517" width="18.7109375" bestFit="1" customWidth="1"/>
    <col min="518" max="518" width="13.42578125" bestFit="1" customWidth="1"/>
    <col min="519" max="519" width="17.85546875" bestFit="1" customWidth="1"/>
    <col min="520" max="520" width="27.42578125" bestFit="1" customWidth="1"/>
    <col min="521" max="521" width="19.28515625" bestFit="1" customWidth="1"/>
    <col min="522" max="522" width="16.7109375" bestFit="1" customWidth="1"/>
    <col min="523" max="523" width="22.85546875" bestFit="1" customWidth="1"/>
    <col min="524" max="524" width="20.28515625" bestFit="1" customWidth="1"/>
    <col min="525" max="525" width="8.42578125" bestFit="1" customWidth="1"/>
    <col min="526" max="526" width="25.28515625" bestFit="1" customWidth="1"/>
    <col min="527" max="527" width="11.140625" bestFit="1" customWidth="1"/>
    <col min="528" max="528" width="9.140625" bestFit="1" customWidth="1"/>
    <col min="529" max="529" width="19.7109375" bestFit="1" customWidth="1"/>
    <col min="530" max="530" width="4.28515625" bestFit="1" customWidth="1"/>
    <col min="531" max="531" width="27.7109375" bestFit="1" customWidth="1"/>
    <col min="532" max="532" width="24.140625" bestFit="1" customWidth="1"/>
    <col min="533" max="533" width="19.7109375" bestFit="1" customWidth="1"/>
    <col min="534" max="534" width="20.42578125" bestFit="1" customWidth="1"/>
    <col min="535" max="535" width="28.7109375" bestFit="1" customWidth="1"/>
    <col min="536" max="536" width="23.42578125" bestFit="1" customWidth="1"/>
    <col min="537" max="537" width="11.42578125" bestFit="1" customWidth="1"/>
    <col min="538" max="538" width="22.140625" bestFit="1" customWidth="1"/>
    <col min="539" max="539" width="14.42578125" bestFit="1" customWidth="1"/>
    <col min="540" max="540" width="13.28515625" bestFit="1" customWidth="1"/>
    <col min="541" max="541" width="5.85546875" bestFit="1" customWidth="1"/>
    <col min="542" max="542" width="6.140625" bestFit="1" customWidth="1"/>
    <col min="543" max="543" width="15.7109375" bestFit="1" customWidth="1"/>
    <col min="544" max="544" width="17.42578125" bestFit="1" customWidth="1"/>
    <col min="545" max="545" width="14.7109375" bestFit="1" customWidth="1"/>
    <col min="546" max="546" width="13.28515625" bestFit="1" customWidth="1"/>
    <col min="547" max="547" width="43.85546875" bestFit="1" customWidth="1"/>
    <col min="549" max="549" width="10.85546875" bestFit="1" customWidth="1"/>
    <col min="550" max="550" width="17.42578125" bestFit="1" customWidth="1"/>
    <col min="551" max="551" width="16.85546875" bestFit="1" customWidth="1"/>
    <col min="552" max="552" width="17.85546875" bestFit="1" customWidth="1"/>
    <col min="553" max="553" width="15.85546875" bestFit="1" customWidth="1"/>
    <col min="554" max="554" width="18.7109375" bestFit="1" customWidth="1"/>
    <col min="555" max="555" width="17.7109375" bestFit="1" customWidth="1"/>
    <col min="556" max="556" width="33.140625" bestFit="1" customWidth="1"/>
    <col min="557" max="557" width="34.85546875" bestFit="1" customWidth="1"/>
    <col min="558" max="558" width="16" bestFit="1" customWidth="1"/>
    <col min="559" max="559" width="21.85546875" bestFit="1" customWidth="1"/>
    <col min="560" max="560" width="39" bestFit="1" customWidth="1"/>
    <col min="561" max="561" width="31" bestFit="1" customWidth="1"/>
    <col min="562" max="562" width="15.7109375" bestFit="1" customWidth="1"/>
    <col min="563" max="563" width="20.42578125" bestFit="1" customWidth="1"/>
    <col min="564" max="564" width="25.7109375" bestFit="1" customWidth="1"/>
    <col min="565" max="565" width="17.42578125" bestFit="1" customWidth="1"/>
    <col min="566" max="566" width="23.7109375" bestFit="1" customWidth="1"/>
    <col min="567" max="567" width="16.28515625" bestFit="1" customWidth="1"/>
    <col min="568" max="568" width="13.42578125" bestFit="1" customWidth="1"/>
    <col min="569" max="569" width="38.42578125" bestFit="1" customWidth="1"/>
    <col min="570" max="570" width="24.85546875" bestFit="1" customWidth="1"/>
    <col min="571" max="571" width="24" bestFit="1" customWidth="1"/>
    <col min="572" max="572" width="14.7109375" bestFit="1" customWidth="1"/>
    <col min="573" max="573" width="35.28515625" bestFit="1" customWidth="1"/>
    <col min="574" max="574" width="24.42578125" bestFit="1" customWidth="1"/>
    <col min="575" max="575" width="25.28515625" bestFit="1" customWidth="1"/>
    <col min="576" max="576" width="27.28515625" bestFit="1" customWidth="1"/>
    <col min="577" max="577" width="10.42578125" bestFit="1" customWidth="1"/>
    <col min="578" max="578" width="21" bestFit="1" customWidth="1"/>
    <col min="579" max="579" width="18.85546875" bestFit="1" customWidth="1"/>
    <col min="580" max="580" width="30.85546875" bestFit="1" customWidth="1"/>
    <col min="581" max="581" width="12.140625" bestFit="1" customWidth="1"/>
    <col min="582" max="582" width="22.7109375" bestFit="1" customWidth="1"/>
    <col min="583" max="583" width="11.85546875" bestFit="1" customWidth="1"/>
    <col min="584" max="584" width="28" bestFit="1" customWidth="1"/>
    <col min="585" max="585" width="22.140625" bestFit="1" customWidth="1"/>
    <col min="586" max="586" width="15.85546875" bestFit="1" customWidth="1"/>
    <col min="587" max="587" width="10.28515625" bestFit="1" customWidth="1"/>
    <col min="588" max="588" width="23.42578125" bestFit="1" customWidth="1"/>
    <col min="589" max="589" width="31.42578125" bestFit="1" customWidth="1"/>
    <col min="590" max="590" width="22.85546875" bestFit="1" customWidth="1"/>
    <col min="591" max="591" width="34.85546875" bestFit="1" customWidth="1"/>
    <col min="592" max="592" width="27" bestFit="1" customWidth="1"/>
    <col min="593" max="593" width="31.140625" bestFit="1" customWidth="1"/>
    <col min="594" max="594" width="16.85546875" bestFit="1" customWidth="1"/>
    <col min="595" max="595" width="18.140625" bestFit="1" customWidth="1"/>
    <col min="596" max="596" width="15.42578125" bestFit="1" customWidth="1"/>
    <col min="597" max="597" width="19" bestFit="1" customWidth="1"/>
    <col min="598" max="598" width="24.28515625" bestFit="1" customWidth="1"/>
    <col min="599" max="599" width="18.85546875" bestFit="1" customWidth="1"/>
    <col min="600" max="600" width="19.42578125" bestFit="1" customWidth="1"/>
    <col min="601" max="601" width="11" bestFit="1" customWidth="1"/>
    <col min="602" max="602" width="9.140625" bestFit="1" customWidth="1"/>
    <col min="603" max="603" width="22.140625" bestFit="1" customWidth="1"/>
    <col min="604" max="604" width="19.85546875" bestFit="1" customWidth="1"/>
    <col min="605" max="605" width="28.28515625" bestFit="1" customWidth="1"/>
    <col min="606" max="606" width="20.42578125" bestFit="1" customWidth="1"/>
    <col min="607" max="607" width="14.140625" bestFit="1" customWidth="1"/>
    <col min="608" max="608" width="33.140625" bestFit="1" customWidth="1"/>
    <col min="609" max="609" width="17.140625" bestFit="1" customWidth="1"/>
    <col min="610" max="610" width="19.42578125" bestFit="1" customWidth="1"/>
    <col min="611" max="611" width="22.28515625" bestFit="1" customWidth="1"/>
    <col min="612" max="612" width="36.42578125" bestFit="1" customWidth="1"/>
    <col min="613" max="613" width="29.140625" bestFit="1" customWidth="1"/>
    <col min="614" max="614" width="31.28515625" bestFit="1" customWidth="1"/>
    <col min="615" max="615" width="23.42578125" bestFit="1" customWidth="1"/>
    <col min="616" max="616" width="20.140625" bestFit="1" customWidth="1"/>
    <col min="617" max="617" width="15" bestFit="1" customWidth="1"/>
    <col min="618" max="618" width="21" bestFit="1" customWidth="1"/>
    <col min="619" max="619" width="6.42578125" bestFit="1" customWidth="1"/>
    <col min="620" max="620" width="18.42578125" bestFit="1" customWidth="1"/>
    <col min="621" max="621" width="13.140625" bestFit="1" customWidth="1"/>
    <col min="622" max="622" width="14.28515625" bestFit="1" customWidth="1"/>
    <col min="623" max="623" width="6.42578125" bestFit="1" customWidth="1"/>
    <col min="624" max="624" width="20.140625" bestFit="1" customWidth="1"/>
    <col min="625" max="625" width="25" bestFit="1" customWidth="1"/>
    <col min="626" max="626" width="13.42578125" bestFit="1" customWidth="1"/>
    <col min="627" max="627" width="14.140625" bestFit="1" customWidth="1"/>
    <col min="628" max="628" width="33.7109375" bestFit="1" customWidth="1"/>
    <col min="629" max="630" width="18.85546875" bestFit="1" customWidth="1"/>
    <col min="631" max="631" width="27.85546875" bestFit="1" customWidth="1"/>
    <col min="632" max="632" width="17.140625" bestFit="1" customWidth="1"/>
    <col min="633" max="633" width="24.140625" bestFit="1" customWidth="1"/>
    <col min="634" max="634" width="32.140625" bestFit="1" customWidth="1"/>
    <col min="635" max="635" width="16.85546875" bestFit="1" customWidth="1"/>
    <col min="636" max="636" width="17" bestFit="1" customWidth="1"/>
    <col min="637" max="637" width="22.140625" bestFit="1" customWidth="1"/>
    <col min="638" max="638" width="19.85546875" bestFit="1" customWidth="1"/>
    <col min="639" max="639" width="18.85546875" bestFit="1" customWidth="1"/>
    <col min="640" max="640" width="33.85546875" bestFit="1" customWidth="1"/>
    <col min="641" max="641" width="32.42578125" bestFit="1" customWidth="1"/>
    <col min="642" max="642" width="32" bestFit="1" customWidth="1"/>
    <col min="643" max="643" width="35.7109375" bestFit="1" customWidth="1"/>
    <col min="644" max="644" width="16.85546875" bestFit="1" customWidth="1"/>
    <col min="645" max="645" width="27.42578125" bestFit="1" customWidth="1"/>
    <col min="646" max="646" width="16.42578125" bestFit="1" customWidth="1"/>
    <col min="647" max="647" width="22.140625" bestFit="1" customWidth="1"/>
    <col min="648" max="648" width="27.85546875" bestFit="1" customWidth="1"/>
    <col min="649" max="649" width="28.85546875" bestFit="1" customWidth="1"/>
    <col min="650" max="650" width="28.7109375" bestFit="1" customWidth="1"/>
    <col min="651" max="651" width="17.42578125" bestFit="1" customWidth="1"/>
    <col min="652" max="652" width="18.7109375" bestFit="1" customWidth="1"/>
    <col min="653" max="653" width="17.85546875" bestFit="1" customWidth="1"/>
    <col min="654" max="654" width="30.85546875" bestFit="1" customWidth="1"/>
    <col min="655" max="655" width="23" bestFit="1" customWidth="1"/>
    <col min="656" max="656" width="20.7109375" bestFit="1" customWidth="1"/>
    <col min="657" max="657" width="18.42578125" bestFit="1" customWidth="1"/>
    <col min="658" max="658" width="38" bestFit="1" customWidth="1"/>
    <col min="659" max="659" width="16" bestFit="1" customWidth="1"/>
    <col min="660" max="660" width="8.28515625" bestFit="1" customWidth="1"/>
    <col min="661" max="661" width="30.85546875" bestFit="1" customWidth="1"/>
    <col min="662" max="662" width="21.140625" bestFit="1" customWidth="1"/>
    <col min="663" max="663" width="20.140625" bestFit="1" customWidth="1"/>
    <col min="664" max="664" width="19.28515625" bestFit="1" customWidth="1"/>
    <col min="665" max="665" width="10.28515625" bestFit="1" customWidth="1"/>
    <col min="666" max="666" width="28.140625" bestFit="1" customWidth="1"/>
    <col min="667" max="667" width="12.85546875" bestFit="1" customWidth="1"/>
    <col min="668" max="668" width="29" bestFit="1" customWidth="1"/>
    <col min="669" max="669" width="14.42578125" bestFit="1" customWidth="1"/>
    <col min="670" max="670" width="4.42578125" bestFit="1" customWidth="1"/>
    <col min="671" max="671" width="9.7109375" bestFit="1" customWidth="1"/>
    <col min="672" max="672" width="26" bestFit="1" customWidth="1"/>
    <col min="673" max="673" width="15.28515625" bestFit="1" customWidth="1"/>
    <col min="674" max="674" width="24.28515625" bestFit="1" customWidth="1"/>
    <col min="675" max="675" width="19.85546875" bestFit="1" customWidth="1"/>
    <col min="676" max="676" width="5.85546875" bestFit="1" customWidth="1"/>
    <col min="677" max="677" width="17.140625" bestFit="1" customWidth="1"/>
    <col min="678" max="678" width="16.85546875" bestFit="1" customWidth="1"/>
    <col min="679" max="679" width="15.85546875" bestFit="1" customWidth="1"/>
    <col min="680" max="680" width="21" bestFit="1" customWidth="1"/>
    <col min="681" max="681" width="22.42578125" bestFit="1" customWidth="1"/>
    <col min="682" max="682" width="13.28515625" bestFit="1" customWidth="1"/>
    <col min="683" max="683" width="28.140625" bestFit="1" customWidth="1"/>
    <col min="684" max="684" width="25.28515625" bestFit="1" customWidth="1"/>
    <col min="685" max="685" width="13.140625" bestFit="1" customWidth="1"/>
    <col min="686" max="686" width="20" bestFit="1" customWidth="1"/>
    <col min="688" max="688" width="9.140625" bestFit="1" customWidth="1"/>
    <col min="689" max="689" width="16" bestFit="1" customWidth="1"/>
    <col min="690" max="690" width="27.140625" bestFit="1" customWidth="1"/>
    <col min="691" max="691" width="15.85546875" bestFit="1" customWidth="1"/>
    <col min="692" max="692" width="40.140625" bestFit="1" customWidth="1"/>
    <col min="693" max="693" width="13.7109375" bestFit="1" customWidth="1"/>
    <col min="694" max="694" width="30.42578125" bestFit="1" customWidth="1"/>
    <col min="695" max="695" width="23.7109375" bestFit="1" customWidth="1"/>
    <col min="696" max="696" width="33.28515625" bestFit="1" customWidth="1"/>
    <col min="697" max="697" width="19" bestFit="1" customWidth="1"/>
    <col min="698" max="698" width="16" bestFit="1" customWidth="1"/>
    <col min="699" max="699" width="31.85546875" bestFit="1" customWidth="1"/>
    <col min="700" max="700" width="12" bestFit="1" customWidth="1"/>
    <col min="701" max="701" width="10" bestFit="1" customWidth="1"/>
    <col min="702" max="702" width="11.7109375" bestFit="1" customWidth="1"/>
    <col min="703" max="703" width="9.7109375" bestFit="1" customWidth="1"/>
    <col min="704" max="704" width="11.85546875" bestFit="1" customWidth="1"/>
    <col min="705" max="706" width="12.140625" bestFit="1" customWidth="1"/>
    <col min="707" max="707" width="13.42578125" bestFit="1" customWidth="1"/>
    <col min="708" max="708" width="18.85546875" bestFit="1" customWidth="1"/>
    <col min="709" max="709" width="24.28515625" bestFit="1" customWidth="1"/>
    <col min="710" max="710" width="20.42578125" bestFit="1" customWidth="1"/>
    <col min="711" max="711" width="19.7109375" bestFit="1" customWidth="1"/>
    <col min="712" max="712" width="22.140625" bestFit="1" customWidth="1"/>
    <col min="713" max="713" width="11" bestFit="1" customWidth="1"/>
    <col min="714" max="714" width="14.7109375" bestFit="1" customWidth="1"/>
    <col min="715" max="715" width="12.140625" bestFit="1" customWidth="1"/>
    <col min="716" max="716" width="8.140625" bestFit="1" customWidth="1"/>
    <col min="717" max="717" width="9.85546875" bestFit="1" customWidth="1"/>
    <col min="718" max="718" width="10.42578125" bestFit="1" customWidth="1"/>
    <col min="719" max="719" width="12" bestFit="1" customWidth="1"/>
    <col min="720" max="720" width="20.28515625" bestFit="1" customWidth="1"/>
    <col min="721" max="721" width="11.85546875" bestFit="1" customWidth="1"/>
    <col min="722" max="722" width="8.140625" bestFit="1" customWidth="1"/>
    <col min="723" max="723" width="33.42578125" bestFit="1" customWidth="1"/>
    <col min="724" max="724" width="14" bestFit="1" customWidth="1"/>
    <col min="725" max="725" width="18" bestFit="1" customWidth="1"/>
    <col min="726" max="726" width="18.7109375" bestFit="1" customWidth="1"/>
    <col min="727" max="727" width="8" bestFit="1" customWidth="1"/>
    <col min="728" max="728" width="19" bestFit="1" customWidth="1"/>
    <col min="729" max="729" width="15.7109375" bestFit="1" customWidth="1"/>
    <col min="730" max="730" width="13.140625" bestFit="1" customWidth="1"/>
    <col min="731" max="731" width="34.28515625" bestFit="1" customWidth="1"/>
    <col min="732" max="732" width="23.7109375" bestFit="1" customWidth="1"/>
    <col min="733" max="733" width="34.85546875" bestFit="1" customWidth="1"/>
    <col min="734" max="734" width="25" bestFit="1" customWidth="1"/>
    <col min="735" max="735" width="18.42578125" bestFit="1" customWidth="1"/>
    <col min="736" max="736" width="20" bestFit="1" customWidth="1"/>
    <col min="737" max="737" width="19.7109375" bestFit="1" customWidth="1"/>
    <col min="738" max="738" width="18.85546875" bestFit="1" customWidth="1"/>
    <col min="739" max="739" width="18.7109375" bestFit="1" customWidth="1"/>
    <col min="740" max="740" width="13.42578125" bestFit="1" customWidth="1"/>
    <col min="741" max="741" width="17.85546875" bestFit="1" customWidth="1"/>
    <col min="742" max="742" width="27.42578125" bestFit="1" customWidth="1"/>
    <col min="743" max="743" width="19.28515625" bestFit="1" customWidth="1"/>
    <col min="744" max="744" width="16.7109375" bestFit="1" customWidth="1"/>
    <col min="745" max="745" width="22.85546875" bestFit="1" customWidth="1"/>
    <col min="746" max="746" width="20.28515625" bestFit="1" customWidth="1"/>
    <col min="747" max="747" width="8.42578125" bestFit="1" customWidth="1"/>
    <col min="748" max="748" width="25.28515625" bestFit="1" customWidth="1"/>
    <col min="749" max="749" width="11.140625" bestFit="1" customWidth="1"/>
    <col min="750" max="750" width="9.140625" bestFit="1" customWidth="1"/>
    <col min="751" max="751" width="19.7109375" bestFit="1" customWidth="1"/>
    <col min="752" max="752" width="4.28515625" bestFit="1" customWidth="1"/>
    <col min="753" max="753" width="27.7109375" bestFit="1" customWidth="1"/>
    <col min="754" max="754" width="24.140625" bestFit="1" customWidth="1"/>
    <col min="755" max="755" width="19.7109375" bestFit="1" customWidth="1"/>
    <col min="756" max="756" width="20.42578125" bestFit="1" customWidth="1"/>
    <col min="757" max="757" width="28.7109375" bestFit="1" customWidth="1"/>
    <col min="758" max="758" width="23.42578125" bestFit="1" customWidth="1"/>
    <col min="759" max="759" width="11.42578125" bestFit="1" customWidth="1"/>
    <col min="760" max="760" width="22.140625" bestFit="1" customWidth="1"/>
    <col min="761" max="761" width="14.42578125" bestFit="1" customWidth="1"/>
    <col min="762" max="762" width="13.28515625" bestFit="1" customWidth="1"/>
    <col min="763" max="763" width="5.85546875" bestFit="1" customWidth="1"/>
    <col min="764" max="764" width="6.140625" bestFit="1" customWidth="1"/>
    <col min="765" max="765" width="15.7109375" bestFit="1" customWidth="1"/>
    <col min="766" max="766" width="17.42578125" bestFit="1" customWidth="1"/>
    <col min="767" max="767" width="14.7109375" bestFit="1" customWidth="1"/>
    <col min="768" max="768" width="13.28515625" bestFit="1" customWidth="1"/>
    <col min="769" max="769" width="43.85546875" bestFit="1" customWidth="1"/>
    <col min="771" max="771" width="10.85546875" bestFit="1" customWidth="1"/>
    <col min="772" max="772" width="17.42578125" bestFit="1" customWidth="1"/>
    <col min="773" max="773" width="16.85546875" bestFit="1" customWidth="1"/>
    <col min="774" max="774" width="17.85546875" bestFit="1" customWidth="1"/>
    <col min="775" max="775" width="15.85546875" bestFit="1" customWidth="1"/>
    <col min="776" max="776" width="18.7109375" bestFit="1" customWidth="1"/>
    <col min="777" max="777" width="17.7109375" bestFit="1" customWidth="1"/>
    <col min="778" max="778" width="33.140625" bestFit="1" customWidth="1"/>
    <col min="779" max="779" width="34.85546875" bestFit="1" customWidth="1"/>
    <col min="780" max="780" width="16" bestFit="1" customWidth="1"/>
    <col min="781" max="781" width="21.85546875" bestFit="1" customWidth="1"/>
    <col min="782" max="782" width="39" bestFit="1" customWidth="1"/>
    <col min="783" max="783" width="31" bestFit="1" customWidth="1"/>
    <col min="784" max="784" width="15.7109375" bestFit="1" customWidth="1"/>
    <col min="785" max="785" width="20.42578125" bestFit="1" customWidth="1"/>
    <col min="786" max="786" width="25.7109375" bestFit="1" customWidth="1"/>
    <col min="787" max="787" width="17.42578125" bestFit="1" customWidth="1"/>
    <col min="788" max="788" width="23.7109375" bestFit="1" customWidth="1"/>
    <col min="789" max="789" width="16.28515625" bestFit="1" customWidth="1"/>
    <col min="790" max="790" width="13.42578125" bestFit="1" customWidth="1"/>
    <col min="791" max="791" width="38.42578125" bestFit="1" customWidth="1"/>
    <col min="792" max="792" width="24.85546875" bestFit="1" customWidth="1"/>
    <col min="793" max="793" width="24" bestFit="1" customWidth="1"/>
    <col min="794" max="794" width="14.7109375" bestFit="1" customWidth="1"/>
    <col min="795" max="795" width="35.28515625" bestFit="1" customWidth="1"/>
    <col min="796" max="796" width="24.42578125" bestFit="1" customWidth="1"/>
    <col min="797" max="797" width="25.28515625" bestFit="1" customWidth="1"/>
    <col min="798" max="798" width="27.28515625" bestFit="1" customWidth="1"/>
    <col min="799" max="799" width="10.42578125" bestFit="1" customWidth="1"/>
    <col min="800" max="800" width="21" bestFit="1" customWidth="1"/>
    <col min="801" max="801" width="18.85546875" bestFit="1" customWidth="1"/>
    <col min="802" max="802" width="30.85546875" bestFit="1" customWidth="1"/>
    <col min="803" max="803" width="12.140625" bestFit="1" customWidth="1"/>
    <col min="804" max="804" width="22.7109375" bestFit="1" customWidth="1"/>
    <col min="805" max="805" width="11.85546875" bestFit="1" customWidth="1"/>
    <col min="806" max="806" width="28" bestFit="1" customWidth="1"/>
    <col min="807" max="807" width="22.140625" bestFit="1" customWidth="1"/>
    <col min="808" max="808" width="15.85546875" bestFit="1" customWidth="1"/>
    <col min="809" max="809" width="10.28515625" bestFit="1" customWidth="1"/>
    <col min="810" max="810" width="23.42578125" bestFit="1" customWidth="1"/>
    <col min="811" max="811" width="31.42578125" bestFit="1" customWidth="1"/>
    <col min="812" max="812" width="22.85546875" bestFit="1" customWidth="1"/>
    <col min="813" max="813" width="34.85546875" bestFit="1" customWidth="1"/>
    <col min="814" max="814" width="27" bestFit="1" customWidth="1"/>
    <col min="815" max="815" width="31.140625" bestFit="1" customWidth="1"/>
    <col min="816" max="816" width="16.85546875" bestFit="1" customWidth="1"/>
    <col min="817" max="817" width="18.140625" bestFit="1" customWidth="1"/>
    <col min="818" max="818" width="15.42578125" bestFit="1" customWidth="1"/>
    <col min="819" max="819" width="19" bestFit="1" customWidth="1"/>
    <col min="820" max="820" width="24.28515625" bestFit="1" customWidth="1"/>
    <col min="821" max="821" width="18.85546875" bestFit="1" customWidth="1"/>
    <col min="822" max="822" width="19.42578125" bestFit="1" customWidth="1"/>
    <col min="823" max="823" width="11" bestFit="1" customWidth="1"/>
    <col min="824" max="824" width="9.140625" bestFit="1" customWidth="1"/>
    <col min="825" max="825" width="22.140625" bestFit="1" customWidth="1"/>
    <col min="826" max="826" width="19.85546875" bestFit="1" customWidth="1"/>
    <col min="827" max="827" width="28.28515625" bestFit="1" customWidth="1"/>
    <col min="828" max="828" width="20.42578125" bestFit="1" customWidth="1"/>
    <col min="829" max="829" width="14.140625" bestFit="1" customWidth="1"/>
    <col min="830" max="830" width="33.140625" bestFit="1" customWidth="1"/>
    <col min="831" max="831" width="17.140625" bestFit="1" customWidth="1"/>
    <col min="832" max="832" width="19.42578125" bestFit="1" customWidth="1"/>
    <col min="833" max="833" width="22.28515625" bestFit="1" customWidth="1"/>
    <col min="834" max="834" width="36.42578125" bestFit="1" customWidth="1"/>
    <col min="835" max="835" width="29.140625" bestFit="1" customWidth="1"/>
    <col min="836" max="836" width="31.28515625" bestFit="1" customWidth="1"/>
    <col min="837" max="837" width="23.42578125" bestFit="1" customWidth="1"/>
    <col min="838" max="838" width="20.140625" bestFit="1" customWidth="1"/>
    <col min="839" max="839" width="15" bestFit="1" customWidth="1"/>
    <col min="840" max="840" width="21" bestFit="1" customWidth="1"/>
    <col min="841" max="841" width="6.42578125" bestFit="1" customWidth="1"/>
    <col min="842" max="842" width="18.42578125" bestFit="1" customWidth="1"/>
    <col min="843" max="843" width="13.140625" bestFit="1" customWidth="1"/>
    <col min="844" max="844" width="14.28515625" bestFit="1" customWidth="1"/>
    <col min="845" max="845" width="6.42578125" bestFit="1" customWidth="1"/>
    <col min="846" max="846" width="20.140625" bestFit="1" customWidth="1"/>
    <col min="847" max="847" width="25" bestFit="1" customWidth="1"/>
    <col min="848" max="848" width="13.42578125" bestFit="1" customWidth="1"/>
    <col min="849" max="849" width="14.140625" bestFit="1" customWidth="1"/>
    <col min="850" max="850" width="33.7109375" bestFit="1" customWidth="1"/>
    <col min="851" max="852" width="18.85546875" bestFit="1" customWidth="1"/>
    <col min="853" max="853" width="27.85546875" bestFit="1" customWidth="1"/>
    <col min="854" max="854" width="17.140625" bestFit="1" customWidth="1"/>
    <col min="855" max="855" width="24.140625" bestFit="1" customWidth="1"/>
    <col min="856" max="856" width="32.140625" bestFit="1" customWidth="1"/>
    <col min="857" max="857" width="16.85546875" bestFit="1" customWidth="1"/>
    <col min="858" max="858" width="17" bestFit="1" customWidth="1"/>
    <col min="859" max="859" width="22.140625" bestFit="1" customWidth="1"/>
    <col min="860" max="860" width="19.85546875" bestFit="1" customWidth="1"/>
    <col min="861" max="861" width="18.85546875" bestFit="1" customWidth="1"/>
    <col min="862" max="862" width="33.85546875" bestFit="1" customWidth="1"/>
    <col min="863" max="863" width="32.42578125" bestFit="1" customWidth="1"/>
    <col min="864" max="864" width="32" bestFit="1" customWidth="1"/>
    <col min="865" max="865" width="35.7109375" bestFit="1" customWidth="1"/>
    <col min="866" max="866" width="16.85546875" bestFit="1" customWidth="1"/>
    <col min="867" max="867" width="27.42578125" bestFit="1" customWidth="1"/>
    <col min="868" max="868" width="16.42578125" bestFit="1" customWidth="1"/>
    <col min="869" max="869" width="22.140625" bestFit="1" customWidth="1"/>
    <col min="870" max="870" width="27.85546875" bestFit="1" customWidth="1"/>
    <col min="871" max="871" width="28.85546875" bestFit="1" customWidth="1"/>
    <col min="872" max="872" width="28.7109375" bestFit="1" customWidth="1"/>
    <col min="873" max="873" width="17.42578125" bestFit="1" customWidth="1"/>
    <col min="874" max="874" width="18.7109375" bestFit="1" customWidth="1"/>
    <col min="875" max="875" width="17.85546875" bestFit="1" customWidth="1"/>
    <col min="876" max="876" width="30.85546875" bestFit="1" customWidth="1"/>
    <col min="877" max="877" width="23" bestFit="1" customWidth="1"/>
    <col min="878" max="878" width="20.7109375" bestFit="1" customWidth="1"/>
    <col min="879" max="879" width="18.42578125" bestFit="1" customWidth="1"/>
    <col min="880" max="880" width="38" bestFit="1" customWidth="1"/>
    <col min="881" max="881" width="16" bestFit="1" customWidth="1"/>
    <col min="882" max="882" width="8.28515625" bestFit="1" customWidth="1"/>
    <col min="883" max="883" width="30.85546875" bestFit="1" customWidth="1"/>
    <col min="884" max="884" width="21.140625" bestFit="1" customWidth="1"/>
    <col min="885" max="885" width="20.140625" bestFit="1" customWidth="1"/>
    <col min="886" max="886" width="19.28515625" bestFit="1" customWidth="1"/>
    <col min="887" max="887" width="10.28515625" bestFit="1" customWidth="1"/>
    <col min="888" max="888" width="28.140625" bestFit="1" customWidth="1"/>
    <col min="889" max="889" width="12.85546875" bestFit="1" customWidth="1"/>
    <col min="890" max="890" width="15.42578125" bestFit="1" customWidth="1"/>
    <col min="891" max="891" width="14.42578125" bestFit="1" customWidth="1"/>
    <col min="892" max="892" width="4.42578125" bestFit="1" customWidth="1"/>
    <col min="893" max="893" width="9.7109375" bestFit="1" customWidth="1"/>
    <col min="894" max="894" width="26" bestFit="1" customWidth="1"/>
    <col min="895" max="895" width="15.28515625" bestFit="1" customWidth="1"/>
    <col min="896" max="896" width="24.28515625" bestFit="1" customWidth="1"/>
    <col min="897" max="897" width="19.85546875" bestFit="1" customWidth="1"/>
    <col min="898" max="898" width="5.85546875" bestFit="1" customWidth="1"/>
    <col min="899" max="899" width="17.140625" bestFit="1" customWidth="1"/>
    <col min="900" max="900" width="16.85546875" bestFit="1" customWidth="1"/>
    <col min="901" max="901" width="15.85546875" bestFit="1" customWidth="1"/>
    <col min="902" max="902" width="21" bestFit="1" customWidth="1"/>
    <col min="903" max="903" width="22.42578125" bestFit="1" customWidth="1"/>
    <col min="904" max="904" width="13.28515625" bestFit="1" customWidth="1"/>
    <col min="905" max="905" width="28.140625" bestFit="1" customWidth="1"/>
    <col min="906" max="906" width="25.28515625" bestFit="1" customWidth="1"/>
    <col min="907" max="907" width="13.140625" bestFit="1" customWidth="1"/>
    <col min="908" max="908" width="20" bestFit="1" customWidth="1"/>
    <col min="910" max="910" width="9.140625" bestFit="1" customWidth="1"/>
    <col min="911" max="911" width="16" bestFit="1" customWidth="1"/>
    <col min="912" max="912" width="27.140625" bestFit="1" customWidth="1"/>
    <col min="913" max="913" width="15.85546875" bestFit="1" customWidth="1"/>
    <col min="914" max="914" width="40.140625" bestFit="1" customWidth="1"/>
    <col min="915" max="915" width="13.7109375" bestFit="1" customWidth="1"/>
    <col min="916" max="916" width="30.42578125" bestFit="1" customWidth="1"/>
    <col min="917" max="917" width="23.7109375" bestFit="1" customWidth="1"/>
    <col min="918" max="918" width="33.28515625" bestFit="1" customWidth="1"/>
    <col min="919" max="919" width="19" bestFit="1" customWidth="1"/>
    <col min="920" max="920" width="16" bestFit="1" customWidth="1"/>
    <col min="921" max="921" width="31.85546875" bestFit="1" customWidth="1"/>
    <col min="922" max="922" width="12" bestFit="1" customWidth="1"/>
    <col min="923" max="923" width="10" bestFit="1" customWidth="1"/>
    <col min="924" max="924" width="11.7109375" bestFit="1" customWidth="1"/>
    <col min="925" max="925" width="9.7109375" bestFit="1" customWidth="1"/>
    <col min="926" max="926" width="11.85546875" bestFit="1" customWidth="1"/>
    <col min="927" max="928" width="12.140625" bestFit="1" customWidth="1"/>
    <col min="929" max="929" width="13.42578125" bestFit="1" customWidth="1"/>
    <col min="930" max="930" width="18.85546875" bestFit="1" customWidth="1"/>
    <col min="931" max="931" width="24.28515625" bestFit="1" customWidth="1"/>
    <col min="932" max="932" width="20.42578125" bestFit="1" customWidth="1"/>
    <col min="933" max="933" width="19.7109375" bestFit="1" customWidth="1"/>
    <col min="934" max="934" width="22.140625" bestFit="1" customWidth="1"/>
    <col min="935" max="935" width="11" bestFit="1" customWidth="1"/>
    <col min="936" max="936" width="14.7109375" bestFit="1" customWidth="1"/>
    <col min="937" max="937" width="12.140625" bestFit="1" customWidth="1"/>
    <col min="938" max="938" width="8.140625" bestFit="1" customWidth="1"/>
    <col min="939" max="939" width="9.85546875" bestFit="1" customWidth="1"/>
    <col min="940" max="940" width="10.42578125" bestFit="1" customWidth="1"/>
    <col min="941" max="941" width="12" bestFit="1" customWidth="1"/>
    <col min="942" max="942" width="20.28515625" bestFit="1" customWidth="1"/>
    <col min="943" max="943" width="11.85546875" bestFit="1" customWidth="1"/>
    <col min="944" max="944" width="8.140625" bestFit="1" customWidth="1"/>
    <col min="945" max="945" width="33.42578125" bestFit="1" customWidth="1"/>
    <col min="946" max="946" width="14" bestFit="1" customWidth="1"/>
    <col min="947" max="947" width="18" bestFit="1" customWidth="1"/>
    <col min="948" max="948" width="18.7109375" bestFit="1" customWidth="1"/>
    <col min="949" max="949" width="8" bestFit="1" customWidth="1"/>
    <col min="950" max="950" width="19" bestFit="1" customWidth="1"/>
    <col min="951" max="951" width="15.7109375" bestFit="1" customWidth="1"/>
    <col min="952" max="952" width="13.140625" bestFit="1" customWidth="1"/>
    <col min="953" max="953" width="34.28515625" bestFit="1" customWidth="1"/>
    <col min="954" max="954" width="23.7109375" bestFit="1" customWidth="1"/>
    <col min="955" max="955" width="34.85546875" bestFit="1" customWidth="1"/>
    <col min="956" max="956" width="25" bestFit="1" customWidth="1"/>
    <col min="957" max="957" width="18.42578125" bestFit="1" customWidth="1"/>
    <col min="958" max="958" width="20" bestFit="1" customWidth="1"/>
    <col min="959" max="959" width="19.7109375" bestFit="1" customWidth="1"/>
    <col min="960" max="960" width="18.85546875" bestFit="1" customWidth="1"/>
    <col min="961" max="961" width="18.7109375" bestFit="1" customWidth="1"/>
    <col min="962" max="962" width="13.42578125" bestFit="1" customWidth="1"/>
    <col min="963" max="963" width="17.85546875" bestFit="1" customWidth="1"/>
    <col min="964" max="964" width="27.42578125" bestFit="1" customWidth="1"/>
    <col min="965" max="965" width="19.28515625" bestFit="1" customWidth="1"/>
    <col min="966" max="966" width="16.7109375" bestFit="1" customWidth="1"/>
    <col min="967" max="967" width="22.85546875" bestFit="1" customWidth="1"/>
    <col min="968" max="968" width="20.28515625" bestFit="1" customWidth="1"/>
    <col min="969" max="969" width="8.42578125" bestFit="1" customWidth="1"/>
    <col min="970" max="970" width="25.28515625" bestFit="1" customWidth="1"/>
    <col min="971" max="971" width="11.140625" bestFit="1" customWidth="1"/>
    <col min="972" max="972" width="9.140625" bestFit="1" customWidth="1"/>
    <col min="973" max="973" width="19.7109375" bestFit="1" customWidth="1"/>
    <col min="974" max="974" width="4.28515625" bestFit="1" customWidth="1"/>
    <col min="975" max="975" width="27.7109375" bestFit="1" customWidth="1"/>
    <col min="976" max="976" width="24.140625" bestFit="1" customWidth="1"/>
    <col min="977" max="977" width="19.7109375" bestFit="1" customWidth="1"/>
    <col min="978" max="978" width="20.42578125" bestFit="1" customWidth="1"/>
    <col min="979" max="979" width="28.7109375" bestFit="1" customWidth="1"/>
    <col min="980" max="980" width="23.42578125" bestFit="1" customWidth="1"/>
    <col min="981" max="981" width="11.42578125" bestFit="1" customWidth="1"/>
    <col min="982" max="982" width="22.140625" bestFit="1" customWidth="1"/>
    <col min="983" max="983" width="14.42578125" bestFit="1" customWidth="1"/>
    <col min="984" max="984" width="13.28515625" bestFit="1" customWidth="1"/>
    <col min="985" max="985" width="5.85546875" bestFit="1" customWidth="1"/>
    <col min="986" max="986" width="6.140625" bestFit="1" customWidth="1"/>
    <col min="987" max="987" width="15.7109375" bestFit="1" customWidth="1"/>
    <col min="988" max="988" width="17.42578125" bestFit="1" customWidth="1"/>
    <col min="989" max="989" width="14.7109375" bestFit="1" customWidth="1"/>
    <col min="990" max="990" width="13.28515625" bestFit="1" customWidth="1"/>
    <col min="991" max="991" width="43.85546875" bestFit="1" customWidth="1"/>
    <col min="993" max="993" width="10.85546875" bestFit="1" customWidth="1"/>
    <col min="994" max="994" width="17.42578125" bestFit="1" customWidth="1"/>
    <col min="995" max="995" width="16.85546875" bestFit="1" customWidth="1"/>
    <col min="996" max="996" width="17.85546875" bestFit="1" customWidth="1"/>
    <col min="997" max="997" width="15.85546875" bestFit="1" customWidth="1"/>
    <col min="998" max="998" width="18.7109375" bestFit="1" customWidth="1"/>
    <col min="999" max="999" width="17.7109375" bestFit="1" customWidth="1"/>
    <col min="1000" max="1000" width="33.140625" bestFit="1" customWidth="1"/>
    <col min="1001" max="1001" width="34.85546875" bestFit="1" customWidth="1"/>
    <col min="1002" max="1002" width="16" bestFit="1" customWidth="1"/>
    <col min="1003" max="1003" width="21.85546875" bestFit="1" customWidth="1"/>
    <col min="1004" max="1004" width="39" bestFit="1" customWidth="1"/>
    <col min="1005" max="1005" width="31" bestFit="1" customWidth="1"/>
    <col min="1006" max="1006" width="15.7109375" bestFit="1" customWidth="1"/>
    <col min="1007" max="1007" width="20.42578125" bestFit="1" customWidth="1"/>
    <col min="1008" max="1008" width="25.7109375" bestFit="1" customWidth="1"/>
    <col min="1009" max="1009" width="17.42578125" bestFit="1" customWidth="1"/>
    <col min="1010" max="1010" width="23.7109375" bestFit="1" customWidth="1"/>
    <col min="1011" max="1011" width="16.28515625" bestFit="1" customWidth="1"/>
    <col min="1012" max="1012" width="13.42578125" bestFit="1" customWidth="1"/>
    <col min="1013" max="1013" width="38.42578125" bestFit="1" customWidth="1"/>
    <col min="1014" max="1014" width="24.85546875" bestFit="1" customWidth="1"/>
    <col min="1015" max="1015" width="24" bestFit="1" customWidth="1"/>
    <col min="1016" max="1016" width="14.7109375" bestFit="1" customWidth="1"/>
    <col min="1017" max="1017" width="35.28515625" bestFit="1" customWidth="1"/>
    <col min="1018" max="1018" width="24.42578125" bestFit="1" customWidth="1"/>
    <col min="1019" max="1019" width="25.28515625" bestFit="1" customWidth="1"/>
    <col min="1020" max="1020" width="27.28515625" bestFit="1" customWidth="1"/>
    <col min="1021" max="1021" width="10.42578125" bestFit="1" customWidth="1"/>
    <col min="1022" max="1022" width="21" bestFit="1" customWidth="1"/>
    <col min="1023" max="1023" width="18.85546875" bestFit="1" customWidth="1"/>
    <col min="1024" max="1024" width="30.85546875" bestFit="1" customWidth="1"/>
    <col min="1025" max="1025" width="12.140625" bestFit="1" customWidth="1"/>
    <col min="1026" max="1026" width="22.7109375" bestFit="1" customWidth="1"/>
    <col min="1027" max="1027" width="11.85546875" bestFit="1" customWidth="1"/>
    <col min="1028" max="1028" width="28" bestFit="1" customWidth="1"/>
    <col min="1029" max="1029" width="22.140625" bestFit="1" customWidth="1"/>
    <col min="1030" max="1030" width="15.85546875" bestFit="1" customWidth="1"/>
    <col min="1031" max="1031" width="10.28515625" bestFit="1" customWidth="1"/>
    <col min="1032" max="1032" width="23.42578125" bestFit="1" customWidth="1"/>
    <col min="1033" max="1033" width="31.42578125" bestFit="1" customWidth="1"/>
    <col min="1034" max="1034" width="22.85546875" bestFit="1" customWidth="1"/>
    <col min="1035" max="1035" width="34.85546875" bestFit="1" customWidth="1"/>
    <col min="1036" max="1036" width="27" bestFit="1" customWidth="1"/>
    <col min="1037" max="1037" width="31.140625" bestFit="1" customWidth="1"/>
    <col min="1038" max="1038" width="16.85546875" bestFit="1" customWidth="1"/>
    <col min="1039" max="1039" width="18.140625" bestFit="1" customWidth="1"/>
    <col min="1040" max="1040" width="15.42578125" bestFit="1" customWidth="1"/>
    <col min="1041" max="1041" width="19" bestFit="1" customWidth="1"/>
    <col min="1042" max="1042" width="24.28515625" bestFit="1" customWidth="1"/>
    <col min="1043" max="1043" width="18.85546875" bestFit="1" customWidth="1"/>
    <col min="1044" max="1044" width="19.42578125" bestFit="1" customWidth="1"/>
    <col min="1045" max="1045" width="11" bestFit="1" customWidth="1"/>
    <col min="1046" max="1046" width="9.140625" bestFit="1" customWidth="1"/>
    <col min="1047" max="1047" width="22.140625" bestFit="1" customWidth="1"/>
    <col min="1048" max="1048" width="19.85546875" bestFit="1" customWidth="1"/>
    <col min="1049" max="1049" width="28.28515625" bestFit="1" customWidth="1"/>
    <col min="1050" max="1050" width="20.42578125" bestFit="1" customWidth="1"/>
    <col min="1051" max="1051" width="14.140625" bestFit="1" customWidth="1"/>
    <col min="1052" max="1052" width="33.140625" bestFit="1" customWidth="1"/>
    <col min="1053" max="1053" width="17.140625" bestFit="1" customWidth="1"/>
    <col min="1054" max="1054" width="19.42578125" bestFit="1" customWidth="1"/>
    <col min="1055" max="1055" width="22.28515625" bestFit="1" customWidth="1"/>
    <col min="1056" max="1056" width="36.42578125" bestFit="1" customWidth="1"/>
    <col min="1057" max="1057" width="29.140625" bestFit="1" customWidth="1"/>
    <col min="1058" max="1058" width="31.28515625" bestFit="1" customWidth="1"/>
    <col min="1059" max="1059" width="23.42578125" bestFit="1" customWidth="1"/>
    <col min="1060" max="1060" width="20.140625" bestFit="1" customWidth="1"/>
    <col min="1061" max="1061" width="15" bestFit="1" customWidth="1"/>
    <col min="1062" max="1062" width="21" bestFit="1" customWidth="1"/>
    <col min="1063" max="1063" width="6.42578125" bestFit="1" customWidth="1"/>
    <col min="1064" max="1064" width="18.42578125" bestFit="1" customWidth="1"/>
    <col min="1065" max="1065" width="13.140625" bestFit="1" customWidth="1"/>
    <col min="1066" max="1066" width="14.28515625" bestFit="1" customWidth="1"/>
    <col min="1067" max="1067" width="6.42578125" bestFit="1" customWidth="1"/>
    <col min="1068" max="1068" width="20.140625" bestFit="1" customWidth="1"/>
    <col min="1069" max="1069" width="25" bestFit="1" customWidth="1"/>
    <col min="1070" max="1070" width="13.42578125" bestFit="1" customWidth="1"/>
    <col min="1071" max="1071" width="14.140625" bestFit="1" customWidth="1"/>
    <col min="1072" max="1072" width="33.7109375" bestFit="1" customWidth="1"/>
    <col min="1073" max="1074" width="18.85546875" bestFit="1" customWidth="1"/>
    <col min="1075" max="1075" width="27.85546875" bestFit="1" customWidth="1"/>
    <col min="1076" max="1076" width="17.140625" bestFit="1" customWidth="1"/>
    <col min="1077" max="1077" width="24.140625" bestFit="1" customWidth="1"/>
    <col min="1078" max="1078" width="32.140625" bestFit="1" customWidth="1"/>
    <col min="1079" max="1079" width="16.85546875" bestFit="1" customWidth="1"/>
    <col min="1080" max="1080" width="17" bestFit="1" customWidth="1"/>
    <col min="1081" max="1081" width="22.140625" bestFit="1" customWidth="1"/>
    <col min="1082" max="1082" width="19.85546875" bestFit="1" customWidth="1"/>
    <col min="1083" max="1083" width="18.85546875" bestFit="1" customWidth="1"/>
    <col min="1084" max="1084" width="33.85546875" bestFit="1" customWidth="1"/>
    <col min="1085" max="1085" width="32.42578125" bestFit="1" customWidth="1"/>
    <col min="1086" max="1086" width="32" bestFit="1" customWidth="1"/>
    <col min="1087" max="1087" width="35.7109375" bestFit="1" customWidth="1"/>
    <col min="1088" max="1088" width="16.85546875" bestFit="1" customWidth="1"/>
    <col min="1089" max="1089" width="27.42578125" bestFit="1" customWidth="1"/>
    <col min="1090" max="1090" width="16.42578125" bestFit="1" customWidth="1"/>
    <col min="1091" max="1091" width="22.140625" bestFit="1" customWidth="1"/>
    <col min="1092" max="1092" width="27.85546875" bestFit="1" customWidth="1"/>
    <col min="1093" max="1093" width="28.85546875" bestFit="1" customWidth="1"/>
    <col min="1094" max="1094" width="28.7109375" bestFit="1" customWidth="1"/>
    <col min="1095" max="1095" width="17.42578125" bestFit="1" customWidth="1"/>
    <col min="1096" max="1096" width="18.7109375" bestFit="1" customWidth="1"/>
    <col min="1097" max="1097" width="17.85546875" bestFit="1" customWidth="1"/>
    <col min="1098" max="1098" width="30.85546875" bestFit="1" customWidth="1"/>
    <col min="1099" max="1099" width="23" bestFit="1" customWidth="1"/>
    <col min="1100" max="1100" width="20.7109375" bestFit="1" customWidth="1"/>
    <col min="1101" max="1101" width="18.42578125" bestFit="1" customWidth="1"/>
    <col min="1102" max="1102" width="38" bestFit="1" customWidth="1"/>
    <col min="1103" max="1103" width="16" bestFit="1" customWidth="1"/>
    <col min="1104" max="1104" width="8.28515625" bestFit="1" customWidth="1"/>
    <col min="1105" max="1105" width="30.85546875" bestFit="1" customWidth="1"/>
    <col min="1106" max="1106" width="21.140625" bestFit="1" customWidth="1"/>
    <col min="1107" max="1107" width="20.140625" bestFit="1" customWidth="1"/>
    <col min="1108" max="1108" width="19.28515625" bestFit="1" customWidth="1"/>
    <col min="1109" max="1109" width="10.28515625" bestFit="1" customWidth="1"/>
    <col min="1110" max="1110" width="28.140625" bestFit="1" customWidth="1"/>
    <col min="1111" max="1111" width="12.85546875" bestFit="1" customWidth="1"/>
    <col min="1112" max="1112" width="16" bestFit="1" customWidth="1"/>
    <col min="1113" max="1113" width="14.42578125" bestFit="1" customWidth="1"/>
    <col min="1114" max="1114" width="4.42578125" bestFit="1" customWidth="1"/>
    <col min="1115" max="1115" width="9.7109375" bestFit="1" customWidth="1"/>
    <col min="1116" max="1116" width="26" bestFit="1" customWidth="1"/>
    <col min="1117" max="1117" width="15.28515625" bestFit="1" customWidth="1"/>
    <col min="1118" max="1118" width="24.28515625" bestFit="1" customWidth="1"/>
    <col min="1119" max="1119" width="19.85546875" bestFit="1" customWidth="1"/>
    <col min="1120" max="1120" width="5.85546875" bestFit="1" customWidth="1"/>
    <col min="1121" max="1121" width="17.140625" bestFit="1" customWidth="1"/>
    <col min="1122" max="1122" width="16.85546875" bestFit="1" customWidth="1"/>
    <col min="1123" max="1123" width="15.85546875" bestFit="1" customWidth="1"/>
    <col min="1124" max="1124" width="21" bestFit="1" customWidth="1"/>
    <col min="1125" max="1125" width="22.42578125" bestFit="1" customWidth="1"/>
    <col min="1126" max="1126" width="13.28515625" bestFit="1" customWidth="1"/>
    <col min="1127" max="1127" width="28.140625" bestFit="1" customWidth="1"/>
    <col min="1128" max="1128" width="25.28515625" bestFit="1" customWidth="1"/>
    <col min="1129" max="1129" width="13.140625" bestFit="1" customWidth="1"/>
    <col min="1130" max="1130" width="20" bestFit="1" customWidth="1"/>
    <col min="1132" max="1132" width="9.140625" bestFit="1" customWidth="1"/>
    <col min="1133" max="1133" width="16" bestFit="1" customWidth="1"/>
    <col min="1134" max="1134" width="27.140625" bestFit="1" customWidth="1"/>
    <col min="1135" max="1135" width="15.85546875" bestFit="1" customWidth="1"/>
    <col min="1136" max="1136" width="40.140625" bestFit="1" customWidth="1"/>
    <col min="1137" max="1137" width="13.7109375" bestFit="1" customWidth="1"/>
    <col min="1138" max="1138" width="30.42578125" bestFit="1" customWidth="1"/>
    <col min="1139" max="1139" width="23.7109375" bestFit="1" customWidth="1"/>
    <col min="1140" max="1140" width="33.28515625" bestFit="1" customWidth="1"/>
    <col min="1141" max="1141" width="19" bestFit="1" customWidth="1"/>
    <col min="1142" max="1142" width="16" bestFit="1" customWidth="1"/>
    <col min="1143" max="1143" width="31.85546875" bestFit="1" customWidth="1"/>
    <col min="1144" max="1144" width="12" bestFit="1" customWidth="1"/>
    <col min="1145" max="1145" width="10" bestFit="1" customWidth="1"/>
    <col min="1146" max="1146" width="11.7109375" bestFit="1" customWidth="1"/>
    <col min="1147" max="1147" width="9.7109375" bestFit="1" customWidth="1"/>
    <col min="1148" max="1148" width="11.85546875" bestFit="1" customWidth="1"/>
    <col min="1149" max="1150" width="12.140625" bestFit="1" customWidth="1"/>
    <col min="1151" max="1151" width="13.42578125" bestFit="1" customWidth="1"/>
    <col min="1152" max="1152" width="18.85546875" bestFit="1" customWidth="1"/>
    <col min="1153" max="1153" width="24.28515625" bestFit="1" customWidth="1"/>
    <col min="1154" max="1154" width="20.42578125" bestFit="1" customWidth="1"/>
    <col min="1155" max="1155" width="19.7109375" bestFit="1" customWidth="1"/>
    <col min="1156" max="1156" width="22.140625" bestFit="1" customWidth="1"/>
    <col min="1157" max="1157" width="11" bestFit="1" customWidth="1"/>
    <col min="1158" max="1158" width="14.7109375" bestFit="1" customWidth="1"/>
    <col min="1159" max="1159" width="12.140625" bestFit="1" customWidth="1"/>
    <col min="1160" max="1160" width="8.140625" bestFit="1" customWidth="1"/>
    <col min="1161" max="1161" width="9.85546875" bestFit="1" customWidth="1"/>
    <col min="1162" max="1162" width="10.42578125" bestFit="1" customWidth="1"/>
    <col min="1163" max="1163" width="12" bestFit="1" customWidth="1"/>
    <col min="1164" max="1164" width="20.28515625" bestFit="1" customWidth="1"/>
    <col min="1165" max="1165" width="11.85546875" bestFit="1" customWidth="1"/>
    <col min="1166" max="1166" width="8.140625" bestFit="1" customWidth="1"/>
    <col min="1167" max="1167" width="33.42578125" bestFit="1" customWidth="1"/>
    <col min="1168" max="1168" width="14" bestFit="1" customWidth="1"/>
    <col min="1169" max="1169" width="18" bestFit="1" customWidth="1"/>
    <col min="1170" max="1170" width="18.7109375" bestFit="1" customWidth="1"/>
    <col min="1171" max="1171" width="8" bestFit="1" customWidth="1"/>
    <col min="1172" max="1172" width="19" bestFit="1" customWidth="1"/>
    <col min="1173" max="1173" width="15.7109375" bestFit="1" customWidth="1"/>
    <col min="1174" max="1174" width="13.140625" bestFit="1" customWidth="1"/>
    <col min="1175" max="1175" width="34.28515625" bestFit="1" customWidth="1"/>
    <col min="1176" max="1176" width="23.7109375" bestFit="1" customWidth="1"/>
    <col min="1177" max="1177" width="34.85546875" bestFit="1" customWidth="1"/>
    <col min="1178" max="1178" width="25" bestFit="1" customWidth="1"/>
    <col min="1179" max="1179" width="18.42578125" bestFit="1" customWidth="1"/>
    <col min="1180" max="1180" width="20" bestFit="1" customWidth="1"/>
    <col min="1181" max="1181" width="19.7109375" bestFit="1" customWidth="1"/>
    <col min="1182" max="1182" width="18.85546875" bestFit="1" customWidth="1"/>
    <col min="1183" max="1183" width="18.7109375" bestFit="1" customWidth="1"/>
    <col min="1184" max="1184" width="13.42578125" bestFit="1" customWidth="1"/>
    <col min="1185" max="1185" width="17.85546875" bestFit="1" customWidth="1"/>
    <col min="1186" max="1186" width="27.42578125" bestFit="1" customWidth="1"/>
    <col min="1187" max="1187" width="19.28515625" bestFit="1" customWidth="1"/>
    <col min="1188" max="1188" width="16.7109375" bestFit="1" customWidth="1"/>
    <col min="1189" max="1189" width="22.85546875" bestFit="1" customWidth="1"/>
    <col min="1190" max="1190" width="20.28515625" bestFit="1" customWidth="1"/>
    <col min="1191" max="1191" width="8.42578125" bestFit="1" customWidth="1"/>
    <col min="1192" max="1192" width="25.28515625" bestFit="1" customWidth="1"/>
    <col min="1193" max="1193" width="11.140625" bestFit="1" customWidth="1"/>
    <col min="1194" max="1194" width="9.140625" bestFit="1" customWidth="1"/>
    <col min="1195" max="1195" width="19.7109375" bestFit="1" customWidth="1"/>
    <col min="1196" max="1196" width="4.28515625" bestFit="1" customWidth="1"/>
    <col min="1197" max="1197" width="27.7109375" bestFit="1" customWidth="1"/>
    <col min="1198" max="1198" width="24.140625" bestFit="1" customWidth="1"/>
    <col min="1199" max="1199" width="19.7109375" bestFit="1" customWidth="1"/>
    <col min="1200" max="1200" width="20.42578125" bestFit="1" customWidth="1"/>
    <col min="1201" max="1201" width="28.7109375" bestFit="1" customWidth="1"/>
    <col min="1202" max="1202" width="23.42578125" bestFit="1" customWidth="1"/>
    <col min="1203" max="1203" width="11.42578125" bestFit="1" customWidth="1"/>
    <col min="1204" max="1204" width="22.140625" bestFit="1" customWidth="1"/>
    <col min="1205" max="1205" width="14.42578125" bestFit="1" customWidth="1"/>
    <col min="1206" max="1206" width="13.28515625" bestFit="1" customWidth="1"/>
    <col min="1207" max="1207" width="5.85546875" bestFit="1" customWidth="1"/>
    <col min="1208" max="1208" width="6.140625" bestFit="1" customWidth="1"/>
    <col min="1209" max="1209" width="15.7109375" bestFit="1" customWidth="1"/>
    <col min="1210" max="1210" width="17.42578125" bestFit="1" customWidth="1"/>
    <col min="1211" max="1211" width="14.7109375" bestFit="1" customWidth="1"/>
    <col min="1212" max="1212" width="13.28515625" bestFit="1" customWidth="1"/>
    <col min="1213" max="1213" width="43.85546875" bestFit="1" customWidth="1"/>
    <col min="1215" max="1215" width="10.85546875" bestFit="1" customWidth="1"/>
    <col min="1216" max="1216" width="17.42578125" bestFit="1" customWidth="1"/>
    <col min="1217" max="1217" width="16.85546875" bestFit="1" customWidth="1"/>
    <col min="1218" max="1218" width="17.85546875" bestFit="1" customWidth="1"/>
    <col min="1219" max="1219" width="15.85546875" bestFit="1" customWidth="1"/>
    <col min="1220" max="1220" width="18.7109375" bestFit="1" customWidth="1"/>
    <col min="1221" max="1221" width="17.7109375" bestFit="1" customWidth="1"/>
    <col min="1222" max="1222" width="33.140625" bestFit="1" customWidth="1"/>
    <col min="1223" max="1223" width="34.85546875" bestFit="1" customWidth="1"/>
    <col min="1224" max="1224" width="16" bestFit="1" customWidth="1"/>
    <col min="1225" max="1225" width="21.85546875" bestFit="1" customWidth="1"/>
    <col min="1226" max="1226" width="39" bestFit="1" customWidth="1"/>
    <col min="1227" max="1227" width="31" bestFit="1" customWidth="1"/>
    <col min="1228" max="1228" width="15.7109375" bestFit="1" customWidth="1"/>
    <col min="1229" max="1229" width="20.42578125" bestFit="1" customWidth="1"/>
    <col min="1230" max="1230" width="25.7109375" bestFit="1" customWidth="1"/>
    <col min="1231" max="1231" width="17.42578125" bestFit="1" customWidth="1"/>
    <col min="1232" max="1232" width="23.7109375" bestFit="1" customWidth="1"/>
    <col min="1233" max="1233" width="16.28515625" bestFit="1" customWidth="1"/>
    <col min="1234" max="1234" width="13.42578125" bestFit="1" customWidth="1"/>
    <col min="1235" max="1235" width="38.42578125" bestFit="1" customWidth="1"/>
    <col min="1236" max="1236" width="24.85546875" bestFit="1" customWidth="1"/>
    <col min="1237" max="1237" width="24" bestFit="1" customWidth="1"/>
    <col min="1238" max="1238" width="14.7109375" bestFit="1" customWidth="1"/>
    <col min="1239" max="1239" width="35.28515625" bestFit="1" customWidth="1"/>
    <col min="1240" max="1240" width="24.42578125" bestFit="1" customWidth="1"/>
    <col min="1241" max="1241" width="25.28515625" bestFit="1" customWidth="1"/>
    <col min="1242" max="1242" width="27.28515625" bestFit="1" customWidth="1"/>
    <col min="1243" max="1243" width="10.42578125" bestFit="1" customWidth="1"/>
    <col min="1244" max="1244" width="21" bestFit="1" customWidth="1"/>
    <col min="1245" max="1245" width="18.85546875" bestFit="1" customWidth="1"/>
    <col min="1246" max="1246" width="30.85546875" bestFit="1" customWidth="1"/>
    <col min="1247" max="1247" width="12.140625" bestFit="1" customWidth="1"/>
    <col min="1248" max="1248" width="22.7109375" bestFit="1" customWidth="1"/>
    <col min="1249" max="1249" width="11.85546875" bestFit="1" customWidth="1"/>
    <col min="1250" max="1250" width="28" bestFit="1" customWidth="1"/>
    <col min="1251" max="1251" width="22.140625" bestFit="1" customWidth="1"/>
    <col min="1252" max="1252" width="15.85546875" bestFit="1" customWidth="1"/>
    <col min="1253" max="1253" width="10.28515625" bestFit="1" customWidth="1"/>
    <col min="1254" max="1254" width="23.42578125" bestFit="1" customWidth="1"/>
    <col min="1255" max="1255" width="31.42578125" bestFit="1" customWidth="1"/>
    <col min="1256" max="1256" width="22.85546875" bestFit="1" customWidth="1"/>
    <col min="1257" max="1257" width="34.85546875" bestFit="1" customWidth="1"/>
    <col min="1258" max="1258" width="27" bestFit="1" customWidth="1"/>
    <col min="1259" max="1259" width="31.140625" bestFit="1" customWidth="1"/>
    <col min="1260" max="1260" width="16.85546875" bestFit="1" customWidth="1"/>
    <col min="1261" max="1261" width="18.140625" bestFit="1" customWidth="1"/>
    <col min="1262" max="1262" width="15.42578125" bestFit="1" customWidth="1"/>
    <col min="1263" max="1263" width="19" bestFit="1" customWidth="1"/>
    <col min="1264" max="1264" width="24.28515625" bestFit="1" customWidth="1"/>
    <col min="1265" max="1265" width="18.85546875" bestFit="1" customWidth="1"/>
    <col min="1266" max="1266" width="19.42578125" bestFit="1" customWidth="1"/>
    <col min="1267" max="1267" width="11" bestFit="1" customWidth="1"/>
    <col min="1268" max="1268" width="9.140625" bestFit="1" customWidth="1"/>
    <col min="1269" max="1269" width="22.140625" bestFit="1" customWidth="1"/>
    <col min="1270" max="1270" width="19.85546875" bestFit="1" customWidth="1"/>
    <col min="1271" max="1271" width="28.28515625" bestFit="1" customWidth="1"/>
    <col min="1272" max="1272" width="20.42578125" bestFit="1" customWidth="1"/>
    <col min="1273" max="1273" width="14.140625" bestFit="1" customWidth="1"/>
    <col min="1274" max="1274" width="33.140625" bestFit="1" customWidth="1"/>
    <col min="1275" max="1275" width="17.140625" bestFit="1" customWidth="1"/>
    <col min="1276" max="1276" width="19.42578125" bestFit="1" customWidth="1"/>
    <col min="1277" max="1277" width="22.28515625" bestFit="1" customWidth="1"/>
    <col min="1278" max="1278" width="36.42578125" bestFit="1" customWidth="1"/>
    <col min="1279" max="1279" width="29.140625" bestFit="1" customWidth="1"/>
    <col min="1280" max="1280" width="31.28515625" bestFit="1" customWidth="1"/>
    <col min="1281" max="1281" width="23.42578125" bestFit="1" customWidth="1"/>
    <col min="1282" max="1282" width="20.140625" bestFit="1" customWidth="1"/>
    <col min="1283" max="1283" width="15" bestFit="1" customWidth="1"/>
    <col min="1284" max="1284" width="21" bestFit="1" customWidth="1"/>
    <col min="1285" max="1285" width="6.42578125" bestFit="1" customWidth="1"/>
    <col min="1286" max="1286" width="18.42578125" bestFit="1" customWidth="1"/>
    <col min="1287" max="1287" width="13.140625" bestFit="1" customWidth="1"/>
    <col min="1288" max="1288" width="14.28515625" bestFit="1" customWidth="1"/>
    <col min="1289" max="1289" width="6.42578125" bestFit="1" customWidth="1"/>
    <col min="1290" max="1290" width="20.140625" bestFit="1" customWidth="1"/>
    <col min="1291" max="1291" width="25" bestFit="1" customWidth="1"/>
    <col min="1292" max="1292" width="13.42578125" bestFit="1" customWidth="1"/>
    <col min="1293" max="1293" width="14.140625" bestFit="1" customWidth="1"/>
    <col min="1294" max="1294" width="33.7109375" bestFit="1" customWidth="1"/>
    <col min="1295" max="1296" width="18.85546875" bestFit="1" customWidth="1"/>
    <col min="1297" max="1297" width="27.85546875" bestFit="1" customWidth="1"/>
    <col min="1298" max="1298" width="17.140625" bestFit="1" customWidth="1"/>
    <col min="1299" max="1299" width="24.140625" bestFit="1" customWidth="1"/>
    <col min="1300" max="1300" width="32.140625" bestFit="1" customWidth="1"/>
    <col min="1301" max="1301" width="16.85546875" bestFit="1" customWidth="1"/>
    <col min="1302" max="1302" width="17" bestFit="1" customWidth="1"/>
    <col min="1303" max="1303" width="22.140625" bestFit="1" customWidth="1"/>
    <col min="1304" max="1304" width="19.85546875" bestFit="1" customWidth="1"/>
    <col min="1305" max="1305" width="18.85546875" bestFit="1" customWidth="1"/>
    <col min="1306" max="1306" width="33.85546875" bestFit="1" customWidth="1"/>
    <col min="1307" max="1307" width="32.42578125" bestFit="1" customWidth="1"/>
    <col min="1308" max="1308" width="32" bestFit="1" customWidth="1"/>
    <col min="1309" max="1309" width="35.7109375" bestFit="1" customWidth="1"/>
    <col min="1310" max="1310" width="16.85546875" bestFit="1" customWidth="1"/>
    <col min="1311" max="1311" width="27.42578125" bestFit="1" customWidth="1"/>
    <col min="1312" max="1312" width="16.42578125" bestFit="1" customWidth="1"/>
    <col min="1313" max="1313" width="22.140625" bestFit="1" customWidth="1"/>
    <col min="1314" max="1314" width="27.85546875" bestFit="1" customWidth="1"/>
    <col min="1315" max="1315" width="28.85546875" bestFit="1" customWidth="1"/>
    <col min="1316" max="1316" width="28.7109375" bestFit="1" customWidth="1"/>
    <col min="1317" max="1317" width="17.42578125" bestFit="1" customWidth="1"/>
    <col min="1318" max="1318" width="18.7109375" bestFit="1" customWidth="1"/>
    <col min="1319" max="1319" width="17.85546875" bestFit="1" customWidth="1"/>
    <col min="1320" max="1320" width="30.85546875" bestFit="1" customWidth="1"/>
    <col min="1321" max="1321" width="23" bestFit="1" customWidth="1"/>
    <col min="1322" max="1322" width="20.7109375" bestFit="1" customWidth="1"/>
    <col min="1323" max="1323" width="18.42578125" bestFit="1" customWidth="1"/>
    <col min="1324" max="1324" width="38" bestFit="1" customWidth="1"/>
    <col min="1325" max="1325" width="16" bestFit="1" customWidth="1"/>
    <col min="1326" max="1326" width="8.28515625" bestFit="1" customWidth="1"/>
    <col min="1327" max="1327" width="30.85546875" bestFit="1" customWidth="1"/>
    <col min="1328" max="1328" width="21.140625" bestFit="1" customWidth="1"/>
    <col min="1329" max="1329" width="20.140625" bestFit="1" customWidth="1"/>
    <col min="1330" max="1330" width="19.28515625" bestFit="1" customWidth="1"/>
    <col min="1331" max="1331" width="10.28515625" bestFit="1" customWidth="1"/>
    <col min="1332" max="1332" width="28.140625" bestFit="1" customWidth="1"/>
    <col min="1333" max="1333" width="12.85546875" bestFit="1" customWidth="1"/>
    <col min="1334" max="1334" width="28" bestFit="1" customWidth="1"/>
    <col min="1335" max="1335" width="30.85546875" bestFit="1" customWidth="1"/>
    <col min="1336" max="1336" width="30.28515625" bestFit="1" customWidth="1"/>
    <col min="1337" max="1337" width="33.28515625" bestFit="1" customWidth="1"/>
    <col min="1338" max="1338" width="19.85546875" bestFit="1" customWidth="1"/>
    <col min="1339" max="1339" width="20.28515625" bestFit="1" customWidth="1"/>
  </cols>
  <sheetData>
    <row r="1" spans="1:119" s="73" customFormat="1">
      <c r="A1" s="71" t="s">
        <v>348</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349</v>
      </c>
      <c r="AI1" s="72" t="s">
        <v>349</v>
      </c>
      <c r="AJ1" s="72" t="s">
        <v>350</v>
      </c>
      <c r="AK1" s="72" t="s">
        <v>350</v>
      </c>
      <c r="AL1" s="72" t="s">
        <v>153</v>
      </c>
      <c r="AM1" s="72" t="s">
        <v>153</v>
      </c>
      <c r="AN1" s="72"/>
      <c r="AO1" s="72" t="s">
        <v>351</v>
      </c>
      <c r="AP1" s="72"/>
      <c r="AQ1" s="72"/>
      <c r="AR1" s="72"/>
      <c r="AS1" s="72" t="s">
        <v>349</v>
      </c>
      <c r="AT1" s="72" t="s">
        <v>349</v>
      </c>
      <c r="AU1" s="72" t="s">
        <v>350</v>
      </c>
      <c r="AV1" s="72" t="s">
        <v>350</v>
      </c>
      <c r="AW1" s="72"/>
      <c r="AX1" s="72"/>
      <c r="AY1" s="72"/>
      <c r="AZ1" s="72"/>
      <c r="BA1" s="72"/>
      <c r="BB1" s="72"/>
      <c r="BC1" s="72"/>
      <c r="BD1" s="72"/>
      <c r="BE1" s="72"/>
      <c r="BF1" s="72"/>
      <c r="BG1" s="72"/>
      <c r="BH1" s="72"/>
      <c r="BI1" s="72"/>
      <c r="BJ1" s="72"/>
      <c r="BK1" s="72"/>
      <c r="BL1" s="72"/>
      <c r="BM1" s="72"/>
      <c r="BN1" s="72"/>
      <c r="BO1" s="72" t="s">
        <v>352</v>
      </c>
      <c r="BP1" s="72" t="s">
        <v>352</v>
      </c>
      <c r="BQ1" s="72" t="s">
        <v>352</v>
      </c>
      <c r="BR1" s="72" t="s">
        <v>352</v>
      </c>
      <c r="BS1" s="72" t="s">
        <v>352</v>
      </c>
      <c r="BT1" s="72" t="s">
        <v>352</v>
      </c>
      <c r="BU1" s="72" t="s">
        <v>352</v>
      </c>
      <c r="BV1" s="72" t="s">
        <v>352</v>
      </c>
      <c r="BW1" s="72" t="s">
        <v>352</v>
      </c>
      <c r="BX1" s="72" t="s">
        <v>352</v>
      </c>
      <c r="BY1" s="72" t="s">
        <v>352</v>
      </c>
      <c r="BZ1" s="72" t="s">
        <v>352</v>
      </c>
      <c r="CA1" s="72" t="s">
        <v>352</v>
      </c>
      <c r="CB1" s="72" t="s">
        <v>352</v>
      </c>
      <c r="CC1" s="72" t="s">
        <v>352</v>
      </c>
      <c r="CD1" s="72" t="s">
        <v>352</v>
      </c>
      <c r="CE1" s="72" t="s">
        <v>352</v>
      </c>
      <c r="CF1" s="72" t="s">
        <v>352</v>
      </c>
      <c r="CG1" s="72"/>
      <c r="CH1" s="72" t="s">
        <v>352</v>
      </c>
      <c r="CI1" s="72"/>
      <c r="CJ1" s="72" t="s">
        <v>352</v>
      </c>
      <c r="CK1" s="72"/>
      <c r="CL1" s="72"/>
      <c r="CM1" s="72"/>
      <c r="CN1" s="72"/>
      <c r="CO1" s="72"/>
      <c r="CP1" s="72"/>
      <c r="CQ1" s="72" t="s">
        <v>353</v>
      </c>
      <c r="CR1" s="72" t="s">
        <v>353</v>
      </c>
      <c r="CS1" s="72" t="s">
        <v>353</v>
      </c>
      <c r="CT1" s="72" t="s">
        <v>354</v>
      </c>
      <c r="CU1" s="72" t="s">
        <v>354</v>
      </c>
      <c r="CV1" s="72" t="s">
        <v>354</v>
      </c>
      <c r="CW1" s="72"/>
      <c r="CX1" s="72"/>
      <c r="CY1" s="72"/>
      <c r="CZ1" s="72"/>
      <c r="DA1" s="72"/>
      <c r="DB1" s="72"/>
      <c r="DC1" s="72" t="s">
        <v>349</v>
      </c>
      <c r="DD1" s="72" t="s">
        <v>349</v>
      </c>
      <c r="DE1" s="72" t="s">
        <v>349</v>
      </c>
      <c r="DF1" s="72" t="s">
        <v>350</v>
      </c>
      <c r="DG1" s="72" t="s">
        <v>350</v>
      </c>
      <c r="DH1" s="72" t="s">
        <v>350</v>
      </c>
      <c r="DI1" s="72" t="s">
        <v>355</v>
      </c>
      <c r="DJ1" s="72" t="s">
        <v>355</v>
      </c>
      <c r="DK1" s="72" t="s">
        <v>355</v>
      </c>
      <c r="DL1" s="72" t="s">
        <v>355</v>
      </c>
      <c r="DM1" s="72" t="s">
        <v>355</v>
      </c>
      <c r="DN1" s="72" t="s">
        <v>355</v>
      </c>
      <c r="DO1" s="72" t="s">
        <v>153</v>
      </c>
    </row>
    <row r="2" spans="1:119" s="1" customFormat="1">
      <c r="A2" s="74" t="s">
        <v>356</v>
      </c>
      <c r="B2" s="74" t="s">
        <v>357</v>
      </c>
      <c r="C2" s="74" t="s">
        <v>358</v>
      </c>
      <c r="D2" s="74" t="s">
        <v>359</v>
      </c>
      <c r="E2" s="74" t="s">
        <v>360</v>
      </c>
      <c r="F2" s="74" t="s">
        <v>361</v>
      </c>
      <c r="G2" s="74" t="s">
        <v>362</v>
      </c>
      <c r="H2" s="74" t="s">
        <v>363</v>
      </c>
      <c r="I2" s="74" t="s">
        <v>364</v>
      </c>
      <c r="J2" s="74" t="s">
        <v>365</v>
      </c>
      <c r="K2" s="74" t="s">
        <v>366</v>
      </c>
      <c r="L2" s="74" t="s">
        <v>367</v>
      </c>
      <c r="M2" s="74" t="s">
        <v>368</v>
      </c>
      <c r="N2" s="74" t="s">
        <v>369</v>
      </c>
      <c r="O2" s="74" t="s">
        <v>370</v>
      </c>
      <c r="P2" s="74" t="s">
        <v>371</v>
      </c>
      <c r="Q2" s="74" t="s">
        <v>372</v>
      </c>
      <c r="R2" s="74" t="s">
        <v>373</v>
      </c>
      <c r="S2" s="74" t="s">
        <v>374</v>
      </c>
      <c r="T2" s="74" t="s">
        <v>375</v>
      </c>
      <c r="U2" s="74" t="s">
        <v>376</v>
      </c>
      <c r="V2" s="74" t="s">
        <v>377</v>
      </c>
      <c r="W2" s="74" t="s">
        <v>378</v>
      </c>
      <c r="X2" s="74" t="s">
        <v>379</v>
      </c>
      <c r="Y2" s="74" t="s">
        <v>380</v>
      </c>
      <c r="Z2" s="74" t="s">
        <v>381</v>
      </c>
      <c r="AA2" s="74" t="s">
        <v>382</v>
      </c>
      <c r="AB2" s="74" t="s">
        <v>383</v>
      </c>
      <c r="AC2" s="74" t="s">
        <v>384</v>
      </c>
      <c r="AD2" s="74" t="s">
        <v>385</v>
      </c>
      <c r="AE2" s="74" t="s">
        <v>386</v>
      </c>
      <c r="AF2" s="74" t="s">
        <v>387</v>
      </c>
      <c r="AG2" s="74" t="s">
        <v>388</v>
      </c>
      <c r="AH2" s="74" t="s">
        <v>389</v>
      </c>
      <c r="AI2" s="74" t="s">
        <v>390</v>
      </c>
      <c r="AJ2" s="74" t="s">
        <v>391</v>
      </c>
      <c r="AK2" s="74" t="s">
        <v>392</v>
      </c>
      <c r="AL2" s="74" t="s">
        <v>393</v>
      </c>
      <c r="AM2" s="74" t="s">
        <v>394</v>
      </c>
      <c r="AN2" s="74" t="s">
        <v>395</v>
      </c>
      <c r="AO2" s="74" t="s">
        <v>396</v>
      </c>
      <c r="AP2" s="74" t="s">
        <v>397</v>
      </c>
      <c r="AQ2" s="74" t="s">
        <v>398</v>
      </c>
      <c r="AR2" s="74" t="s">
        <v>399</v>
      </c>
      <c r="AS2" s="74" t="s">
        <v>400</v>
      </c>
      <c r="AT2" s="74" t="s">
        <v>401</v>
      </c>
      <c r="AU2" s="74" t="s">
        <v>402</v>
      </c>
      <c r="AV2" s="74" t="s">
        <v>403</v>
      </c>
      <c r="AW2" s="74" t="s">
        <v>404</v>
      </c>
      <c r="AX2" s="74" t="s">
        <v>405</v>
      </c>
      <c r="AY2" s="74" t="s">
        <v>406</v>
      </c>
      <c r="AZ2" s="74" t="s">
        <v>407</v>
      </c>
      <c r="BA2" s="74" t="s">
        <v>408</v>
      </c>
      <c r="BB2" s="74" t="s">
        <v>409</v>
      </c>
      <c r="BC2" s="74" t="s">
        <v>410</v>
      </c>
      <c r="BD2" s="74" t="s">
        <v>411</v>
      </c>
      <c r="BE2" s="74" t="s">
        <v>412</v>
      </c>
      <c r="BF2" s="74" t="s">
        <v>413</v>
      </c>
      <c r="BG2" s="74" t="s">
        <v>414</v>
      </c>
      <c r="BH2" s="74" t="s">
        <v>415</v>
      </c>
      <c r="BI2" s="74" t="s">
        <v>416</v>
      </c>
      <c r="BJ2" s="74" t="s">
        <v>417</v>
      </c>
      <c r="BK2" s="74" t="s">
        <v>418</v>
      </c>
      <c r="BL2" s="74" t="s">
        <v>419</v>
      </c>
      <c r="BM2" s="74" t="s">
        <v>420</v>
      </c>
      <c r="BN2" s="74" t="s">
        <v>421</v>
      </c>
      <c r="BO2" s="74" t="s">
        <v>422</v>
      </c>
      <c r="BP2" s="74" t="s">
        <v>423</v>
      </c>
      <c r="BQ2" s="74" t="s">
        <v>424</v>
      </c>
      <c r="BR2" s="74" t="s">
        <v>425</v>
      </c>
      <c r="BS2" s="74" t="s">
        <v>426</v>
      </c>
      <c r="BT2" s="74" t="s">
        <v>427</v>
      </c>
      <c r="BU2" s="74" t="s">
        <v>428</v>
      </c>
      <c r="BV2" s="74" t="s">
        <v>429</v>
      </c>
      <c r="BW2" s="74" t="s">
        <v>430</v>
      </c>
      <c r="BX2" s="74" t="s">
        <v>431</v>
      </c>
      <c r="BY2" s="74" t="s">
        <v>432</v>
      </c>
      <c r="BZ2" s="74" t="s">
        <v>433</v>
      </c>
      <c r="CA2" s="74" t="s">
        <v>434</v>
      </c>
      <c r="CB2" s="74" t="s">
        <v>435</v>
      </c>
      <c r="CC2" s="74" t="s">
        <v>436</v>
      </c>
      <c r="CD2" s="74" t="s">
        <v>437</v>
      </c>
      <c r="CE2" s="74" t="s">
        <v>438</v>
      </c>
      <c r="CF2" s="74" t="s">
        <v>439</v>
      </c>
      <c r="CG2" s="74" t="s">
        <v>440</v>
      </c>
      <c r="CH2" s="74" t="s">
        <v>441</v>
      </c>
      <c r="CI2" s="74" t="s">
        <v>442</v>
      </c>
      <c r="CJ2" s="74" t="s">
        <v>443</v>
      </c>
      <c r="CK2" s="74" t="s">
        <v>444</v>
      </c>
      <c r="CL2" s="74" t="s">
        <v>445</v>
      </c>
      <c r="CM2" s="74" t="s">
        <v>446</v>
      </c>
      <c r="CN2" s="74" t="s">
        <v>447</v>
      </c>
      <c r="CO2" s="74" t="s">
        <v>448</v>
      </c>
      <c r="CP2" s="74" t="s">
        <v>449</v>
      </c>
      <c r="CQ2" s="74" t="s">
        <v>450</v>
      </c>
      <c r="CR2" s="74" t="s">
        <v>451</v>
      </c>
      <c r="CS2" s="74" t="s">
        <v>452</v>
      </c>
      <c r="CT2" s="74" t="s">
        <v>453</v>
      </c>
      <c r="CU2" s="74" t="s">
        <v>454</v>
      </c>
      <c r="CV2" s="74" t="s">
        <v>455</v>
      </c>
      <c r="CW2" s="74" t="s">
        <v>456</v>
      </c>
      <c r="CX2" s="74" t="s">
        <v>457</v>
      </c>
      <c r="CY2" s="74" t="s">
        <v>458</v>
      </c>
      <c r="CZ2" s="74" t="s">
        <v>459</v>
      </c>
      <c r="DA2" s="74" t="s">
        <v>460</v>
      </c>
      <c r="DB2" s="74" t="s">
        <v>461</v>
      </c>
      <c r="DC2" s="74" t="s">
        <v>462</v>
      </c>
      <c r="DD2" s="74" t="s">
        <v>463</v>
      </c>
      <c r="DE2" s="74" t="s">
        <v>464</v>
      </c>
      <c r="DF2" s="74" t="s">
        <v>465</v>
      </c>
      <c r="DG2" s="74" t="s">
        <v>466</v>
      </c>
      <c r="DH2" s="74" t="s">
        <v>467</v>
      </c>
      <c r="DI2" s="74" t="s">
        <v>468</v>
      </c>
      <c r="DJ2" s="74" t="s">
        <v>469</v>
      </c>
      <c r="DK2" s="74" t="s">
        <v>470</v>
      </c>
      <c r="DL2" s="74" t="s">
        <v>471</v>
      </c>
      <c r="DM2" s="74" t="s">
        <v>472</v>
      </c>
      <c r="DN2" s="74" t="s">
        <v>473</v>
      </c>
      <c r="DO2" s="74" t="s">
        <v>474</v>
      </c>
    </row>
    <row r="3" spans="1:119" s="9" customFormat="1">
      <c r="A3" s="84">
        <v>100016</v>
      </c>
      <c r="B3" s="75" t="s">
        <v>475</v>
      </c>
      <c r="C3" s="75" t="b">
        <v>1</v>
      </c>
      <c r="D3" s="75" t="b">
        <v>1</v>
      </c>
      <c r="E3" s="75" t="b">
        <v>0</v>
      </c>
      <c r="F3" s="75" t="b">
        <v>0</v>
      </c>
      <c r="G3" s="75" t="s">
        <v>476</v>
      </c>
      <c r="H3" s="75"/>
      <c r="I3" s="75" t="s">
        <v>477</v>
      </c>
      <c r="J3" s="75" t="s">
        <v>478</v>
      </c>
      <c r="K3" s="75">
        <v>51.05</v>
      </c>
      <c r="L3" s="75">
        <v>-114.07</v>
      </c>
      <c r="M3" s="75" t="s">
        <v>479</v>
      </c>
      <c r="N3" s="75">
        <v>2010</v>
      </c>
      <c r="O3" s="75"/>
      <c r="P3" s="75">
        <v>2014</v>
      </c>
      <c r="Q3" s="75">
        <v>221</v>
      </c>
      <c r="R3" s="75"/>
      <c r="S3" s="75"/>
      <c r="T3" s="75" t="s">
        <v>480</v>
      </c>
      <c r="U3" s="75"/>
      <c r="V3" s="75" t="s">
        <v>481</v>
      </c>
      <c r="W3" s="75"/>
      <c r="X3" s="75" t="s">
        <v>481</v>
      </c>
      <c r="Y3" s="75"/>
      <c r="Z3" s="75" t="s">
        <v>481</v>
      </c>
      <c r="AA3" s="75" t="s">
        <v>481</v>
      </c>
      <c r="AB3" s="75" t="s">
        <v>481</v>
      </c>
      <c r="AC3" s="75"/>
      <c r="AD3" s="75"/>
      <c r="AE3" s="75"/>
      <c r="AF3" s="75" t="s">
        <v>482</v>
      </c>
      <c r="AG3" s="75"/>
      <c r="AH3" s="75">
        <v>60</v>
      </c>
      <c r="AI3" s="75">
        <v>55</v>
      </c>
      <c r="AJ3" s="75"/>
      <c r="AK3" s="75">
        <v>12600</v>
      </c>
      <c r="AL3" s="75"/>
      <c r="AM3" s="75"/>
      <c r="AN3" s="75" t="s">
        <v>481</v>
      </c>
      <c r="AO3" s="75"/>
      <c r="AP3" s="75">
        <v>1</v>
      </c>
      <c r="AQ3" s="75" t="s">
        <v>483</v>
      </c>
      <c r="AR3" s="75">
        <v>2000</v>
      </c>
      <c r="AS3" s="75">
        <v>60</v>
      </c>
      <c r="AT3" s="75">
        <v>55</v>
      </c>
      <c r="AU3" s="75"/>
      <c r="AV3" s="75">
        <v>12600</v>
      </c>
      <c r="AW3" s="75" t="s">
        <v>481</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484</v>
      </c>
      <c r="CL3" s="75" t="s">
        <v>481</v>
      </c>
      <c r="CM3" s="75" t="s">
        <v>484</v>
      </c>
      <c r="CN3" s="75"/>
      <c r="CO3" s="75">
        <v>12</v>
      </c>
      <c r="CP3" s="75"/>
      <c r="CQ3" s="75"/>
      <c r="CR3" s="75">
        <v>650558</v>
      </c>
      <c r="CS3" s="75"/>
      <c r="CT3" s="75"/>
      <c r="CU3" s="75">
        <v>3400</v>
      </c>
      <c r="CV3" s="75"/>
      <c r="CW3" s="75"/>
      <c r="CX3" s="75" t="s">
        <v>481</v>
      </c>
      <c r="CY3" s="75"/>
      <c r="CZ3" s="75"/>
      <c r="DA3" s="75"/>
      <c r="DB3" s="75"/>
      <c r="DC3" s="75"/>
      <c r="DD3" s="75">
        <v>55</v>
      </c>
      <c r="DE3" s="75"/>
      <c r="DF3" s="75"/>
      <c r="DG3" s="75">
        <v>12600</v>
      </c>
      <c r="DH3" s="75"/>
      <c r="DI3" s="75"/>
      <c r="DJ3" s="75"/>
      <c r="DK3" s="75"/>
      <c r="DL3" s="75"/>
      <c r="DM3" s="75"/>
      <c r="DN3" s="75"/>
      <c r="DO3" s="75"/>
    </row>
    <row r="4" spans="1:119" s="9" customFormat="1">
      <c r="A4" s="84">
        <v>100017</v>
      </c>
      <c r="B4" s="75" t="s">
        <v>485</v>
      </c>
      <c r="C4" s="75" t="b">
        <v>1</v>
      </c>
      <c r="D4" s="75" t="b">
        <v>1</v>
      </c>
      <c r="E4" s="75" t="b">
        <v>0</v>
      </c>
      <c r="F4" s="75" t="b">
        <v>0</v>
      </c>
      <c r="G4" s="75" t="s">
        <v>486</v>
      </c>
      <c r="H4" s="75"/>
      <c r="I4" s="75" t="s">
        <v>477</v>
      </c>
      <c r="J4" s="75" t="s">
        <v>478</v>
      </c>
      <c r="K4" s="75">
        <v>51.051000000000002</v>
      </c>
      <c r="L4" s="75">
        <v>-114.069</v>
      </c>
      <c r="M4" s="75" t="s">
        <v>479</v>
      </c>
      <c r="N4" s="75">
        <v>1970</v>
      </c>
      <c r="O4" s="75"/>
      <c r="P4" s="75">
        <v>2017</v>
      </c>
      <c r="Q4" s="75">
        <v>221</v>
      </c>
      <c r="R4" s="75">
        <v>15739</v>
      </c>
      <c r="S4" s="75"/>
      <c r="T4" s="75" t="s">
        <v>480</v>
      </c>
      <c r="U4" s="75"/>
      <c r="V4" s="75"/>
      <c r="W4" s="75"/>
      <c r="X4" s="75"/>
      <c r="Y4" s="75"/>
      <c r="Z4" s="75"/>
      <c r="AA4" s="75"/>
      <c r="AB4" s="75"/>
      <c r="AC4" s="75"/>
      <c r="AD4" s="75"/>
      <c r="AE4" s="75"/>
      <c r="AF4" s="75" t="s">
        <v>482</v>
      </c>
      <c r="AG4" s="75"/>
      <c r="AH4" s="75"/>
      <c r="AI4" s="75"/>
      <c r="AJ4" s="75"/>
      <c r="AK4" s="75"/>
      <c r="AL4" s="75"/>
      <c r="AM4" s="75"/>
      <c r="AN4" s="75"/>
      <c r="AO4" s="75"/>
      <c r="AP4" s="75"/>
      <c r="AQ4" s="75"/>
      <c r="AR4" s="75"/>
      <c r="AS4" s="75"/>
      <c r="AT4" s="75"/>
      <c r="AU4" s="75"/>
      <c r="AV4" s="75"/>
      <c r="AW4" s="75" t="s">
        <v>481</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c r="A5" s="84">
        <v>100022</v>
      </c>
      <c r="B5" s="75" t="s">
        <v>487</v>
      </c>
      <c r="C5" s="75" t="b">
        <v>1</v>
      </c>
      <c r="D5" s="75" t="b">
        <v>1</v>
      </c>
      <c r="E5" s="75" t="b">
        <v>0</v>
      </c>
      <c r="F5" s="75" t="b">
        <v>0</v>
      </c>
      <c r="G5" s="75" t="s">
        <v>488</v>
      </c>
      <c r="H5" s="75"/>
      <c r="I5" s="75" t="s">
        <v>477</v>
      </c>
      <c r="J5" s="75" t="s">
        <v>478</v>
      </c>
      <c r="K5" s="75">
        <v>51.055999999999997</v>
      </c>
      <c r="L5" s="75">
        <v>-114.06399999999999</v>
      </c>
      <c r="M5" s="75" t="s">
        <v>479</v>
      </c>
      <c r="N5" s="75">
        <v>2000</v>
      </c>
      <c r="O5" s="75"/>
      <c r="P5" s="75">
        <v>2015</v>
      </c>
      <c r="Q5" s="75">
        <v>221</v>
      </c>
      <c r="R5" s="75"/>
      <c r="S5" s="75"/>
      <c r="T5" s="75" t="s">
        <v>480</v>
      </c>
      <c r="U5" s="75"/>
      <c r="V5" s="75"/>
      <c r="W5" s="75"/>
      <c r="X5" s="75"/>
      <c r="Y5" s="75"/>
      <c r="Z5" s="75"/>
      <c r="AA5" s="75"/>
      <c r="AB5" s="75"/>
      <c r="AC5" s="75"/>
      <c r="AD5" s="75"/>
      <c r="AE5" s="75"/>
      <c r="AF5" s="75" t="s">
        <v>482</v>
      </c>
      <c r="AG5" s="75"/>
      <c r="AH5" s="75">
        <v>35</v>
      </c>
      <c r="AI5" s="75"/>
      <c r="AJ5" s="75">
        <v>27000</v>
      </c>
      <c r="AK5" s="75">
        <v>73835</v>
      </c>
      <c r="AL5" s="75"/>
      <c r="AM5" s="75"/>
      <c r="AN5" s="75" t="s">
        <v>481</v>
      </c>
      <c r="AO5" s="75"/>
      <c r="AP5" s="75">
        <v>3</v>
      </c>
      <c r="AQ5" s="75" t="s">
        <v>489</v>
      </c>
      <c r="AR5" s="75"/>
      <c r="AS5" s="75">
        <v>35</v>
      </c>
      <c r="AT5" s="75"/>
      <c r="AU5" s="75">
        <v>27000</v>
      </c>
      <c r="AV5" s="75">
        <v>73835</v>
      </c>
      <c r="AW5" s="75" t="s">
        <v>481</v>
      </c>
      <c r="AX5" s="75"/>
      <c r="AY5" s="75"/>
      <c r="AZ5" s="75"/>
      <c r="BA5" s="75"/>
      <c r="BB5" s="75"/>
      <c r="BC5" s="75"/>
      <c r="BD5" s="75"/>
      <c r="BE5" s="75"/>
      <c r="BF5" s="75"/>
      <c r="BG5" s="75"/>
      <c r="BH5" s="75"/>
      <c r="BI5" s="75"/>
      <c r="BJ5" s="75" t="s">
        <v>481</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c r="A6" s="84">
        <v>100024</v>
      </c>
      <c r="B6" s="75" t="s">
        <v>490</v>
      </c>
      <c r="C6" s="75" t="b">
        <v>1</v>
      </c>
      <c r="D6" s="75" t="b">
        <v>1</v>
      </c>
      <c r="E6" s="75" t="b">
        <v>0</v>
      </c>
      <c r="F6" s="75" t="b">
        <v>0</v>
      </c>
      <c r="G6" s="75" t="s">
        <v>490</v>
      </c>
      <c r="H6" s="75"/>
      <c r="I6" s="75" t="s">
        <v>477</v>
      </c>
      <c r="J6" s="75" t="s">
        <v>478</v>
      </c>
      <c r="K6" s="75">
        <v>51.058</v>
      </c>
      <c r="L6" s="75">
        <v>-114.062</v>
      </c>
      <c r="M6" s="75" t="s">
        <v>479</v>
      </c>
      <c r="N6" s="75">
        <v>1970</v>
      </c>
      <c r="O6" s="75"/>
      <c r="P6" s="75">
        <v>2017</v>
      </c>
      <c r="Q6" s="75">
        <v>221</v>
      </c>
      <c r="R6" s="75">
        <v>23257</v>
      </c>
      <c r="S6" s="75"/>
      <c r="T6" s="75" t="s">
        <v>480</v>
      </c>
      <c r="U6" s="75"/>
      <c r="V6" s="75"/>
      <c r="W6" s="75"/>
      <c r="X6" s="75"/>
      <c r="Y6" s="75"/>
      <c r="Z6" s="75"/>
      <c r="AA6" s="75" t="s">
        <v>481</v>
      </c>
      <c r="AB6" s="75"/>
      <c r="AC6" s="75"/>
      <c r="AD6" s="75"/>
      <c r="AE6" s="75"/>
      <c r="AF6" s="75" t="s">
        <v>482</v>
      </c>
      <c r="AG6" s="75"/>
      <c r="AH6" s="75"/>
      <c r="AI6" s="75"/>
      <c r="AJ6" s="75"/>
      <c r="AK6" s="75"/>
      <c r="AL6" s="75"/>
      <c r="AM6" s="75"/>
      <c r="AN6" s="75"/>
      <c r="AO6" s="75"/>
      <c r="AP6" s="75"/>
      <c r="AQ6" s="75"/>
      <c r="AR6" s="75"/>
      <c r="AS6" s="75"/>
      <c r="AT6" s="75"/>
      <c r="AU6" s="75"/>
      <c r="AV6" s="75"/>
      <c r="AW6" s="75" t="s">
        <v>481</v>
      </c>
      <c r="AX6" s="75"/>
      <c r="AY6" s="75"/>
      <c r="AZ6" s="75"/>
      <c r="BA6" s="75"/>
      <c r="BB6" s="75"/>
      <c r="BC6" s="75"/>
      <c r="BD6" s="75"/>
      <c r="BE6" s="75"/>
      <c r="BF6" s="75"/>
      <c r="BG6" s="75"/>
      <c r="BH6" s="75"/>
      <c r="BI6" s="75"/>
      <c r="BJ6" s="75"/>
      <c r="BK6" s="75"/>
      <c r="BL6" s="75"/>
      <c r="BM6" s="75"/>
      <c r="BN6" s="75" t="s">
        <v>481</v>
      </c>
      <c r="BO6" s="75"/>
      <c r="BP6" s="75"/>
      <c r="BQ6" s="75"/>
      <c r="BR6" s="75"/>
      <c r="BS6" s="75"/>
      <c r="BT6" s="75"/>
      <c r="BU6" s="75"/>
      <c r="BV6" s="75"/>
      <c r="BW6" s="75"/>
      <c r="BX6" s="75"/>
      <c r="BY6" s="75"/>
      <c r="BZ6" s="75"/>
      <c r="CA6" s="75"/>
      <c r="CB6" s="75"/>
      <c r="CC6" s="75"/>
      <c r="CD6" s="75"/>
      <c r="CE6" s="75"/>
      <c r="CF6" s="75"/>
      <c r="CG6" s="75"/>
      <c r="CH6" s="75"/>
      <c r="CI6" s="75"/>
      <c r="CJ6" s="75"/>
      <c r="CK6" s="75" t="s">
        <v>484</v>
      </c>
      <c r="CL6" s="75" t="s">
        <v>481</v>
      </c>
      <c r="CM6" s="75" t="s">
        <v>481</v>
      </c>
      <c r="CN6" s="75"/>
      <c r="CO6" s="75">
        <v>100</v>
      </c>
      <c r="CP6" s="75">
        <v>100</v>
      </c>
      <c r="CQ6" s="75"/>
      <c r="CR6" s="75">
        <v>7532000</v>
      </c>
      <c r="CS6" s="75">
        <v>7532000</v>
      </c>
      <c r="CT6" s="75"/>
      <c r="CU6" s="75">
        <v>26240</v>
      </c>
      <c r="CV6" s="75">
        <v>26240</v>
      </c>
      <c r="CW6" s="75"/>
      <c r="CX6" s="75" t="s">
        <v>481</v>
      </c>
      <c r="CY6" s="75" t="s">
        <v>481</v>
      </c>
      <c r="CZ6" s="75"/>
      <c r="DA6" s="75"/>
      <c r="DB6" s="75"/>
      <c r="DC6" s="75"/>
      <c r="DD6" s="75">
        <v>153.864</v>
      </c>
      <c r="DE6" s="75">
        <v>35.168500000000002</v>
      </c>
      <c r="DF6" s="75"/>
      <c r="DG6" s="75">
        <v>250000</v>
      </c>
      <c r="DH6" s="75">
        <v>46891.9</v>
      </c>
      <c r="DI6" s="75"/>
      <c r="DJ6" s="75"/>
      <c r="DK6" s="75"/>
      <c r="DL6" s="75"/>
      <c r="DM6" s="75"/>
      <c r="DN6" s="75"/>
      <c r="DO6" s="75"/>
    </row>
    <row r="7" spans="1:119" s="9" customFormat="1">
      <c r="A7" s="84">
        <v>100035</v>
      </c>
      <c r="B7" s="75" t="s">
        <v>491</v>
      </c>
      <c r="C7" s="75" t="b">
        <v>0</v>
      </c>
      <c r="D7" s="75" t="b">
        <v>1</v>
      </c>
      <c r="E7" s="75" t="b">
        <v>0</v>
      </c>
      <c r="F7" s="75" t="b">
        <v>0</v>
      </c>
      <c r="G7" s="75" t="s">
        <v>492</v>
      </c>
      <c r="H7" s="75"/>
      <c r="I7" s="75" t="s">
        <v>493</v>
      </c>
      <c r="J7" s="75" t="s">
        <v>478</v>
      </c>
      <c r="K7" s="75">
        <v>54.463999999999999</v>
      </c>
      <c r="L7" s="75">
        <v>-110.173</v>
      </c>
      <c r="M7" s="75" t="s">
        <v>479</v>
      </c>
      <c r="N7" s="75">
        <v>1954</v>
      </c>
      <c r="O7" s="75"/>
      <c r="P7" s="75">
        <v>2017</v>
      </c>
      <c r="Q7" s="75">
        <v>9111</v>
      </c>
      <c r="R7" s="75"/>
      <c r="S7" s="75"/>
      <c r="T7" s="75" t="s">
        <v>494</v>
      </c>
      <c r="U7" s="75"/>
      <c r="V7" s="75"/>
      <c r="W7" s="75"/>
      <c r="X7" s="75"/>
      <c r="Y7" s="75"/>
      <c r="Z7" s="75"/>
      <c r="AA7" s="75"/>
      <c r="AB7" s="75"/>
      <c r="AC7" s="75"/>
      <c r="AD7" s="75"/>
      <c r="AE7" s="75" t="s">
        <v>481</v>
      </c>
      <c r="AF7" s="75" t="s">
        <v>495</v>
      </c>
      <c r="AG7" s="75"/>
      <c r="AH7" s="75"/>
      <c r="AI7" s="75"/>
      <c r="AJ7" s="75"/>
      <c r="AK7" s="75"/>
      <c r="AL7" s="75"/>
      <c r="AM7" s="75"/>
      <c r="AN7" s="75"/>
      <c r="AO7" s="75"/>
      <c r="AP7" s="75"/>
      <c r="AQ7" s="75"/>
      <c r="AR7" s="75"/>
      <c r="AS7" s="75"/>
      <c r="AT7" s="75"/>
      <c r="AU7" s="75"/>
      <c r="AV7" s="75"/>
      <c r="AW7" s="75" t="s">
        <v>481</v>
      </c>
      <c r="AX7" s="75"/>
      <c r="AY7" s="75" t="s">
        <v>481</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481</v>
      </c>
      <c r="CL7" s="75" t="s">
        <v>484</v>
      </c>
      <c r="CM7" s="75" t="s">
        <v>484</v>
      </c>
      <c r="CN7" s="75"/>
      <c r="CO7" s="75"/>
      <c r="CP7" s="75"/>
      <c r="CQ7" s="75">
        <v>1531779.37</v>
      </c>
      <c r="CR7" s="75"/>
      <c r="CS7" s="75"/>
      <c r="CT7" s="75"/>
      <c r="CU7" s="75"/>
      <c r="CV7" s="75"/>
      <c r="CW7" s="75"/>
      <c r="CX7" s="75"/>
      <c r="CY7" s="75"/>
      <c r="CZ7" s="75" t="s">
        <v>484</v>
      </c>
      <c r="DA7" s="75"/>
      <c r="DB7" s="75"/>
      <c r="DC7" s="75">
        <v>43.96</v>
      </c>
      <c r="DD7" s="75"/>
      <c r="DE7" s="75"/>
      <c r="DF7" s="75"/>
      <c r="DG7" s="75"/>
      <c r="DH7" s="75"/>
      <c r="DI7" s="75"/>
      <c r="DJ7" s="75"/>
      <c r="DK7" s="75"/>
      <c r="DL7" s="75"/>
      <c r="DM7" s="75"/>
      <c r="DN7" s="75"/>
      <c r="DO7" s="75"/>
    </row>
    <row r="8" spans="1:119" s="9" customFormat="1">
      <c r="A8" s="84">
        <v>100045</v>
      </c>
      <c r="B8" s="75" t="s">
        <v>496</v>
      </c>
      <c r="C8" s="75" t="b">
        <v>0</v>
      </c>
      <c r="D8" s="75" t="b">
        <v>1</v>
      </c>
      <c r="E8" s="75" t="b">
        <v>0</v>
      </c>
      <c r="F8" s="75" t="b">
        <v>0</v>
      </c>
      <c r="G8" s="75"/>
      <c r="H8" s="75"/>
      <c r="I8" s="75" t="s">
        <v>497</v>
      </c>
      <c r="J8" s="75" t="s">
        <v>478</v>
      </c>
      <c r="K8" s="75">
        <v>53.544999999999995</v>
      </c>
      <c r="L8" s="75">
        <v>-113.49</v>
      </c>
      <c r="M8" s="75" t="s">
        <v>479</v>
      </c>
      <c r="N8" s="75">
        <v>2013</v>
      </c>
      <c r="O8" s="75"/>
      <c r="P8" s="75">
        <v>2017</v>
      </c>
      <c r="Q8" s="75"/>
      <c r="R8" s="75"/>
      <c r="S8" s="75"/>
      <c r="T8" s="75" t="s">
        <v>480</v>
      </c>
      <c r="U8" s="75"/>
      <c r="V8" s="75"/>
      <c r="W8" s="75"/>
      <c r="X8" s="75"/>
      <c r="Y8" s="75"/>
      <c r="Z8" s="75"/>
      <c r="AA8" s="75"/>
      <c r="AB8" s="75"/>
      <c r="AC8" s="75"/>
      <c r="AD8" s="75"/>
      <c r="AE8" s="75"/>
      <c r="AF8" s="75" t="s">
        <v>498</v>
      </c>
      <c r="AG8" s="75" t="s">
        <v>499</v>
      </c>
      <c r="AH8" s="75"/>
      <c r="AI8" s="75">
        <v>0.38</v>
      </c>
      <c r="AJ8" s="75"/>
      <c r="AK8" s="75"/>
      <c r="AL8" s="75"/>
      <c r="AM8" s="75"/>
      <c r="AN8" s="75"/>
      <c r="AO8" s="75"/>
      <c r="AP8" s="75"/>
      <c r="AQ8" s="75"/>
      <c r="AR8" s="75"/>
      <c r="AS8" s="75"/>
      <c r="AT8" s="75"/>
      <c r="AU8" s="75"/>
      <c r="AV8" s="75"/>
      <c r="AW8" s="75" t="s">
        <v>481</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c r="A9" s="84">
        <v>100047</v>
      </c>
      <c r="B9" s="75" t="s">
        <v>500</v>
      </c>
      <c r="C9" s="75" t="b">
        <v>0</v>
      </c>
      <c r="D9" s="75" t="b">
        <v>1</v>
      </c>
      <c r="E9" s="75" t="b">
        <v>0</v>
      </c>
      <c r="F9" s="75" t="b">
        <v>0</v>
      </c>
      <c r="G9" s="75"/>
      <c r="H9" s="75"/>
      <c r="I9" s="75" t="s">
        <v>497</v>
      </c>
      <c r="J9" s="75" t="s">
        <v>478</v>
      </c>
      <c r="K9" s="75">
        <v>53.546999999999997</v>
      </c>
      <c r="L9" s="75">
        <v>-113.488</v>
      </c>
      <c r="M9" s="75" t="s">
        <v>479</v>
      </c>
      <c r="N9" s="75"/>
      <c r="O9" s="75"/>
      <c r="P9" s="75"/>
      <c r="Q9" s="75"/>
      <c r="R9" s="75"/>
      <c r="S9" s="75"/>
      <c r="T9" s="75" t="s">
        <v>501</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c r="A10" s="84">
        <v>100050</v>
      </c>
      <c r="B10" s="75" t="s">
        <v>502</v>
      </c>
      <c r="C10" s="75" t="b">
        <v>1</v>
      </c>
      <c r="D10" s="75" t="b">
        <v>1</v>
      </c>
      <c r="E10" s="75" t="b">
        <v>0</v>
      </c>
      <c r="F10" s="75" t="b">
        <v>0</v>
      </c>
      <c r="G10" s="75" t="s">
        <v>503</v>
      </c>
      <c r="H10" s="75"/>
      <c r="I10" s="75" t="s">
        <v>497</v>
      </c>
      <c r="J10" s="75" t="s">
        <v>478</v>
      </c>
      <c r="K10" s="75">
        <v>53.55</v>
      </c>
      <c r="L10" s="75">
        <v>-113.485</v>
      </c>
      <c r="M10" s="75" t="s">
        <v>479</v>
      </c>
      <c r="N10" s="75">
        <v>1950</v>
      </c>
      <c r="O10" s="75"/>
      <c r="P10" s="75">
        <v>2017</v>
      </c>
      <c r="Q10" s="75">
        <v>221</v>
      </c>
      <c r="R10" s="75">
        <v>6678</v>
      </c>
      <c r="S10" s="75">
        <v>11461</v>
      </c>
      <c r="T10" s="75" t="s">
        <v>480</v>
      </c>
      <c r="U10" s="75"/>
      <c r="V10" s="75" t="s">
        <v>481</v>
      </c>
      <c r="W10" s="75" t="s">
        <v>481</v>
      </c>
      <c r="X10" s="75"/>
      <c r="Y10" s="75"/>
      <c r="Z10" s="75" t="s">
        <v>481</v>
      </c>
      <c r="AA10" s="75" t="s">
        <v>481</v>
      </c>
      <c r="AB10" s="75" t="s">
        <v>481</v>
      </c>
      <c r="AC10" s="75"/>
      <c r="AD10" s="75"/>
      <c r="AE10" s="75"/>
      <c r="AF10" s="75" t="s">
        <v>482</v>
      </c>
      <c r="AG10" s="75"/>
      <c r="AH10" s="75"/>
      <c r="AI10" s="75"/>
      <c r="AJ10" s="75"/>
      <c r="AK10" s="75"/>
      <c r="AL10" s="75"/>
      <c r="AM10" s="75"/>
      <c r="AN10" s="75"/>
      <c r="AO10" s="75"/>
      <c r="AP10" s="75"/>
      <c r="AQ10" s="75"/>
      <c r="AR10" s="75"/>
      <c r="AS10" s="75"/>
      <c r="AT10" s="75"/>
      <c r="AU10" s="75"/>
      <c r="AV10" s="75"/>
      <c r="AW10" s="75" t="s">
        <v>481</v>
      </c>
      <c r="AX10" s="75"/>
      <c r="AY10" s="75" t="s">
        <v>481</v>
      </c>
      <c r="AZ10" s="75"/>
      <c r="BA10" s="75"/>
      <c r="BB10" s="75"/>
      <c r="BC10" s="75"/>
      <c r="BD10" s="75"/>
      <c r="BE10" s="75"/>
      <c r="BF10" s="75"/>
      <c r="BG10" s="75"/>
      <c r="BH10" s="75"/>
      <c r="BI10" s="75"/>
      <c r="BJ10" s="75"/>
      <c r="BK10" s="75" t="s">
        <v>481</v>
      </c>
      <c r="BL10" s="75"/>
      <c r="BM10" s="75"/>
      <c r="BN10" s="75" t="s">
        <v>481</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481</v>
      </c>
      <c r="CL10" s="75" t="s">
        <v>484</v>
      </c>
      <c r="CM10" s="75" t="s">
        <v>481</v>
      </c>
      <c r="CN10" s="75">
        <v>80</v>
      </c>
      <c r="CO10" s="75"/>
      <c r="CP10" s="75">
        <v>85</v>
      </c>
      <c r="CQ10" s="75">
        <v>21500000</v>
      </c>
      <c r="CR10" s="75"/>
      <c r="CS10" s="75">
        <v>21500000</v>
      </c>
      <c r="CT10" s="75">
        <v>32800</v>
      </c>
      <c r="CU10" s="75"/>
      <c r="CV10" s="75">
        <v>32800</v>
      </c>
      <c r="CW10" s="75" t="s">
        <v>481</v>
      </c>
      <c r="CX10" s="75"/>
      <c r="CY10" s="75" t="s">
        <v>481</v>
      </c>
      <c r="CZ10" s="75" t="s">
        <v>484</v>
      </c>
      <c r="DA10" s="75"/>
      <c r="DB10" s="75" t="s">
        <v>481</v>
      </c>
      <c r="DC10" s="75">
        <v>590</v>
      </c>
      <c r="DD10" s="75"/>
      <c r="DE10" s="75">
        <v>145</v>
      </c>
      <c r="DF10" s="75">
        <v>622000</v>
      </c>
      <c r="DG10" s="75"/>
      <c r="DH10" s="75">
        <v>209266</v>
      </c>
      <c r="DI10" s="75">
        <v>205</v>
      </c>
      <c r="DJ10" s="75"/>
      <c r="DK10" s="75">
        <v>5</v>
      </c>
      <c r="DL10" s="75">
        <v>25</v>
      </c>
      <c r="DM10" s="75"/>
      <c r="DN10" s="75">
        <v>13</v>
      </c>
      <c r="DO10" s="75">
        <v>0.8</v>
      </c>
    </row>
    <row r="11" spans="1:119" s="9" customFormat="1">
      <c r="A11" s="84">
        <v>100081</v>
      </c>
      <c r="B11" s="75" t="s">
        <v>504</v>
      </c>
      <c r="C11" s="75" t="b">
        <v>0</v>
      </c>
      <c r="D11" s="75" t="b">
        <v>1</v>
      </c>
      <c r="E11" s="75" t="b">
        <v>0</v>
      </c>
      <c r="F11" s="75" t="b">
        <v>0</v>
      </c>
      <c r="G11" s="75" t="s">
        <v>504</v>
      </c>
      <c r="H11" s="75"/>
      <c r="I11" s="75" t="s">
        <v>505</v>
      </c>
      <c r="J11" s="75" t="s">
        <v>478</v>
      </c>
      <c r="K11" s="75">
        <v>49.693999999999996</v>
      </c>
      <c r="L11" s="75">
        <v>-112.84099999999999</v>
      </c>
      <c r="M11" s="75" t="s">
        <v>479</v>
      </c>
      <c r="N11" s="75">
        <v>1970</v>
      </c>
      <c r="O11" s="75"/>
      <c r="P11" s="75">
        <v>2017</v>
      </c>
      <c r="Q11" s="75">
        <v>611</v>
      </c>
      <c r="R11" s="75"/>
      <c r="S11" s="75"/>
      <c r="T11" s="75" t="s">
        <v>506</v>
      </c>
      <c r="U11" s="75"/>
      <c r="V11" s="75"/>
      <c r="W11" s="75"/>
      <c r="X11" s="75"/>
      <c r="Y11" s="75"/>
      <c r="Z11" s="75"/>
      <c r="AA11" s="75" t="s">
        <v>481</v>
      </c>
      <c r="AB11" s="75"/>
      <c r="AC11" s="75"/>
      <c r="AD11" s="75"/>
      <c r="AE11" s="75"/>
      <c r="AF11" s="75" t="s">
        <v>495</v>
      </c>
      <c r="AG11" s="75"/>
      <c r="AH11" s="75"/>
      <c r="AI11" s="75">
        <v>20.02413</v>
      </c>
      <c r="AJ11" s="75"/>
      <c r="AK11" s="75"/>
      <c r="AL11" s="75">
        <v>0.04</v>
      </c>
      <c r="AM11" s="75"/>
      <c r="AN11" s="75" t="s">
        <v>481</v>
      </c>
      <c r="AO11" s="75"/>
      <c r="AP11" s="75"/>
      <c r="AQ11" s="75"/>
      <c r="AR11" s="75"/>
      <c r="AS11" s="75"/>
      <c r="AT11" s="75"/>
      <c r="AU11" s="75"/>
      <c r="AV11" s="75"/>
      <c r="AW11" s="75" t="s">
        <v>481</v>
      </c>
      <c r="AX11" s="75"/>
      <c r="AY11" s="75"/>
      <c r="AZ11" s="75"/>
      <c r="BA11" s="75"/>
      <c r="BB11" s="75"/>
      <c r="BC11" s="75"/>
      <c r="BD11" s="75"/>
      <c r="BE11" s="75"/>
      <c r="BF11" s="75"/>
      <c r="BG11" s="75"/>
      <c r="BH11" s="75"/>
      <c r="BI11" s="75"/>
      <c r="BJ11" s="75"/>
      <c r="BK11" s="75"/>
      <c r="BL11" s="75"/>
      <c r="BM11" s="75"/>
      <c r="BN11" s="75" t="s">
        <v>481</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484</v>
      </c>
      <c r="CL11" s="75" t="s">
        <v>481</v>
      </c>
      <c r="CM11" s="75" t="s">
        <v>481</v>
      </c>
      <c r="CN11" s="75"/>
      <c r="CO11" s="75">
        <v>30</v>
      </c>
      <c r="CP11" s="75">
        <v>30</v>
      </c>
      <c r="CQ11" s="75"/>
      <c r="CR11" s="75">
        <v>185000</v>
      </c>
      <c r="CS11" s="75">
        <v>1990600</v>
      </c>
      <c r="CT11" s="75"/>
      <c r="CU11" s="75">
        <v>4000</v>
      </c>
      <c r="CV11" s="75">
        <v>13120</v>
      </c>
      <c r="CW11" s="75"/>
      <c r="CX11" s="75" t="s">
        <v>484</v>
      </c>
      <c r="CY11" s="75" t="s">
        <v>484</v>
      </c>
      <c r="CZ11" s="75"/>
      <c r="DA11" s="75"/>
      <c r="DB11" s="75"/>
      <c r="DC11" s="75"/>
      <c r="DD11" s="75">
        <v>11.231999999999999</v>
      </c>
      <c r="DE11" s="75">
        <v>8.7921300000000002</v>
      </c>
      <c r="DF11" s="75"/>
      <c r="DG11" s="75"/>
      <c r="DH11" s="75"/>
      <c r="DI11" s="75"/>
      <c r="DJ11" s="75"/>
      <c r="DK11" s="75"/>
      <c r="DL11" s="75"/>
      <c r="DM11" s="75"/>
      <c r="DN11" s="75"/>
      <c r="DO11" s="75"/>
    </row>
    <row r="12" spans="1:119" s="9" customFormat="1">
      <c r="A12" s="84">
        <v>100092</v>
      </c>
      <c r="B12" s="75" t="s">
        <v>507</v>
      </c>
      <c r="C12" s="75" t="b">
        <v>0</v>
      </c>
      <c r="D12" s="75" t="b">
        <v>1</v>
      </c>
      <c r="E12" s="75" t="b">
        <v>0</v>
      </c>
      <c r="F12" s="75" t="b">
        <v>0</v>
      </c>
      <c r="G12" s="75" t="s">
        <v>508</v>
      </c>
      <c r="H12" s="75" t="s">
        <v>509</v>
      </c>
      <c r="I12" s="75" t="s">
        <v>508</v>
      </c>
      <c r="J12" s="75" t="s">
        <v>478</v>
      </c>
      <c r="K12" s="75">
        <v>50.725000000000001</v>
      </c>
      <c r="L12" s="75">
        <v>-113.97499999999999</v>
      </c>
      <c r="M12" s="75" t="s">
        <v>479</v>
      </c>
      <c r="N12" s="75">
        <v>2007</v>
      </c>
      <c r="O12" s="75"/>
      <c r="P12" s="75">
        <v>2017</v>
      </c>
      <c r="Q12" s="75"/>
      <c r="R12" s="75"/>
      <c r="S12" s="75"/>
      <c r="T12" s="75" t="s">
        <v>510</v>
      </c>
      <c r="U12" s="75"/>
      <c r="V12" s="75"/>
      <c r="W12" s="75"/>
      <c r="X12" s="75"/>
      <c r="Y12" s="75"/>
      <c r="Z12" s="75"/>
      <c r="AA12" s="75"/>
      <c r="AB12" s="75" t="s">
        <v>481</v>
      </c>
      <c r="AC12" s="75"/>
      <c r="AD12" s="75"/>
      <c r="AE12" s="75"/>
      <c r="AF12" s="75" t="s">
        <v>511</v>
      </c>
      <c r="AG12" s="75" t="s">
        <v>512</v>
      </c>
      <c r="AH12" s="75"/>
      <c r="AI12" s="75">
        <v>1.5</v>
      </c>
      <c r="AJ12" s="75"/>
      <c r="AK12" s="75"/>
      <c r="AL12" s="75"/>
      <c r="AM12" s="75"/>
      <c r="AN12" s="75"/>
      <c r="AO12" s="75"/>
      <c r="AP12" s="75"/>
      <c r="AQ12" s="75"/>
      <c r="AR12" s="75"/>
      <c r="AS12" s="75"/>
      <c r="AT12" s="75"/>
      <c r="AU12" s="75"/>
      <c r="AV12" s="75"/>
      <c r="AW12" s="75" t="s">
        <v>481</v>
      </c>
      <c r="AX12" s="75"/>
      <c r="AY12" s="75"/>
      <c r="AZ12" s="75"/>
      <c r="BA12" s="75"/>
      <c r="BB12" s="75"/>
      <c r="BC12" s="75"/>
      <c r="BD12" s="75"/>
      <c r="BE12" s="75"/>
      <c r="BF12" s="75"/>
      <c r="BG12" s="75"/>
      <c r="BH12" s="75" t="s">
        <v>481</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481</v>
      </c>
      <c r="CL12" s="75" t="s">
        <v>484</v>
      </c>
      <c r="CM12" s="75" t="s">
        <v>484</v>
      </c>
      <c r="CN12" s="75">
        <v>52</v>
      </c>
      <c r="CO12" s="75"/>
      <c r="CP12" s="75"/>
      <c r="CQ12" s="75">
        <v>100000</v>
      </c>
      <c r="CR12" s="75"/>
      <c r="CS12" s="75"/>
      <c r="CT12" s="75">
        <v>4920</v>
      </c>
      <c r="CU12" s="75"/>
      <c r="CV12" s="75"/>
      <c r="CW12" s="75" t="s">
        <v>481</v>
      </c>
      <c r="CX12" s="75"/>
      <c r="CY12" s="75"/>
      <c r="CZ12" s="75"/>
      <c r="DA12" s="75"/>
      <c r="DB12" s="75"/>
      <c r="DC12" s="75"/>
      <c r="DD12" s="75"/>
      <c r="DE12" s="75"/>
      <c r="DF12" s="75"/>
      <c r="DG12" s="75"/>
      <c r="DH12" s="75"/>
      <c r="DI12" s="75"/>
      <c r="DJ12" s="75"/>
      <c r="DK12" s="75"/>
      <c r="DL12" s="75"/>
      <c r="DM12" s="75"/>
      <c r="DN12" s="75"/>
      <c r="DO12" s="75"/>
    </row>
    <row r="13" spans="1:119" s="9" customFormat="1">
      <c r="A13" s="84">
        <v>100125</v>
      </c>
      <c r="B13" s="75" t="s">
        <v>513</v>
      </c>
      <c r="C13" s="75" t="b">
        <v>0</v>
      </c>
      <c r="D13" s="75" t="b">
        <v>1</v>
      </c>
      <c r="E13" s="75" t="b">
        <v>0</v>
      </c>
      <c r="F13" s="75" t="b">
        <v>0</v>
      </c>
      <c r="G13" s="75" t="s">
        <v>514</v>
      </c>
      <c r="H13" s="75"/>
      <c r="I13" s="75" t="s">
        <v>515</v>
      </c>
      <c r="J13" s="75" t="s">
        <v>478</v>
      </c>
      <c r="K13" s="75">
        <v>53.540999999999997</v>
      </c>
      <c r="L13" s="75">
        <v>-113.29600000000001</v>
      </c>
      <c r="M13" s="75" t="s">
        <v>479</v>
      </c>
      <c r="N13" s="75">
        <v>2007</v>
      </c>
      <c r="O13" s="75"/>
      <c r="P13" s="75">
        <v>2015</v>
      </c>
      <c r="Q13" s="75"/>
      <c r="R13" s="75"/>
      <c r="S13" s="75"/>
      <c r="T13" s="75" t="s">
        <v>506</v>
      </c>
      <c r="U13" s="75" t="s">
        <v>481</v>
      </c>
      <c r="V13" s="75" t="s">
        <v>481</v>
      </c>
      <c r="W13" s="75"/>
      <c r="X13" s="75"/>
      <c r="Y13" s="75"/>
      <c r="Z13" s="75" t="s">
        <v>481</v>
      </c>
      <c r="AA13" s="75"/>
      <c r="AB13" s="75" t="s">
        <v>481</v>
      </c>
      <c r="AC13" s="75"/>
      <c r="AD13" s="75"/>
      <c r="AE13" s="75"/>
      <c r="AF13" s="75" t="s">
        <v>516</v>
      </c>
      <c r="AG13" s="75"/>
      <c r="AH13" s="75"/>
      <c r="AI13" s="75">
        <v>9</v>
      </c>
      <c r="AJ13" s="75"/>
      <c r="AK13" s="75">
        <v>9784</v>
      </c>
      <c r="AL13" s="75"/>
      <c r="AM13" s="75"/>
      <c r="AN13" s="75"/>
      <c r="AO13" s="75"/>
      <c r="AP13" s="75"/>
      <c r="AQ13" s="75"/>
      <c r="AR13" s="75"/>
      <c r="AS13" s="75"/>
      <c r="AT13" s="75"/>
      <c r="AU13" s="75"/>
      <c r="AV13" s="75"/>
      <c r="AW13" s="75" t="s">
        <v>481</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484</v>
      </c>
      <c r="CL13" s="75" t="s">
        <v>481</v>
      </c>
      <c r="CM13" s="75" t="s">
        <v>484</v>
      </c>
      <c r="CN13" s="75"/>
      <c r="CO13" s="75">
        <v>9</v>
      </c>
      <c r="CP13" s="75"/>
      <c r="CQ13" s="75"/>
      <c r="CR13" s="75">
        <v>822710</v>
      </c>
      <c r="CS13" s="75"/>
      <c r="CT13" s="75"/>
      <c r="CU13" s="75">
        <v>5248</v>
      </c>
      <c r="CV13" s="75"/>
      <c r="CW13" s="75"/>
      <c r="CX13" s="75" t="s">
        <v>481</v>
      </c>
      <c r="CY13" s="75"/>
      <c r="CZ13" s="75"/>
      <c r="DA13" s="75"/>
      <c r="DB13" s="75"/>
      <c r="DC13" s="75"/>
      <c r="DD13" s="75">
        <v>9</v>
      </c>
      <c r="DE13" s="75"/>
      <c r="DF13" s="75"/>
      <c r="DG13" s="75">
        <v>9784</v>
      </c>
      <c r="DH13" s="75"/>
      <c r="DI13" s="75"/>
      <c r="DJ13" s="75"/>
      <c r="DK13" s="75"/>
      <c r="DL13" s="75"/>
      <c r="DM13" s="75"/>
      <c r="DN13" s="75"/>
      <c r="DO13" s="75"/>
    </row>
    <row r="14" spans="1:119" s="9" customFormat="1">
      <c r="A14" s="84">
        <v>100163</v>
      </c>
      <c r="B14" s="75" t="s">
        <v>517</v>
      </c>
      <c r="C14" s="75" t="b">
        <v>0</v>
      </c>
      <c r="D14" s="75" t="b">
        <v>1</v>
      </c>
      <c r="E14" s="75" t="b">
        <v>0</v>
      </c>
      <c r="F14" s="75" t="b">
        <v>0</v>
      </c>
      <c r="G14" s="75" t="s">
        <v>518</v>
      </c>
      <c r="H14" s="75"/>
      <c r="I14" s="75" t="s">
        <v>519</v>
      </c>
      <c r="J14" s="75" t="s">
        <v>520</v>
      </c>
      <c r="K14" s="75">
        <v>49.25</v>
      </c>
      <c r="L14" s="75">
        <v>-122.97999999999999</v>
      </c>
      <c r="M14" s="75" t="s">
        <v>479</v>
      </c>
      <c r="N14" s="75">
        <v>1963</v>
      </c>
      <c r="O14" s="75"/>
      <c r="P14" s="75">
        <v>2017</v>
      </c>
      <c r="Q14" s="75">
        <v>611</v>
      </c>
      <c r="R14" s="75"/>
      <c r="S14" s="75"/>
      <c r="T14" s="75" t="s">
        <v>501</v>
      </c>
      <c r="U14" s="75"/>
      <c r="V14" s="75"/>
      <c r="W14" s="75"/>
      <c r="X14" s="75"/>
      <c r="Y14" s="75"/>
      <c r="Z14" s="75"/>
      <c r="AA14" s="75" t="s">
        <v>481</v>
      </c>
      <c r="AB14" s="75"/>
      <c r="AC14" s="75"/>
      <c r="AD14" s="75"/>
      <c r="AE14" s="75"/>
      <c r="AF14" s="75" t="s">
        <v>495</v>
      </c>
      <c r="AG14" s="75" t="s">
        <v>521</v>
      </c>
      <c r="AH14" s="75"/>
      <c r="AI14" s="75">
        <v>12</v>
      </c>
      <c r="AJ14" s="75"/>
      <c r="AK14" s="75"/>
      <c r="AL14" s="75"/>
      <c r="AM14" s="75"/>
      <c r="AN14" s="75"/>
      <c r="AO14" s="75"/>
      <c r="AP14" s="75"/>
      <c r="AQ14" s="75"/>
      <c r="AR14" s="75"/>
      <c r="AS14" s="75"/>
      <c r="AT14" s="75"/>
      <c r="AU14" s="75"/>
      <c r="AV14" s="75"/>
      <c r="AW14" s="75" t="s">
        <v>481</v>
      </c>
      <c r="AX14" s="75"/>
      <c r="AY14" s="75" t="s">
        <v>481</v>
      </c>
      <c r="AZ14" s="75"/>
      <c r="BA14" s="75"/>
      <c r="BB14" s="75"/>
      <c r="BC14" s="75"/>
      <c r="BD14" s="75" t="s">
        <v>481</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481</v>
      </c>
      <c r="CH14" s="75">
        <v>7200</v>
      </c>
      <c r="CI14" s="75"/>
      <c r="CJ14" s="75"/>
      <c r="CK14" s="75" t="s">
        <v>484</v>
      </c>
      <c r="CL14" s="75" t="s">
        <v>481</v>
      </c>
      <c r="CM14" s="75" t="s">
        <v>484</v>
      </c>
      <c r="CN14" s="75"/>
      <c r="CO14" s="75">
        <v>8</v>
      </c>
      <c r="CP14" s="75"/>
      <c r="CQ14" s="75"/>
      <c r="CR14" s="75">
        <v>804331.52000000002</v>
      </c>
      <c r="CS14" s="75"/>
      <c r="CT14" s="75"/>
      <c r="CU14" s="75"/>
      <c r="CV14" s="75"/>
      <c r="CW14" s="75"/>
      <c r="CX14" s="75" t="s">
        <v>481</v>
      </c>
      <c r="CY14" s="75"/>
      <c r="CZ14" s="75"/>
      <c r="DA14" s="75" t="s">
        <v>484</v>
      </c>
      <c r="DB14" s="75"/>
      <c r="DC14" s="75"/>
      <c r="DD14" s="75"/>
      <c r="DE14" s="75"/>
      <c r="DF14" s="75"/>
      <c r="DG14" s="75">
        <v>8800</v>
      </c>
      <c r="DH14" s="75"/>
      <c r="DI14" s="75"/>
      <c r="DJ14" s="75">
        <v>82</v>
      </c>
      <c r="DK14" s="75"/>
      <c r="DL14" s="75"/>
      <c r="DM14" s="75">
        <v>66</v>
      </c>
      <c r="DN14" s="75"/>
      <c r="DO14" s="75"/>
    </row>
    <row r="15" spans="1:119" s="9" customFormat="1">
      <c r="A15" s="84">
        <v>100166</v>
      </c>
      <c r="B15" s="75" t="s">
        <v>522</v>
      </c>
      <c r="C15" s="75" t="b">
        <v>0</v>
      </c>
      <c r="D15" s="75" t="b">
        <v>1</v>
      </c>
      <c r="E15" s="75" t="b">
        <v>0</v>
      </c>
      <c r="F15" s="75" t="b">
        <v>0</v>
      </c>
      <c r="G15" s="75" t="s">
        <v>523</v>
      </c>
      <c r="H15" s="75"/>
      <c r="I15" s="75" t="s">
        <v>519</v>
      </c>
      <c r="J15" s="75" t="s">
        <v>520</v>
      </c>
      <c r="K15" s="75">
        <v>49.253</v>
      </c>
      <c r="L15" s="75">
        <v>-122.97699999999999</v>
      </c>
      <c r="M15" s="75" t="s">
        <v>479</v>
      </c>
      <c r="N15" s="75">
        <v>2011</v>
      </c>
      <c r="O15" s="75"/>
      <c r="P15" s="75">
        <v>2015</v>
      </c>
      <c r="Q15" s="75"/>
      <c r="R15" s="75"/>
      <c r="S15" s="75"/>
      <c r="T15" s="75" t="s">
        <v>480</v>
      </c>
      <c r="U15" s="75"/>
      <c r="V15" s="75"/>
      <c r="W15" s="75"/>
      <c r="X15" s="75" t="s">
        <v>481</v>
      </c>
      <c r="Y15" s="75"/>
      <c r="Z15" s="75"/>
      <c r="AA15" s="75"/>
      <c r="AB15" s="75" t="s">
        <v>481</v>
      </c>
      <c r="AC15" s="75"/>
      <c r="AD15" s="75"/>
      <c r="AE15" s="75"/>
      <c r="AF15" s="75" t="s">
        <v>516</v>
      </c>
      <c r="AG15" s="75"/>
      <c r="AH15" s="75"/>
      <c r="AI15" s="75">
        <v>2.2999999999999998</v>
      </c>
      <c r="AJ15" s="75"/>
      <c r="AK15" s="75">
        <v>4182</v>
      </c>
      <c r="AL15" s="75"/>
      <c r="AM15" s="75"/>
      <c r="AN15" s="75"/>
      <c r="AO15" s="75"/>
      <c r="AP15" s="75"/>
      <c r="AQ15" s="75"/>
      <c r="AR15" s="75"/>
      <c r="AS15" s="75"/>
      <c r="AT15" s="75"/>
      <c r="AU15" s="75"/>
      <c r="AV15" s="75"/>
      <c r="AW15" s="75" t="s">
        <v>481</v>
      </c>
      <c r="AX15" s="75"/>
      <c r="AY15" s="75"/>
      <c r="AZ15" s="75"/>
      <c r="BA15" s="75"/>
      <c r="BB15" s="75" t="s">
        <v>481</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c r="A16" s="84">
        <v>100168</v>
      </c>
      <c r="B16" s="75" t="s">
        <v>524</v>
      </c>
      <c r="C16" s="75" t="b">
        <v>0</v>
      </c>
      <c r="D16" s="75" t="b">
        <v>1</v>
      </c>
      <c r="E16" s="75" t="b">
        <v>0</v>
      </c>
      <c r="F16" s="75" t="b">
        <v>0</v>
      </c>
      <c r="G16" s="75"/>
      <c r="H16" s="75"/>
      <c r="I16" s="75" t="s">
        <v>525</v>
      </c>
      <c r="J16" s="75" t="s">
        <v>520</v>
      </c>
      <c r="K16" s="75">
        <v>54.232999999999997</v>
      </c>
      <c r="L16" s="75">
        <v>-125.764</v>
      </c>
      <c r="M16" s="75" t="s">
        <v>479</v>
      </c>
      <c r="N16" s="75"/>
      <c r="O16" s="75"/>
      <c r="P16" s="75"/>
      <c r="Q16" s="75"/>
      <c r="R16" s="75"/>
      <c r="S16" s="75"/>
      <c r="T16" s="75" t="s">
        <v>494</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c r="A17" s="84">
        <v>100187</v>
      </c>
      <c r="B17" s="75" t="s">
        <v>526</v>
      </c>
      <c r="C17" s="75" t="b">
        <v>0</v>
      </c>
      <c r="D17" s="75" t="b">
        <v>1</v>
      </c>
      <c r="E17" s="75" t="b">
        <v>0</v>
      </c>
      <c r="F17" s="75" t="b">
        <v>0</v>
      </c>
      <c r="G17" s="75" t="s">
        <v>492</v>
      </c>
      <c r="H17" s="75"/>
      <c r="I17" s="75" t="s">
        <v>527</v>
      </c>
      <c r="J17" s="75" t="s">
        <v>520</v>
      </c>
      <c r="K17" s="75">
        <v>49.673999999999999</v>
      </c>
      <c r="L17" s="75">
        <v>-124.928</v>
      </c>
      <c r="M17" s="75" t="s">
        <v>479</v>
      </c>
      <c r="N17" s="75">
        <v>1995</v>
      </c>
      <c r="O17" s="75"/>
      <c r="P17" s="75">
        <v>2017</v>
      </c>
      <c r="Q17" s="75">
        <v>9111</v>
      </c>
      <c r="R17" s="75"/>
      <c r="S17" s="75"/>
      <c r="T17" s="75" t="s">
        <v>510</v>
      </c>
      <c r="U17" s="75"/>
      <c r="V17" s="75"/>
      <c r="W17" s="75"/>
      <c r="X17" s="75"/>
      <c r="Y17" s="75"/>
      <c r="Z17" s="75"/>
      <c r="AA17" s="75"/>
      <c r="AB17" s="75"/>
      <c r="AC17" s="75"/>
      <c r="AD17" s="75"/>
      <c r="AE17" s="75" t="s">
        <v>481</v>
      </c>
      <c r="AF17" s="75" t="s">
        <v>495</v>
      </c>
      <c r="AG17" s="75"/>
      <c r="AH17" s="75"/>
      <c r="AI17" s="75"/>
      <c r="AJ17" s="75"/>
      <c r="AK17" s="75"/>
      <c r="AL17" s="75"/>
      <c r="AM17" s="75"/>
      <c r="AN17" s="75"/>
      <c r="AO17" s="75"/>
      <c r="AP17" s="75"/>
      <c r="AQ17" s="75"/>
      <c r="AR17" s="75"/>
      <c r="AS17" s="75"/>
      <c r="AT17" s="75"/>
      <c r="AU17" s="75"/>
      <c r="AV17" s="75"/>
      <c r="AW17" s="75" t="s">
        <v>481</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481</v>
      </c>
      <c r="CL17" s="75" t="s">
        <v>484</v>
      </c>
      <c r="CM17" s="75" t="s">
        <v>484</v>
      </c>
      <c r="CN17" s="75">
        <v>30</v>
      </c>
      <c r="CO17" s="75"/>
      <c r="CP17" s="75"/>
      <c r="CQ17" s="75">
        <v>946719.07</v>
      </c>
      <c r="CR17" s="75"/>
      <c r="CS17" s="75"/>
      <c r="CT17" s="75">
        <v>25000</v>
      </c>
      <c r="CU17" s="75"/>
      <c r="CV17" s="75"/>
      <c r="CW17" s="75" t="s">
        <v>484</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c r="A18" s="84">
        <v>100192</v>
      </c>
      <c r="B18" s="75" t="s">
        <v>528</v>
      </c>
      <c r="C18" s="75" t="b">
        <v>0</v>
      </c>
      <c r="D18" s="75" t="b">
        <v>1</v>
      </c>
      <c r="E18" s="75" t="b">
        <v>0</v>
      </c>
      <c r="F18" s="75" t="b">
        <v>0</v>
      </c>
      <c r="G18" s="75"/>
      <c r="H18" s="75"/>
      <c r="I18" s="75" t="s">
        <v>529</v>
      </c>
      <c r="J18" s="75" t="s">
        <v>520</v>
      </c>
      <c r="K18" s="75">
        <v>49.512999999999998</v>
      </c>
      <c r="L18" s="75">
        <v>-115.76900000000001</v>
      </c>
      <c r="M18" s="75" t="s">
        <v>479</v>
      </c>
      <c r="N18" s="75">
        <v>2016</v>
      </c>
      <c r="O18" s="75"/>
      <c r="P18" s="75">
        <v>2017</v>
      </c>
      <c r="Q18" s="75"/>
      <c r="R18" s="75"/>
      <c r="S18" s="75"/>
      <c r="T18" s="75" t="s">
        <v>494</v>
      </c>
      <c r="U18" s="75"/>
      <c r="V18" s="75"/>
      <c r="W18" s="75"/>
      <c r="X18" s="75"/>
      <c r="Y18" s="75"/>
      <c r="Z18" s="75"/>
      <c r="AA18" s="75"/>
      <c r="AB18" s="75"/>
      <c r="AC18" s="75"/>
      <c r="AD18" s="75"/>
      <c r="AE18" s="75"/>
      <c r="AF18" s="75" t="s">
        <v>530</v>
      </c>
      <c r="AG18" s="75" t="s">
        <v>531</v>
      </c>
      <c r="AH18" s="75"/>
      <c r="AI18" s="75"/>
      <c r="AJ18" s="75"/>
      <c r="AK18" s="75"/>
      <c r="AL18" s="75"/>
      <c r="AM18" s="75"/>
      <c r="AN18" s="75"/>
      <c r="AO18" s="75"/>
      <c r="AP18" s="75"/>
      <c r="AQ18" s="75"/>
      <c r="AR18" s="75"/>
      <c r="AS18" s="75"/>
      <c r="AT18" s="75"/>
      <c r="AU18" s="75"/>
      <c r="AV18" s="75"/>
      <c r="AW18" s="75"/>
      <c r="AX18" s="75"/>
      <c r="AY18" s="75"/>
      <c r="AZ18" s="75"/>
      <c r="BA18" s="75"/>
      <c r="BB18" s="75" t="s">
        <v>481</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c r="A19" s="84">
        <v>100198</v>
      </c>
      <c r="B19" s="75" t="s">
        <v>532</v>
      </c>
      <c r="C19" s="75" t="b">
        <v>0</v>
      </c>
      <c r="D19" s="75" t="b">
        <v>1</v>
      </c>
      <c r="E19" s="75" t="b">
        <v>0</v>
      </c>
      <c r="F19" s="75" t="b">
        <v>0</v>
      </c>
      <c r="G19" s="75" t="s">
        <v>533</v>
      </c>
      <c r="H19" s="75"/>
      <c r="I19" s="75" t="s">
        <v>534</v>
      </c>
      <c r="J19" s="75" t="s">
        <v>520</v>
      </c>
      <c r="K19" s="75">
        <v>50.551000000000002</v>
      </c>
      <c r="L19" s="75">
        <v>-119.14</v>
      </c>
      <c r="M19" s="75" t="s">
        <v>479</v>
      </c>
      <c r="N19" s="75">
        <v>2011</v>
      </c>
      <c r="O19" s="75"/>
      <c r="P19" s="75">
        <v>2015</v>
      </c>
      <c r="Q19" s="75"/>
      <c r="R19" s="75"/>
      <c r="S19" s="75"/>
      <c r="T19" s="75" t="s">
        <v>510</v>
      </c>
      <c r="U19" s="75" t="s">
        <v>481</v>
      </c>
      <c r="V19" s="75" t="s">
        <v>481</v>
      </c>
      <c r="W19" s="75"/>
      <c r="X19" s="75" t="s">
        <v>481</v>
      </c>
      <c r="Y19" s="75" t="s">
        <v>481</v>
      </c>
      <c r="Z19" s="75"/>
      <c r="AA19" s="75"/>
      <c r="AB19" s="75" t="s">
        <v>481</v>
      </c>
      <c r="AC19" s="75"/>
      <c r="AD19" s="75"/>
      <c r="AE19" s="75"/>
      <c r="AF19" s="75" t="s">
        <v>516</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481</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484</v>
      </c>
      <c r="CL19" s="75" t="s">
        <v>481</v>
      </c>
      <c r="CM19" s="75" t="s">
        <v>484</v>
      </c>
      <c r="CN19" s="75"/>
      <c r="CO19" s="75">
        <v>10</v>
      </c>
      <c r="CP19" s="75"/>
      <c r="CQ19" s="75"/>
      <c r="CR19" s="75">
        <v>73469</v>
      </c>
      <c r="CS19" s="75"/>
      <c r="CT19" s="75"/>
      <c r="CU19" s="75">
        <v>4920</v>
      </c>
      <c r="CV19" s="75"/>
      <c r="CW19" s="75"/>
      <c r="CX19" s="75" t="s">
        <v>481</v>
      </c>
      <c r="CY19" s="75"/>
      <c r="CZ19" s="75"/>
      <c r="DA19" s="75"/>
      <c r="DB19" s="75"/>
      <c r="DC19" s="75"/>
      <c r="DD19" s="75">
        <v>0.54</v>
      </c>
      <c r="DE19" s="75"/>
      <c r="DF19" s="75"/>
      <c r="DG19" s="75">
        <v>1418</v>
      </c>
      <c r="DH19" s="75"/>
      <c r="DI19" s="75"/>
      <c r="DJ19" s="75"/>
      <c r="DK19" s="75"/>
      <c r="DL19" s="75"/>
      <c r="DM19" s="75"/>
      <c r="DN19" s="75"/>
      <c r="DO19" s="75"/>
    </row>
    <row r="20" spans="1:119" s="9" customFormat="1">
      <c r="A20" s="84">
        <v>100199</v>
      </c>
      <c r="B20" s="75" t="s">
        <v>535</v>
      </c>
      <c r="C20" s="75" t="b">
        <v>0</v>
      </c>
      <c r="D20" s="75" t="b">
        <v>1</v>
      </c>
      <c r="E20" s="75" t="b">
        <v>0</v>
      </c>
      <c r="F20" s="75" t="b">
        <v>0</v>
      </c>
      <c r="G20" s="75" t="s">
        <v>492</v>
      </c>
      <c r="H20" s="75"/>
      <c r="I20" s="75" t="s">
        <v>536</v>
      </c>
      <c r="J20" s="75" t="s">
        <v>520</v>
      </c>
      <c r="K20" s="75">
        <v>48.436</v>
      </c>
      <c r="L20" s="75">
        <v>-123.411</v>
      </c>
      <c r="M20" s="75" t="s">
        <v>479</v>
      </c>
      <c r="N20" s="75">
        <v>1960</v>
      </c>
      <c r="O20" s="75"/>
      <c r="P20" s="75">
        <v>2017</v>
      </c>
      <c r="Q20" s="75">
        <v>9111</v>
      </c>
      <c r="R20" s="75"/>
      <c r="S20" s="75"/>
      <c r="T20" s="75" t="s">
        <v>494</v>
      </c>
      <c r="U20" s="75"/>
      <c r="V20" s="75"/>
      <c r="W20" s="75"/>
      <c r="X20" s="75"/>
      <c r="Y20" s="75"/>
      <c r="Z20" s="75"/>
      <c r="AA20" s="75"/>
      <c r="AB20" s="75"/>
      <c r="AC20" s="75"/>
      <c r="AD20" s="75"/>
      <c r="AE20" s="75" t="s">
        <v>481</v>
      </c>
      <c r="AF20" s="75" t="s">
        <v>495</v>
      </c>
      <c r="AG20" s="75"/>
      <c r="AH20" s="75"/>
      <c r="AI20" s="75"/>
      <c r="AJ20" s="75"/>
      <c r="AK20" s="75"/>
      <c r="AL20" s="75"/>
      <c r="AM20" s="75"/>
      <c r="AN20" s="75"/>
      <c r="AO20" s="75"/>
      <c r="AP20" s="75"/>
      <c r="AQ20" s="75"/>
      <c r="AR20" s="75"/>
      <c r="AS20" s="75"/>
      <c r="AT20" s="75"/>
      <c r="AU20" s="75"/>
      <c r="AV20" s="75"/>
      <c r="AW20" s="75" t="s">
        <v>481</v>
      </c>
      <c r="AX20" s="75"/>
      <c r="AY20" s="75" t="s">
        <v>481</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481</v>
      </c>
      <c r="CL20" s="75" t="s">
        <v>484</v>
      </c>
      <c r="CM20" s="75" t="s">
        <v>484</v>
      </c>
      <c r="CN20" s="75"/>
      <c r="CO20" s="75"/>
      <c r="CP20" s="75"/>
      <c r="CQ20" s="75">
        <v>1090628.3600000001</v>
      </c>
      <c r="CR20" s="75"/>
      <c r="CS20" s="75"/>
      <c r="CT20" s="75"/>
      <c r="CU20" s="75"/>
      <c r="CV20" s="75"/>
      <c r="CW20" s="75"/>
      <c r="CX20" s="75"/>
      <c r="CY20" s="75"/>
      <c r="CZ20" s="75" t="s">
        <v>484</v>
      </c>
      <c r="DA20" s="75"/>
      <c r="DB20" s="75"/>
      <c r="DC20" s="75">
        <v>41.38</v>
      </c>
      <c r="DD20" s="75"/>
      <c r="DE20" s="75"/>
      <c r="DF20" s="75"/>
      <c r="DG20" s="75"/>
      <c r="DH20" s="75"/>
      <c r="DI20" s="75"/>
      <c r="DJ20" s="75"/>
      <c r="DK20" s="75"/>
      <c r="DL20" s="75"/>
      <c r="DM20" s="75"/>
      <c r="DN20" s="75"/>
      <c r="DO20" s="75"/>
    </row>
    <row r="21" spans="1:119" s="9" customFormat="1">
      <c r="A21" s="84">
        <v>100202</v>
      </c>
      <c r="B21" s="75" t="s">
        <v>537</v>
      </c>
      <c r="C21" s="75" t="b">
        <v>0</v>
      </c>
      <c r="D21" s="75" t="b">
        <v>1</v>
      </c>
      <c r="E21" s="75" t="b">
        <v>0</v>
      </c>
      <c r="F21" s="75" t="b">
        <v>0</v>
      </c>
      <c r="G21" s="75" t="s">
        <v>538</v>
      </c>
      <c r="H21" s="75"/>
      <c r="I21" s="75" t="s">
        <v>538</v>
      </c>
      <c r="J21" s="75" t="s">
        <v>520</v>
      </c>
      <c r="K21" s="75">
        <v>49.396999999999998</v>
      </c>
      <c r="L21" s="75">
        <v>-123.515</v>
      </c>
      <c r="M21" s="75" t="s">
        <v>479</v>
      </c>
      <c r="N21" s="75">
        <v>2009</v>
      </c>
      <c r="O21" s="75"/>
      <c r="P21" s="75">
        <v>2014</v>
      </c>
      <c r="Q21" s="75">
        <v>221</v>
      </c>
      <c r="R21" s="75"/>
      <c r="S21" s="75"/>
      <c r="T21" s="75" t="s">
        <v>506</v>
      </c>
      <c r="U21" s="75"/>
      <c r="V21" s="75" t="s">
        <v>481</v>
      </c>
      <c r="W21" s="75"/>
      <c r="X21" s="75"/>
      <c r="Y21" s="75"/>
      <c r="Z21" s="75"/>
      <c r="AA21" s="75"/>
      <c r="AB21" s="75" t="s">
        <v>481</v>
      </c>
      <c r="AC21" s="75"/>
      <c r="AD21" s="75"/>
      <c r="AE21" s="75"/>
      <c r="AF21" s="75" t="s">
        <v>511</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481</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481</v>
      </c>
      <c r="CL21" s="75" t="s">
        <v>484</v>
      </c>
      <c r="CM21" s="75" t="s">
        <v>484</v>
      </c>
      <c r="CN21" s="75">
        <v>30</v>
      </c>
      <c r="CO21" s="75"/>
      <c r="CP21" s="75"/>
      <c r="CQ21" s="75">
        <v>48420</v>
      </c>
      <c r="CR21" s="75"/>
      <c r="CS21" s="75"/>
      <c r="CT21" s="75">
        <v>2624</v>
      </c>
      <c r="CU21" s="75"/>
      <c r="CV21" s="75"/>
      <c r="CW21" s="75" t="s">
        <v>484</v>
      </c>
      <c r="CX21" s="75"/>
      <c r="CY21" s="75" t="s">
        <v>484</v>
      </c>
      <c r="CZ21" s="75"/>
      <c r="DA21" s="75"/>
      <c r="DB21" s="75"/>
      <c r="DC21" s="75"/>
      <c r="DD21" s="75"/>
      <c r="DE21" s="75"/>
      <c r="DF21" s="75"/>
      <c r="DG21" s="75"/>
      <c r="DH21" s="75"/>
      <c r="DI21" s="75"/>
      <c r="DJ21" s="75"/>
      <c r="DK21" s="75"/>
      <c r="DL21" s="75"/>
      <c r="DM21" s="75"/>
      <c r="DN21" s="75"/>
      <c r="DO21" s="75"/>
    </row>
    <row r="22" spans="1:119" s="9" customFormat="1">
      <c r="A22" s="84">
        <v>100217</v>
      </c>
      <c r="B22" s="75" t="s">
        <v>539</v>
      </c>
      <c r="C22" s="75" t="b">
        <v>0</v>
      </c>
      <c r="D22" s="75" t="b">
        <v>1</v>
      </c>
      <c r="E22" s="75" t="b">
        <v>0</v>
      </c>
      <c r="F22" s="75" t="b">
        <v>0</v>
      </c>
      <c r="G22" s="75" t="s">
        <v>523</v>
      </c>
      <c r="H22" s="75"/>
      <c r="I22" s="75" t="s">
        <v>540</v>
      </c>
      <c r="J22" s="75" t="s">
        <v>520</v>
      </c>
      <c r="K22" s="75">
        <v>50.674999999999997</v>
      </c>
      <c r="L22" s="75">
        <v>-120.327</v>
      </c>
      <c r="M22" s="75" t="s">
        <v>479</v>
      </c>
      <c r="N22" s="75">
        <v>2013</v>
      </c>
      <c r="O22" s="75"/>
      <c r="P22" s="75">
        <v>2017</v>
      </c>
      <c r="Q22" s="75">
        <v>721</v>
      </c>
      <c r="R22" s="75"/>
      <c r="S22" s="75"/>
      <c r="T22" s="75" t="s">
        <v>506</v>
      </c>
      <c r="U22" s="75"/>
      <c r="V22" s="75"/>
      <c r="W22" s="75"/>
      <c r="X22" s="75"/>
      <c r="Y22" s="75"/>
      <c r="Z22" s="75"/>
      <c r="AA22" s="75"/>
      <c r="AB22" s="75" t="s">
        <v>481</v>
      </c>
      <c r="AC22" s="75"/>
      <c r="AD22" s="75"/>
      <c r="AE22" s="75"/>
      <c r="AF22" s="75" t="s">
        <v>516</v>
      </c>
      <c r="AG22" s="75" t="s">
        <v>541</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481</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481</v>
      </c>
      <c r="CL22" s="75" t="s">
        <v>481</v>
      </c>
      <c r="CM22" s="75" t="s">
        <v>481</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c r="A23" s="84">
        <v>100222</v>
      </c>
      <c r="B23" s="75" t="s">
        <v>542</v>
      </c>
      <c r="C23" s="75" t="b">
        <v>0</v>
      </c>
      <c r="D23" s="75" t="b">
        <v>1</v>
      </c>
      <c r="E23" s="75" t="b">
        <v>0</v>
      </c>
      <c r="F23" s="75" t="b">
        <v>0</v>
      </c>
      <c r="G23" s="75" t="s">
        <v>523</v>
      </c>
      <c r="H23" s="75"/>
      <c r="I23" s="75" t="s">
        <v>540</v>
      </c>
      <c r="J23" s="75" t="s">
        <v>520</v>
      </c>
      <c r="K23" s="75">
        <v>50.68</v>
      </c>
      <c r="L23" s="75">
        <v>-120.322</v>
      </c>
      <c r="M23" s="75" t="s">
        <v>479</v>
      </c>
      <c r="N23" s="75">
        <v>2012</v>
      </c>
      <c r="O23" s="75"/>
      <c r="P23" s="75">
        <v>2017</v>
      </c>
      <c r="Q23" s="75">
        <v>721</v>
      </c>
      <c r="R23" s="75"/>
      <c r="S23" s="75"/>
      <c r="T23" s="75" t="s">
        <v>506</v>
      </c>
      <c r="U23" s="75"/>
      <c r="V23" s="75"/>
      <c r="W23" s="75"/>
      <c r="X23" s="75" t="s">
        <v>481</v>
      </c>
      <c r="Y23" s="75"/>
      <c r="Z23" s="75"/>
      <c r="AA23" s="75"/>
      <c r="AB23" s="75" t="s">
        <v>481</v>
      </c>
      <c r="AC23" s="75"/>
      <c r="AD23" s="75"/>
      <c r="AE23" s="75"/>
      <c r="AF23" s="75" t="s">
        <v>516</v>
      </c>
      <c r="AG23" s="75" t="s">
        <v>541</v>
      </c>
      <c r="AH23" s="75"/>
      <c r="AI23" s="75">
        <v>0.63</v>
      </c>
      <c r="AJ23" s="75"/>
      <c r="AK23" s="75"/>
      <c r="AL23" s="75"/>
      <c r="AM23" s="75"/>
      <c r="AN23" s="75"/>
      <c r="AO23" s="75"/>
      <c r="AP23" s="75"/>
      <c r="AQ23" s="75"/>
      <c r="AR23" s="75"/>
      <c r="AS23" s="75"/>
      <c r="AT23" s="75"/>
      <c r="AU23" s="75"/>
      <c r="AV23" s="75"/>
      <c r="AW23" s="75" t="s">
        <v>481</v>
      </c>
      <c r="AX23" s="75"/>
      <c r="AY23" s="75"/>
      <c r="AZ23" s="75"/>
      <c r="BA23" s="75"/>
      <c r="BB23" s="75"/>
      <c r="BC23" s="75"/>
      <c r="BD23" s="75" t="s">
        <v>481</v>
      </c>
      <c r="BE23" s="75"/>
      <c r="BF23" s="75"/>
      <c r="BG23" s="75"/>
      <c r="BH23" s="75"/>
      <c r="BI23" s="75"/>
      <c r="BJ23" s="75"/>
      <c r="BK23" s="75"/>
      <c r="BL23" s="75"/>
      <c r="BM23" s="75"/>
      <c r="BN23" s="75" t="s">
        <v>481</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484</v>
      </c>
      <c r="CL23" s="75" t="s">
        <v>481</v>
      </c>
      <c r="CM23" s="75" t="s">
        <v>481</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c r="A24" s="84">
        <v>100230</v>
      </c>
      <c r="B24" s="75" t="s">
        <v>543</v>
      </c>
      <c r="C24" s="75" t="b">
        <v>1</v>
      </c>
      <c r="D24" s="75" t="b">
        <v>1</v>
      </c>
      <c r="E24" s="75" t="b">
        <v>0</v>
      </c>
      <c r="F24" s="75" t="b">
        <v>0</v>
      </c>
      <c r="G24" s="75" t="s">
        <v>543</v>
      </c>
      <c r="H24" s="75"/>
      <c r="I24" s="75" t="s">
        <v>544</v>
      </c>
      <c r="J24" s="75" t="s">
        <v>520</v>
      </c>
      <c r="K24" s="75">
        <v>49.893999999999998</v>
      </c>
      <c r="L24" s="75">
        <v>-119.49</v>
      </c>
      <c r="M24" s="75" t="s">
        <v>479</v>
      </c>
      <c r="N24" s="75">
        <v>1970</v>
      </c>
      <c r="O24" s="75"/>
      <c r="P24" s="75">
        <v>2014</v>
      </c>
      <c r="Q24" s="75">
        <v>221</v>
      </c>
      <c r="R24" s="75"/>
      <c r="S24" s="75"/>
      <c r="T24" s="75" t="s">
        <v>480</v>
      </c>
      <c r="U24" s="75"/>
      <c r="V24" s="75"/>
      <c r="W24" s="75"/>
      <c r="X24" s="75"/>
      <c r="Y24" s="75"/>
      <c r="Z24" s="75"/>
      <c r="AA24" s="75" t="s">
        <v>481</v>
      </c>
      <c r="AB24" s="75"/>
      <c r="AC24" s="75"/>
      <c r="AD24" s="75"/>
      <c r="AE24" s="75"/>
      <c r="AF24" s="75" t="s">
        <v>482</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481</v>
      </c>
      <c r="BH24" s="75"/>
      <c r="BI24" s="75"/>
      <c r="BJ24" s="75"/>
      <c r="BK24" s="75" t="s">
        <v>481</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484</v>
      </c>
      <c r="CL24" s="75" t="s">
        <v>481</v>
      </c>
      <c r="CM24" s="75" t="s">
        <v>484</v>
      </c>
      <c r="CN24" s="75"/>
      <c r="CO24" s="75">
        <v>10</v>
      </c>
      <c r="CP24" s="75"/>
      <c r="CQ24" s="75"/>
      <c r="CR24" s="75">
        <v>645600</v>
      </c>
      <c r="CS24" s="75"/>
      <c r="CT24" s="75"/>
      <c r="CU24" s="75">
        <v>3280</v>
      </c>
      <c r="CV24" s="75"/>
      <c r="CW24" s="75"/>
      <c r="CX24" s="75" t="s">
        <v>484</v>
      </c>
      <c r="CY24" s="75"/>
      <c r="CZ24" s="75"/>
      <c r="DA24" s="75"/>
      <c r="DB24" s="75"/>
      <c r="DC24" s="75"/>
      <c r="DD24" s="75">
        <v>2.9</v>
      </c>
      <c r="DE24" s="75"/>
      <c r="DF24" s="75"/>
      <c r="DG24" s="75">
        <v>1790.28</v>
      </c>
      <c r="DH24" s="75"/>
      <c r="DI24" s="75"/>
      <c r="DJ24" s="75"/>
      <c r="DK24" s="75"/>
      <c r="DL24" s="75"/>
      <c r="DM24" s="75"/>
      <c r="DN24" s="75"/>
      <c r="DO24" s="75"/>
    </row>
    <row r="25" spans="1:119" s="9" customFormat="1">
      <c r="A25" s="84">
        <v>100236</v>
      </c>
      <c r="B25" s="75" t="s">
        <v>545</v>
      </c>
      <c r="C25" s="75" t="b">
        <v>0</v>
      </c>
      <c r="D25" s="75" t="b">
        <v>1</v>
      </c>
      <c r="E25" s="75" t="b">
        <v>0</v>
      </c>
      <c r="F25" s="75" t="b">
        <v>0</v>
      </c>
      <c r="G25" s="75" t="s">
        <v>546</v>
      </c>
      <c r="H25" s="75"/>
      <c r="I25" s="75" t="s">
        <v>544</v>
      </c>
      <c r="J25" s="75" t="s">
        <v>520</v>
      </c>
      <c r="K25" s="75">
        <v>49.9</v>
      </c>
      <c r="L25" s="75">
        <v>-119.48399999999999</v>
      </c>
      <c r="M25" s="75" t="s">
        <v>479</v>
      </c>
      <c r="N25" s="75">
        <v>2011</v>
      </c>
      <c r="O25" s="75"/>
      <c r="P25" s="75">
        <v>2018</v>
      </c>
      <c r="Q25" s="75">
        <v>611</v>
      </c>
      <c r="R25" s="75"/>
      <c r="S25" s="75"/>
      <c r="T25" s="75" t="s">
        <v>480</v>
      </c>
      <c r="U25" s="75"/>
      <c r="V25" s="75"/>
      <c r="W25" s="75"/>
      <c r="X25" s="75"/>
      <c r="Y25" s="75"/>
      <c r="Z25" s="75"/>
      <c r="AA25" s="75" t="s">
        <v>481</v>
      </c>
      <c r="AB25" s="75"/>
      <c r="AC25" s="75"/>
      <c r="AD25" s="75"/>
      <c r="AE25" s="75"/>
      <c r="AF25" s="75" t="s">
        <v>495</v>
      </c>
      <c r="AG25" s="75"/>
      <c r="AH25" s="75"/>
      <c r="AI25" s="75">
        <v>14</v>
      </c>
      <c r="AJ25" s="75"/>
      <c r="AK25" s="75">
        <v>5749</v>
      </c>
      <c r="AL25" s="75"/>
      <c r="AM25" s="75"/>
      <c r="AN25" s="75"/>
      <c r="AO25" s="75"/>
      <c r="AP25" s="75"/>
      <c r="AQ25" s="75"/>
      <c r="AR25" s="75"/>
      <c r="AS25" s="75"/>
      <c r="AT25" s="75"/>
      <c r="AU25" s="75"/>
      <c r="AV25" s="75"/>
      <c r="AW25" s="75" t="s">
        <v>481</v>
      </c>
      <c r="AX25" s="75"/>
      <c r="AY25" s="75"/>
      <c r="AZ25" s="75"/>
      <c r="BA25" s="75"/>
      <c r="BB25" s="75"/>
      <c r="BC25" s="75"/>
      <c r="BD25" s="75" t="s">
        <v>481</v>
      </c>
      <c r="BE25" s="75"/>
      <c r="BF25" s="75"/>
      <c r="BG25" s="75"/>
      <c r="BH25" s="75"/>
      <c r="BI25" s="75"/>
      <c r="BJ25" s="75"/>
      <c r="BK25" s="75"/>
      <c r="BL25" s="75"/>
      <c r="BM25" s="75"/>
      <c r="BN25" s="75" t="s">
        <v>481</v>
      </c>
      <c r="BO25" s="75">
        <v>9876</v>
      </c>
      <c r="BP25" s="75"/>
      <c r="BQ25" s="75"/>
      <c r="BR25" s="75"/>
      <c r="BS25" s="75"/>
      <c r="BT25" s="75"/>
      <c r="BU25" s="75"/>
      <c r="BV25" s="75"/>
      <c r="BW25" s="75"/>
      <c r="BX25" s="75"/>
      <c r="BY25" s="75"/>
      <c r="BZ25" s="75"/>
      <c r="CA25" s="75"/>
      <c r="CB25" s="75"/>
      <c r="CC25" s="75"/>
      <c r="CD25" s="75"/>
      <c r="CE25" s="75"/>
      <c r="CF25" s="75">
        <v>27198</v>
      </c>
      <c r="CG25" s="75" t="s">
        <v>481</v>
      </c>
      <c r="CH25" s="75">
        <v>439.2</v>
      </c>
      <c r="CI25" s="75"/>
      <c r="CJ25" s="75"/>
      <c r="CK25" s="75" t="s">
        <v>484</v>
      </c>
      <c r="CL25" s="75" t="s">
        <v>481</v>
      </c>
      <c r="CM25" s="75" t="s">
        <v>481</v>
      </c>
      <c r="CN25" s="75"/>
      <c r="CO25" s="75">
        <v>11</v>
      </c>
      <c r="CP25" s="75">
        <v>7</v>
      </c>
      <c r="CQ25" s="75"/>
      <c r="CR25" s="75">
        <v>855695</v>
      </c>
      <c r="CS25" s="75">
        <v>537554</v>
      </c>
      <c r="CT25" s="75"/>
      <c r="CU25" s="75">
        <v>16404</v>
      </c>
      <c r="CV25" s="75">
        <v>16404</v>
      </c>
      <c r="CW25" s="75"/>
      <c r="CX25" s="75" t="s">
        <v>481</v>
      </c>
      <c r="CY25" s="75" t="s">
        <v>481</v>
      </c>
      <c r="CZ25" s="75"/>
      <c r="DA25" s="75" t="s">
        <v>484</v>
      </c>
      <c r="DB25" s="75" t="s">
        <v>484</v>
      </c>
      <c r="DC25" s="75"/>
      <c r="DD25" s="75">
        <v>3</v>
      </c>
      <c r="DE25" s="75">
        <v>5</v>
      </c>
      <c r="DF25" s="75"/>
      <c r="DG25" s="75">
        <v>3650</v>
      </c>
      <c r="DH25" s="75">
        <v>3570</v>
      </c>
      <c r="DI25" s="75"/>
      <c r="DJ25" s="75">
        <v>8</v>
      </c>
      <c r="DK25" s="75">
        <v>26</v>
      </c>
      <c r="DL25" s="75"/>
      <c r="DM25" s="75">
        <v>4</v>
      </c>
      <c r="DN25" s="75">
        <v>33</v>
      </c>
      <c r="DO25" s="75"/>
    </row>
    <row r="26" spans="1:119" s="9" customFormat="1">
      <c r="A26" s="84">
        <v>100283</v>
      </c>
      <c r="B26" s="75" t="s">
        <v>547</v>
      </c>
      <c r="C26" s="75" t="b">
        <v>0</v>
      </c>
      <c r="D26" s="75" t="b">
        <v>1</v>
      </c>
      <c r="E26" s="75" t="b">
        <v>0</v>
      </c>
      <c r="F26" s="75" t="b">
        <v>0</v>
      </c>
      <c r="G26" s="75"/>
      <c r="H26" s="75"/>
      <c r="I26" s="75" t="s">
        <v>548</v>
      </c>
      <c r="J26" s="75" t="s">
        <v>520</v>
      </c>
      <c r="K26" s="75">
        <v>49.207000000000001</v>
      </c>
      <c r="L26" s="75">
        <v>-122.91</v>
      </c>
      <c r="M26" s="75" t="s">
        <v>479</v>
      </c>
      <c r="N26" s="75">
        <v>2019</v>
      </c>
      <c r="O26" s="75"/>
      <c r="P26" s="75">
        <v>2017</v>
      </c>
      <c r="Q26" s="75"/>
      <c r="R26" s="75"/>
      <c r="S26" s="75"/>
      <c r="T26" s="75" t="s">
        <v>506</v>
      </c>
      <c r="U26" s="75"/>
      <c r="V26" s="75"/>
      <c r="W26" s="75"/>
      <c r="X26" s="75"/>
      <c r="Y26" s="75"/>
      <c r="Z26" s="75"/>
      <c r="AA26" s="75"/>
      <c r="AB26" s="75"/>
      <c r="AC26" s="75"/>
      <c r="AD26" s="75"/>
      <c r="AE26" s="75"/>
      <c r="AF26" s="75" t="s">
        <v>549</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c r="A27" s="84">
        <v>100285</v>
      </c>
      <c r="B27" s="75" t="s">
        <v>550</v>
      </c>
      <c r="C27" s="75" t="b">
        <v>0</v>
      </c>
      <c r="D27" s="75" t="b">
        <v>1</v>
      </c>
      <c r="E27" s="75" t="b">
        <v>0</v>
      </c>
      <c r="F27" s="75" t="b">
        <v>0</v>
      </c>
      <c r="G27" s="75" t="s">
        <v>551</v>
      </c>
      <c r="H27" s="75"/>
      <c r="I27" s="75" t="s">
        <v>552</v>
      </c>
      <c r="J27" s="75" t="s">
        <v>520</v>
      </c>
      <c r="K27" s="75">
        <v>49.320999999999998</v>
      </c>
      <c r="L27" s="75">
        <v>-123.071</v>
      </c>
      <c r="M27" s="75" t="s">
        <v>479</v>
      </c>
      <c r="N27" s="75">
        <v>1961</v>
      </c>
      <c r="O27" s="75"/>
      <c r="P27" s="75">
        <v>2017</v>
      </c>
      <c r="Q27" s="75">
        <v>622</v>
      </c>
      <c r="R27" s="75"/>
      <c r="S27" s="75"/>
      <c r="T27" s="75" t="s">
        <v>506</v>
      </c>
      <c r="U27" s="75"/>
      <c r="V27" s="75" t="s">
        <v>481</v>
      </c>
      <c r="W27" s="75" t="s">
        <v>481</v>
      </c>
      <c r="X27" s="75" t="s">
        <v>481</v>
      </c>
      <c r="Y27" s="75"/>
      <c r="Z27" s="75"/>
      <c r="AA27" s="75"/>
      <c r="AB27" s="75"/>
      <c r="AC27" s="75"/>
      <c r="AD27" s="75"/>
      <c r="AE27" s="75"/>
      <c r="AF27" s="75" t="s">
        <v>495</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c r="A28" s="84">
        <v>100286</v>
      </c>
      <c r="B28" s="75" t="s">
        <v>553</v>
      </c>
      <c r="C28" s="75" t="b">
        <v>0</v>
      </c>
      <c r="D28" s="75" t="b">
        <v>1</v>
      </c>
      <c r="E28" s="75" t="b">
        <v>0</v>
      </c>
      <c r="F28" s="75" t="b">
        <v>0</v>
      </c>
      <c r="G28" s="75" t="s">
        <v>554</v>
      </c>
      <c r="H28" s="75"/>
      <c r="I28" s="75" t="s">
        <v>552</v>
      </c>
      <c r="J28" s="75" t="s">
        <v>520</v>
      </c>
      <c r="K28" s="75">
        <v>49.322000000000003</v>
      </c>
      <c r="L28" s="75">
        <v>-123.07000000000001</v>
      </c>
      <c r="M28" s="75" t="s">
        <v>479</v>
      </c>
      <c r="N28" s="75">
        <v>2004</v>
      </c>
      <c r="O28" s="75"/>
      <c r="P28" s="75">
        <v>2018</v>
      </c>
      <c r="Q28" s="75">
        <v>221</v>
      </c>
      <c r="R28" s="75"/>
      <c r="S28" s="75"/>
      <c r="T28" s="75" t="s">
        <v>506</v>
      </c>
      <c r="U28" s="75" t="s">
        <v>481</v>
      </c>
      <c r="V28" s="75" t="s">
        <v>481</v>
      </c>
      <c r="W28" s="75" t="s">
        <v>481</v>
      </c>
      <c r="X28" s="75" t="s">
        <v>481</v>
      </c>
      <c r="Y28" s="75"/>
      <c r="Z28" s="75" t="s">
        <v>481</v>
      </c>
      <c r="AA28" s="75" t="s">
        <v>481</v>
      </c>
      <c r="AB28" s="75" t="s">
        <v>481</v>
      </c>
      <c r="AC28" s="75"/>
      <c r="AD28" s="75"/>
      <c r="AE28" s="75"/>
      <c r="AF28" s="75" t="s">
        <v>495</v>
      </c>
      <c r="AG28" s="75" t="s">
        <v>555</v>
      </c>
      <c r="AH28" s="75"/>
      <c r="AI28" s="75">
        <v>17.5</v>
      </c>
      <c r="AJ28" s="75"/>
      <c r="AK28" s="75">
        <v>31619</v>
      </c>
      <c r="AL28" s="75"/>
      <c r="AM28" s="75"/>
      <c r="AN28" s="75"/>
      <c r="AO28" s="75"/>
      <c r="AP28" s="75"/>
      <c r="AQ28" s="75"/>
      <c r="AR28" s="75"/>
      <c r="AS28" s="75"/>
      <c r="AT28" s="75"/>
      <c r="AU28" s="75"/>
      <c r="AV28" s="75"/>
      <c r="AW28" s="75" t="s">
        <v>481</v>
      </c>
      <c r="AX28" s="75"/>
      <c r="AY28" s="75"/>
      <c r="AZ28" s="75"/>
      <c r="BA28" s="75"/>
      <c r="BB28" s="75"/>
      <c r="BC28" s="75"/>
      <c r="BD28" s="75" t="s">
        <v>481</v>
      </c>
      <c r="BE28" s="75"/>
      <c r="BF28" s="75"/>
      <c r="BG28" s="75"/>
      <c r="BH28" s="75" t="s">
        <v>481</v>
      </c>
      <c r="BI28" s="75"/>
      <c r="BJ28" s="75"/>
      <c r="BK28" s="75"/>
      <c r="BL28" s="75"/>
      <c r="BM28" s="75"/>
      <c r="BN28" s="75" t="s">
        <v>481</v>
      </c>
      <c r="BO28" s="75">
        <v>230000</v>
      </c>
      <c r="BP28" s="75"/>
      <c r="BQ28" s="75"/>
      <c r="BR28" s="75"/>
      <c r="BS28" s="75"/>
      <c r="BT28" s="75"/>
      <c r="BU28" s="75"/>
      <c r="BV28" s="75">
        <v>1500</v>
      </c>
      <c r="BW28" s="75"/>
      <c r="BX28" s="75"/>
      <c r="BY28" s="75"/>
      <c r="BZ28" s="75">
        <v>320</v>
      </c>
      <c r="CA28" s="75"/>
      <c r="CB28" s="75"/>
      <c r="CC28" s="75"/>
      <c r="CD28" s="75"/>
      <c r="CE28" s="75"/>
      <c r="CF28" s="75">
        <v>3132</v>
      </c>
      <c r="CG28" s="75" t="s">
        <v>481</v>
      </c>
      <c r="CH28" s="75">
        <v>1800</v>
      </c>
      <c r="CI28" s="75"/>
      <c r="CJ28" s="75"/>
      <c r="CK28" s="75" t="s">
        <v>484</v>
      </c>
      <c r="CL28" s="75" t="s">
        <v>481</v>
      </c>
      <c r="CM28" s="75" t="s">
        <v>481</v>
      </c>
      <c r="CN28" s="75"/>
      <c r="CO28" s="75">
        <v>77</v>
      </c>
      <c r="CP28" s="75">
        <v>3</v>
      </c>
      <c r="CQ28" s="75"/>
      <c r="CR28" s="75">
        <v>5269000</v>
      </c>
      <c r="CS28" s="75">
        <v>41695000</v>
      </c>
      <c r="CT28" s="75"/>
      <c r="CU28" s="75">
        <v>34400</v>
      </c>
      <c r="CV28" s="75">
        <v>26240</v>
      </c>
      <c r="CW28" s="75"/>
      <c r="CX28" s="75" t="s">
        <v>481</v>
      </c>
      <c r="CY28" s="75" t="s">
        <v>481</v>
      </c>
      <c r="CZ28" s="75"/>
      <c r="DA28" s="75" t="s">
        <v>484</v>
      </c>
      <c r="DB28" s="75" t="s">
        <v>484</v>
      </c>
      <c r="DC28" s="75"/>
      <c r="DD28" s="75">
        <v>26.1</v>
      </c>
      <c r="DE28" s="75">
        <v>1.2</v>
      </c>
      <c r="DF28" s="75"/>
      <c r="DG28" s="75">
        <v>53626</v>
      </c>
      <c r="DH28" s="75">
        <v>516</v>
      </c>
      <c r="DI28" s="75"/>
      <c r="DJ28" s="75">
        <v>75</v>
      </c>
      <c r="DK28" s="75">
        <v>8</v>
      </c>
      <c r="DL28" s="75"/>
      <c r="DM28" s="75">
        <v>55</v>
      </c>
      <c r="DN28" s="75">
        <v>11</v>
      </c>
      <c r="DO28" s="75"/>
    </row>
    <row r="29" spans="1:119" s="9" customFormat="1">
      <c r="A29" s="84">
        <v>100311</v>
      </c>
      <c r="B29" s="75" t="s">
        <v>556</v>
      </c>
      <c r="C29" s="75" t="b">
        <v>0</v>
      </c>
      <c r="D29" s="75" t="b">
        <v>1</v>
      </c>
      <c r="E29" s="75" t="b">
        <v>0</v>
      </c>
      <c r="F29" s="75" t="b">
        <v>0</v>
      </c>
      <c r="G29" s="75" t="s">
        <v>557</v>
      </c>
      <c r="H29" s="75"/>
      <c r="I29" s="75" t="s">
        <v>557</v>
      </c>
      <c r="J29" s="75" t="s">
        <v>520</v>
      </c>
      <c r="K29" s="75">
        <v>53.689</v>
      </c>
      <c r="L29" s="75">
        <v>-132.185</v>
      </c>
      <c r="M29" s="75" t="s">
        <v>479</v>
      </c>
      <c r="N29" s="75">
        <v>2015</v>
      </c>
      <c r="O29" s="75"/>
      <c r="P29" s="75">
        <v>2015</v>
      </c>
      <c r="Q29" s="75"/>
      <c r="R29" s="75"/>
      <c r="S29" s="75"/>
      <c r="T29" s="75" t="s">
        <v>558</v>
      </c>
      <c r="U29" s="75" t="s">
        <v>481</v>
      </c>
      <c r="V29" s="75" t="s">
        <v>481</v>
      </c>
      <c r="W29" s="75"/>
      <c r="X29" s="75"/>
      <c r="Y29" s="75"/>
      <c r="Z29" s="75" t="s">
        <v>481</v>
      </c>
      <c r="AA29" s="75" t="s">
        <v>481</v>
      </c>
      <c r="AB29" s="75"/>
      <c r="AC29" s="75"/>
      <c r="AD29" s="75"/>
      <c r="AE29" s="75"/>
      <c r="AF29" s="75" t="s">
        <v>516</v>
      </c>
      <c r="AG29" s="75"/>
      <c r="AH29" s="75"/>
      <c r="AI29" s="75">
        <v>0.1</v>
      </c>
      <c r="AJ29" s="75"/>
      <c r="AK29" s="75"/>
      <c r="AL29" s="75"/>
      <c r="AM29" s="75"/>
      <c r="AN29" s="75"/>
      <c r="AO29" s="75"/>
      <c r="AP29" s="75"/>
      <c r="AQ29" s="75"/>
      <c r="AR29" s="75"/>
      <c r="AS29" s="75"/>
      <c r="AT29" s="75"/>
      <c r="AU29" s="75"/>
      <c r="AV29" s="75"/>
      <c r="AW29" s="75"/>
      <c r="AX29" s="75" t="s">
        <v>481</v>
      </c>
      <c r="AY29" s="75"/>
      <c r="AZ29" s="75"/>
      <c r="BA29" s="75"/>
      <c r="BB29" s="75" t="s">
        <v>481</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484</v>
      </c>
      <c r="CL29" s="75" t="s">
        <v>481</v>
      </c>
      <c r="CM29" s="75" t="s">
        <v>484</v>
      </c>
      <c r="CN29" s="75"/>
      <c r="CO29" s="75">
        <v>3</v>
      </c>
      <c r="CP29" s="75"/>
      <c r="CQ29" s="75"/>
      <c r="CR29" s="75">
        <v>17216</v>
      </c>
      <c r="CS29" s="75"/>
      <c r="CT29" s="75"/>
      <c r="CU29" s="75">
        <v>16400</v>
      </c>
      <c r="CV29" s="75"/>
      <c r="CW29" s="75"/>
      <c r="CX29" s="75" t="s">
        <v>481</v>
      </c>
      <c r="CY29" s="75"/>
      <c r="CZ29" s="75"/>
      <c r="DA29" s="75"/>
      <c r="DB29" s="75"/>
      <c r="DC29" s="75"/>
      <c r="DD29" s="75">
        <v>0.1</v>
      </c>
      <c r="DE29" s="75"/>
      <c r="DF29" s="75"/>
      <c r="DG29" s="75"/>
      <c r="DH29" s="75"/>
      <c r="DI29" s="75"/>
      <c r="DJ29" s="75"/>
      <c r="DK29" s="75"/>
      <c r="DL29" s="75"/>
      <c r="DM29" s="75"/>
      <c r="DN29" s="75"/>
      <c r="DO29" s="75"/>
    </row>
    <row r="30" spans="1:119" s="9" customFormat="1">
      <c r="A30" s="84">
        <v>100321</v>
      </c>
      <c r="B30" s="75" t="s">
        <v>559</v>
      </c>
      <c r="C30" s="75" t="b">
        <v>0</v>
      </c>
      <c r="D30" s="75" t="b">
        <v>1</v>
      </c>
      <c r="E30" s="75" t="b">
        <v>1</v>
      </c>
      <c r="F30" s="75" t="b">
        <v>0</v>
      </c>
      <c r="G30" s="75" t="s">
        <v>560</v>
      </c>
      <c r="H30" s="75"/>
      <c r="I30" s="75" t="s">
        <v>561</v>
      </c>
      <c r="J30" s="75" t="s">
        <v>520</v>
      </c>
      <c r="K30" s="75">
        <v>53.917000000000002</v>
      </c>
      <c r="L30" s="75">
        <v>-122.75</v>
      </c>
      <c r="M30" s="75" t="s">
        <v>479</v>
      </c>
      <c r="N30" s="75">
        <v>2009</v>
      </c>
      <c r="O30" s="75"/>
      <c r="P30" s="75">
        <v>2014</v>
      </c>
      <c r="Q30" s="75"/>
      <c r="R30" s="75"/>
      <c r="S30" s="75"/>
      <c r="T30" s="75" t="s">
        <v>506</v>
      </c>
      <c r="U30" s="75" t="s">
        <v>481</v>
      </c>
      <c r="V30" s="75" t="s">
        <v>481</v>
      </c>
      <c r="W30" s="75"/>
      <c r="X30" s="75" t="s">
        <v>481</v>
      </c>
      <c r="Y30" s="75" t="s">
        <v>481</v>
      </c>
      <c r="Z30" s="75"/>
      <c r="AA30" s="75" t="s">
        <v>481</v>
      </c>
      <c r="AB30" s="75" t="s">
        <v>481</v>
      </c>
      <c r="AC30" s="75"/>
      <c r="AD30" s="75"/>
      <c r="AE30" s="75"/>
      <c r="AF30" s="75" t="s">
        <v>511</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481</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484</v>
      </c>
      <c r="CL30" s="75" t="s">
        <v>481</v>
      </c>
      <c r="CM30" s="75" t="s">
        <v>484</v>
      </c>
      <c r="CN30" s="75"/>
      <c r="CO30" s="75">
        <v>9</v>
      </c>
      <c r="CP30" s="75"/>
      <c r="CQ30" s="75"/>
      <c r="CR30" s="75">
        <v>40000</v>
      </c>
      <c r="CS30" s="75"/>
      <c r="CT30" s="75"/>
      <c r="CU30" s="75">
        <v>1799</v>
      </c>
      <c r="CV30" s="75"/>
      <c r="CW30" s="75"/>
      <c r="CX30" s="75" t="s">
        <v>484</v>
      </c>
      <c r="CY30" s="75"/>
      <c r="CZ30" s="75"/>
      <c r="DA30" s="75"/>
      <c r="DB30" s="75"/>
      <c r="DC30" s="75"/>
      <c r="DD30" s="75">
        <v>0.73268699999999998</v>
      </c>
      <c r="DE30" s="75"/>
      <c r="DF30" s="75"/>
      <c r="DG30" s="75"/>
      <c r="DH30" s="75"/>
      <c r="DI30" s="75"/>
      <c r="DJ30" s="75"/>
      <c r="DK30" s="75"/>
      <c r="DL30" s="75"/>
      <c r="DM30" s="75"/>
      <c r="DN30" s="75"/>
      <c r="DO30" s="75"/>
    </row>
    <row r="31" spans="1:119" s="9" customFormat="1">
      <c r="A31" s="84">
        <v>100323</v>
      </c>
      <c r="B31" s="75" t="s">
        <v>561</v>
      </c>
      <c r="C31" s="75" t="b">
        <v>0</v>
      </c>
      <c r="D31" s="75" t="b">
        <v>1</v>
      </c>
      <c r="E31" s="75" t="b">
        <v>0</v>
      </c>
      <c r="F31" s="75" t="b">
        <v>0</v>
      </c>
      <c r="G31" s="75" t="s">
        <v>561</v>
      </c>
      <c r="H31" s="75"/>
      <c r="I31" s="75" t="s">
        <v>561</v>
      </c>
      <c r="J31" s="75" t="s">
        <v>520</v>
      </c>
      <c r="K31" s="75">
        <v>53.919000000000004</v>
      </c>
      <c r="L31" s="75">
        <v>-122.748</v>
      </c>
      <c r="M31" s="75" t="s">
        <v>479</v>
      </c>
      <c r="N31" s="75">
        <v>2012</v>
      </c>
      <c r="O31" s="75"/>
      <c r="P31" s="75">
        <v>2015</v>
      </c>
      <c r="Q31" s="75"/>
      <c r="R31" s="75"/>
      <c r="S31" s="75"/>
      <c r="T31" s="75" t="s">
        <v>506</v>
      </c>
      <c r="U31" s="75" t="s">
        <v>481</v>
      </c>
      <c r="V31" s="75" t="s">
        <v>481</v>
      </c>
      <c r="W31" s="75"/>
      <c r="X31" s="75" t="s">
        <v>481</v>
      </c>
      <c r="Y31" s="75"/>
      <c r="Z31" s="75" t="s">
        <v>481</v>
      </c>
      <c r="AA31" s="75"/>
      <c r="AB31" s="75"/>
      <c r="AC31" s="75"/>
      <c r="AD31" s="75"/>
      <c r="AE31" s="75"/>
      <c r="AF31" s="75" t="s">
        <v>516</v>
      </c>
      <c r="AG31" s="75"/>
      <c r="AH31" s="75"/>
      <c r="AI31" s="75">
        <v>5</v>
      </c>
      <c r="AJ31" s="75"/>
      <c r="AK31" s="75">
        <v>5833.3333338000002</v>
      </c>
      <c r="AL31" s="75"/>
      <c r="AM31" s="75"/>
      <c r="AN31" s="75"/>
      <c r="AO31" s="75"/>
      <c r="AP31" s="75"/>
      <c r="AQ31" s="75"/>
      <c r="AR31" s="75"/>
      <c r="AS31" s="75"/>
      <c r="AT31" s="75"/>
      <c r="AU31" s="75"/>
      <c r="AV31" s="75"/>
      <c r="AW31" s="75" t="s">
        <v>481</v>
      </c>
      <c r="AX31" s="75"/>
      <c r="AY31" s="75"/>
      <c r="AZ31" s="75"/>
      <c r="BA31" s="75"/>
      <c r="BB31" s="75" t="s">
        <v>481</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484</v>
      </c>
      <c r="CL31" s="75" t="s">
        <v>481</v>
      </c>
      <c r="CM31" s="75" t="s">
        <v>484</v>
      </c>
      <c r="CN31" s="75"/>
      <c r="CO31" s="75">
        <v>8</v>
      </c>
      <c r="CP31" s="75"/>
      <c r="CQ31" s="75"/>
      <c r="CR31" s="75">
        <v>344320</v>
      </c>
      <c r="CS31" s="75"/>
      <c r="CT31" s="75"/>
      <c r="CU31" s="75">
        <v>19680</v>
      </c>
      <c r="CV31" s="75"/>
      <c r="CW31" s="75"/>
      <c r="CX31" s="75" t="s">
        <v>481</v>
      </c>
      <c r="CY31" s="75"/>
      <c r="CZ31" s="75"/>
      <c r="DA31" s="75"/>
      <c r="DB31" s="75"/>
      <c r="DC31" s="75"/>
      <c r="DD31" s="75">
        <v>5</v>
      </c>
      <c r="DE31" s="75"/>
      <c r="DF31" s="75"/>
      <c r="DG31" s="75">
        <v>5833.3333338000002</v>
      </c>
      <c r="DH31" s="75"/>
      <c r="DI31" s="75"/>
      <c r="DJ31" s="75"/>
      <c r="DK31" s="75"/>
      <c r="DL31" s="75"/>
      <c r="DM31" s="75"/>
      <c r="DN31" s="75"/>
      <c r="DO31" s="75"/>
    </row>
    <row r="32" spans="1:119" s="9" customFormat="1">
      <c r="A32" s="84">
        <v>100325</v>
      </c>
      <c r="B32" s="75" t="s">
        <v>562</v>
      </c>
      <c r="C32" s="75" t="b">
        <v>0</v>
      </c>
      <c r="D32" s="75" t="b">
        <v>1</v>
      </c>
      <c r="E32" s="75" t="b">
        <v>0</v>
      </c>
      <c r="F32" s="75" t="b">
        <v>0</v>
      </c>
      <c r="G32" s="75" t="s">
        <v>562</v>
      </c>
      <c r="H32" s="75"/>
      <c r="I32" s="75" t="s">
        <v>561</v>
      </c>
      <c r="J32" s="75" t="s">
        <v>520</v>
      </c>
      <c r="K32" s="75">
        <v>53.920999999999999</v>
      </c>
      <c r="L32" s="75">
        <v>-122.746</v>
      </c>
      <c r="M32" s="75" t="s">
        <v>479</v>
      </c>
      <c r="N32" s="75">
        <v>1994</v>
      </c>
      <c r="O32" s="75"/>
      <c r="P32" s="75">
        <v>2014</v>
      </c>
      <c r="Q32" s="75">
        <v>611</v>
      </c>
      <c r="R32" s="75"/>
      <c r="S32" s="75"/>
      <c r="T32" s="75" t="s">
        <v>506</v>
      </c>
      <c r="U32" s="75"/>
      <c r="V32" s="75"/>
      <c r="W32" s="75"/>
      <c r="X32" s="75" t="s">
        <v>481</v>
      </c>
      <c r="Y32" s="75"/>
      <c r="Z32" s="75"/>
      <c r="AA32" s="75" t="s">
        <v>481</v>
      </c>
      <c r="AB32" s="75" t="s">
        <v>481</v>
      </c>
      <c r="AC32" s="75"/>
      <c r="AD32" s="75"/>
      <c r="AE32" s="75"/>
      <c r="AF32" s="75" t="s">
        <v>495</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481</v>
      </c>
      <c r="AX32" s="75"/>
      <c r="AY32" s="75"/>
      <c r="AZ32" s="75"/>
      <c r="BA32" s="75"/>
      <c r="BB32" s="75" t="s">
        <v>481</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481</v>
      </c>
      <c r="CH32" s="75">
        <v>1459.44</v>
      </c>
      <c r="CI32" s="75"/>
      <c r="CJ32" s="75"/>
      <c r="CK32" s="75" t="s">
        <v>484</v>
      </c>
      <c r="CL32" s="75" t="s">
        <v>481</v>
      </c>
      <c r="CM32" s="75" t="s">
        <v>481</v>
      </c>
      <c r="CN32" s="75"/>
      <c r="CO32" s="75">
        <v>14</v>
      </c>
      <c r="CP32" s="75">
        <v>8</v>
      </c>
      <c r="CQ32" s="75"/>
      <c r="CR32" s="75">
        <v>877403</v>
      </c>
      <c r="CS32" s="75">
        <v>860983</v>
      </c>
      <c r="CT32" s="75"/>
      <c r="CU32" s="75">
        <v>10942</v>
      </c>
      <c r="CV32" s="75">
        <v>7905</v>
      </c>
      <c r="CW32" s="75"/>
      <c r="CX32" s="75" t="s">
        <v>484</v>
      </c>
      <c r="CY32" s="75" t="s">
        <v>484</v>
      </c>
      <c r="CZ32" s="75"/>
      <c r="DA32" s="75" t="s">
        <v>484</v>
      </c>
      <c r="DB32" s="75" t="s">
        <v>484</v>
      </c>
      <c r="DC32" s="75"/>
      <c r="DD32" s="75">
        <v>24.05</v>
      </c>
      <c r="DE32" s="75">
        <v>6.1</v>
      </c>
      <c r="DF32" s="75"/>
      <c r="DG32" s="75">
        <v>14356</v>
      </c>
      <c r="DH32" s="75">
        <v>1039</v>
      </c>
      <c r="DI32" s="75"/>
      <c r="DJ32" s="75">
        <v>108</v>
      </c>
      <c r="DK32" s="75">
        <v>6</v>
      </c>
      <c r="DL32" s="75"/>
      <c r="DM32" s="75">
        <v>100</v>
      </c>
      <c r="DN32" s="75">
        <v>9</v>
      </c>
      <c r="DO32" s="75"/>
    </row>
    <row r="33" spans="1:119" s="9" customFormat="1">
      <c r="A33" s="84">
        <v>100326</v>
      </c>
      <c r="B33" s="75" t="s">
        <v>563</v>
      </c>
      <c r="C33" s="75" t="b">
        <v>0</v>
      </c>
      <c r="D33" s="75" t="b">
        <v>1</v>
      </c>
      <c r="E33" s="75" t="b">
        <v>0</v>
      </c>
      <c r="F33" s="75" t="b">
        <v>0</v>
      </c>
      <c r="G33" s="75"/>
      <c r="H33" s="75"/>
      <c r="I33" s="75" t="s">
        <v>561</v>
      </c>
      <c r="J33" s="75" t="s">
        <v>520</v>
      </c>
      <c r="K33" s="75">
        <v>53.922000000000004</v>
      </c>
      <c r="L33" s="75">
        <v>-122.745</v>
      </c>
      <c r="M33" s="75" t="s">
        <v>479</v>
      </c>
      <c r="N33" s="75"/>
      <c r="O33" s="75"/>
      <c r="P33" s="75"/>
      <c r="Q33" s="75"/>
      <c r="R33" s="75"/>
      <c r="S33" s="75"/>
      <c r="T33" s="75" t="s">
        <v>506</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c r="A34" s="84">
        <v>100335</v>
      </c>
      <c r="B34" s="75" t="s">
        <v>564</v>
      </c>
      <c r="C34" s="75" t="b">
        <v>1</v>
      </c>
      <c r="D34" s="75" t="b">
        <v>1</v>
      </c>
      <c r="E34" s="75" t="b">
        <v>1</v>
      </c>
      <c r="F34" s="75" t="b">
        <v>0</v>
      </c>
      <c r="G34" s="75" t="s">
        <v>565</v>
      </c>
      <c r="H34" s="75"/>
      <c r="I34" s="75" t="s">
        <v>565</v>
      </c>
      <c r="J34" s="75" t="s">
        <v>520</v>
      </c>
      <c r="K34" s="75">
        <v>51</v>
      </c>
      <c r="L34" s="75">
        <v>-118.194</v>
      </c>
      <c r="M34" s="75" t="s">
        <v>479</v>
      </c>
      <c r="N34" s="75">
        <v>2005</v>
      </c>
      <c r="O34" s="75"/>
      <c r="P34" s="75">
        <v>2014</v>
      </c>
      <c r="Q34" s="75">
        <v>221</v>
      </c>
      <c r="R34" s="75"/>
      <c r="S34" s="75"/>
      <c r="T34" s="75" t="s">
        <v>510</v>
      </c>
      <c r="U34" s="75" t="s">
        <v>481</v>
      </c>
      <c r="V34" s="75"/>
      <c r="W34" s="75"/>
      <c r="X34" s="75"/>
      <c r="Y34" s="75" t="s">
        <v>481</v>
      </c>
      <c r="Z34" s="75" t="s">
        <v>481</v>
      </c>
      <c r="AA34" s="75"/>
      <c r="AB34" s="75" t="s">
        <v>481</v>
      </c>
      <c r="AC34" s="75"/>
      <c r="AD34" s="75"/>
      <c r="AE34" s="75"/>
      <c r="AF34" s="75" t="s">
        <v>482</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481</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481</v>
      </c>
      <c r="CL34" s="75" t="s">
        <v>481</v>
      </c>
      <c r="CM34" s="75" t="s">
        <v>484</v>
      </c>
      <c r="CN34" s="75"/>
      <c r="CO34" s="75">
        <v>10</v>
      </c>
      <c r="CP34" s="75"/>
      <c r="CQ34" s="75"/>
      <c r="CR34" s="75">
        <v>247480</v>
      </c>
      <c r="CS34" s="75"/>
      <c r="CT34" s="75"/>
      <c r="CU34" s="75">
        <v>9840</v>
      </c>
      <c r="CV34" s="75"/>
      <c r="CW34" s="75"/>
      <c r="CX34" s="75" t="s">
        <v>481</v>
      </c>
      <c r="CY34" s="75"/>
      <c r="CZ34" s="75"/>
      <c r="DA34" s="75"/>
      <c r="DB34" s="75"/>
      <c r="DC34" s="75"/>
      <c r="DD34" s="75">
        <v>3.25</v>
      </c>
      <c r="DE34" s="75"/>
      <c r="DF34" s="75">
        <v>6459</v>
      </c>
      <c r="DG34" s="75">
        <v>3533</v>
      </c>
      <c r="DH34" s="75"/>
      <c r="DI34" s="75"/>
      <c r="DJ34" s="75"/>
      <c r="DK34" s="75"/>
      <c r="DL34" s="75"/>
      <c r="DM34" s="75"/>
      <c r="DN34" s="75"/>
      <c r="DO34" s="75"/>
    </row>
    <row r="35" spans="1:119" s="9" customFormat="1">
      <c r="A35" s="84">
        <v>100339</v>
      </c>
      <c r="B35" s="75" t="s">
        <v>566</v>
      </c>
      <c r="C35" s="75" t="b">
        <v>0</v>
      </c>
      <c r="D35" s="75" t="b">
        <v>1</v>
      </c>
      <c r="E35" s="75" t="b">
        <v>0</v>
      </c>
      <c r="F35" s="75" t="b">
        <v>0</v>
      </c>
      <c r="G35" s="75" t="s">
        <v>567</v>
      </c>
      <c r="H35" s="75" t="s">
        <v>568</v>
      </c>
      <c r="I35" s="75" t="s">
        <v>569</v>
      </c>
      <c r="J35" s="75" t="s">
        <v>520</v>
      </c>
      <c r="K35" s="75">
        <v>49.167999999999999</v>
      </c>
      <c r="L35" s="75">
        <v>-123.133</v>
      </c>
      <c r="M35" s="75" t="s">
        <v>479</v>
      </c>
      <c r="N35" s="75">
        <v>2012</v>
      </c>
      <c r="O35" s="75"/>
      <c r="P35" s="75">
        <v>2017</v>
      </c>
      <c r="Q35" s="75">
        <v>221</v>
      </c>
      <c r="R35" s="75"/>
      <c r="S35" s="75"/>
      <c r="T35" s="75" t="s">
        <v>480</v>
      </c>
      <c r="U35" s="75" t="s">
        <v>481</v>
      </c>
      <c r="V35" s="75" t="s">
        <v>481</v>
      </c>
      <c r="W35" s="75"/>
      <c r="X35" s="75" t="s">
        <v>481</v>
      </c>
      <c r="Y35" s="75"/>
      <c r="Z35" s="75" t="s">
        <v>481</v>
      </c>
      <c r="AA35" s="75"/>
      <c r="AB35" s="75" t="s">
        <v>481</v>
      </c>
      <c r="AC35" s="75"/>
      <c r="AD35" s="75"/>
      <c r="AE35" s="75"/>
      <c r="AF35" s="75" t="s">
        <v>495</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484</v>
      </c>
      <c r="CL35" s="75" t="s">
        <v>481</v>
      </c>
      <c r="CM35" s="75" t="s">
        <v>481</v>
      </c>
      <c r="CN35" s="75"/>
      <c r="CO35" s="75">
        <v>9</v>
      </c>
      <c r="CP35" s="75">
        <v>9</v>
      </c>
      <c r="CQ35" s="75"/>
      <c r="CR35" s="75">
        <v>1680000</v>
      </c>
      <c r="CS35" s="75">
        <v>1680000</v>
      </c>
      <c r="CT35" s="75"/>
      <c r="CU35" s="75">
        <v>7392</v>
      </c>
      <c r="CV35" s="75">
        <v>7392</v>
      </c>
      <c r="CW35" s="75"/>
      <c r="CX35" s="75" t="s">
        <v>481</v>
      </c>
      <c r="CY35" s="75" t="s">
        <v>481</v>
      </c>
      <c r="CZ35" s="75"/>
      <c r="DA35" s="75" t="s">
        <v>484</v>
      </c>
      <c r="DB35" s="75" t="s">
        <v>484</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c r="A36" s="84">
        <v>100346</v>
      </c>
      <c r="B36" s="75" t="s">
        <v>570</v>
      </c>
      <c r="C36" s="75" t="b">
        <v>0</v>
      </c>
      <c r="D36" s="75" t="b">
        <v>1</v>
      </c>
      <c r="E36" s="75" t="b">
        <v>0</v>
      </c>
      <c r="F36" s="75" t="b">
        <v>0</v>
      </c>
      <c r="G36" s="75" t="s">
        <v>567</v>
      </c>
      <c r="H36" s="75" t="s">
        <v>571</v>
      </c>
      <c r="I36" s="75" t="s">
        <v>569</v>
      </c>
      <c r="J36" s="75" t="s">
        <v>520</v>
      </c>
      <c r="K36" s="75">
        <v>49.175000000000004</v>
      </c>
      <c r="L36" s="75">
        <v>-123.126</v>
      </c>
      <c r="M36" s="75" t="s">
        <v>479</v>
      </c>
      <c r="N36" s="75">
        <v>2015</v>
      </c>
      <c r="O36" s="75"/>
      <c r="P36" s="75">
        <v>2017</v>
      </c>
      <c r="Q36" s="75">
        <v>221</v>
      </c>
      <c r="R36" s="75"/>
      <c r="S36" s="75"/>
      <c r="T36" s="75" t="s">
        <v>480</v>
      </c>
      <c r="U36" s="75"/>
      <c r="V36" s="75"/>
      <c r="W36" s="75"/>
      <c r="X36" s="75" t="s">
        <v>481</v>
      </c>
      <c r="Y36" s="75"/>
      <c r="Z36" s="75"/>
      <c r="AA36" s="75"/>
      <c r="AB36" s="75" t="s">
        <v>481</v>
      </c>
      <c r="AC36" s="75"/>
      <c r="AD36" s="75"/>
      <c r="AE36" s="75"/>
      <c r="AF36" s="75" t="s">
        <v>495</v>
      </c>
      <c r="AG36" s="75" t="s">
        <v>572</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484</v>
      </c>
      <c r="CL36" s="75" t="s">
        <v>481</v>
      </c>
      <c r="CM36" s="75" t="s">
        <v>484</v>
      </c>
      <c r="CN36" s="75"/>
      <c r="CO36" s="75">
        <v>8</v>
      </c>
      <c r="CP36" s="75"/>
      <c r="CQ36" s="75"/>
      <c r="CR36" s="75">
        <v>1900000</v>
      </c>
      <c r="CS36" s="75"/>
      <c r="CT36" s="75"/>
      <c r="CU36" s="75">
        <v>5714.4</v>
      </c>
      <c r="CV36" s="75"/>
      <c r="CW36" s="75"/>
      <c r="CX36" s="75" t="s">
        <v>481</v>
      </c>
      <c r="CY36" s="75"/>
      <c r="CZ36" s="75"/>
      <c r="DA36" s="75" t="s">
        <v>484</v>
      </c>
      <c r="DB36" s="75"/>
      <c r="DC36" s="75"/>
      <c r="DD36" s="75">
        <v>11</v>
      </c>
      <c r="DE36" s="75"/>
      <c r="DF36" s="75"/>
      <c r="DG36" s="75">
        <v>13156</v>
      </c>
      <c r="DH36" s="75"/>
      <c r="DI36" s="75"/>
      <c r="DJ36" s="75">
        <v>72.98</v>
      </c>
      <c r="DK36" s="75"/>
      <c r="DL36" s="75"/>
      <c r="DM36" s="75">
        <v>57.74</v>
      </c>
      <c r="DN36" s="75"/>
      <c r="DO36" s="75"/>
    </row>
    <row r="37" spans="1:119" s="9" customFormat="1">
      <c r="A37" s="84">
        <v>100388</v>
      </c>
      <c r="B37" s="75" t="s">
        <v>573</v>
      </c>
      <c r="C37" s="75" t="b">
        <v>0</v>
      </c>
      <c r="D37" s="75" t="b">
        <v>1</v>
      </c>
      <c r="E37" s="75" t="b">
        <v>0</v>
      </c>
      <c r="F37" s="75" t="b">
        <v>0</v>
      </c>
      <c r="G37" s="75" t="s">
        <v>574</v>
      </c>
      <c r="H37" s="75"/>
      <c r="I37" s="75" t="s">
        <v>575</v>
      </c>
      <c r="J37" s="75" t="s">
        <v>520</v>
      </c>
      <c r="K37" s="75">
        <v>49.110999999999997</v>
      </c>
      <c r="L37" s="75">
        <v>-122.794</v>
      </c>
      <c r="M37" s="75" t="s">
        <v>479</v>
      </c>
      <c r="N37" s="75">
        <v>1959</v>
      </c>
      <c r="O37" s="75"/>
      <c r="P37" s="75">
        <v>2017</v>
      </c>
      <c r="Q37" s="75">
        <v>622</v>
      </c>
      <c r="R37" s="75"/>
      <c r="S37" s="75"/>
      <c r="T37" s="75" t="s">
        <v>501</v>
      </c>
      <c r="U37" s="75"/>
      <c r="V37" s="75"/>
      <c r="W37" s="75" t="s">
        <v>481</v>
      </c>
      <c r="X37" s="75"/>
      <c r="Y37" s="75"/>
      <c r="Z37" s="75"/>
      <c r="AA37" s="75"/>
      <c r="AB37" s="75"/>
      <c r="AC37" s="75"/>
      <c r="AD37" s="75"/>
      <c r="AE37" s="75"/>
      <c r="AF37" s="75" t="s">
        <v>495</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c r="A38" s="84">
        <v>100392</v>
      </c>
      <c r="B38" s="75" t="s">
        <v>576</v>
      </c>
      <c r="C38" s="75" t="b">
        <v>0</v>
      </c>
      <c r="D38" s="75" t="b">
        <v>1</v>
      </c>
      <c r="E38" s="75" t="b">
        <v>0</v>
      </c>
      <c r="F38" s="75" t="b">
        <v>0</v>
      </c>
      <c r="G38" s="75" t="s">
        <v>577</v>
      </c>
      <c r="H38" s="75"/>
      <c r="I38" s="75" t="s">
        <v>578</v>
      </c>
      <c r="J38" s="75" t="s">
        <v>520</v>
      </c>
      <c r="K38" s="75">
        <v>49.115000000000002</v>
      </c>
      <c r="L38" s="75">
        <v>-122.79</v>
      </c>
      <c r="M38" s="75" t="s">
        <v>479</v>
      </c>
      <c r="N38" s="75">
        <v>2015</v>
      </c>
      <c r="O38" s="75"/>
      <c r="P38" s="75">
        <v>2015</v>
      </c>
      <c r="Q38" s="75">
        <v>221</v>
      </c>
      <c r="R38" s="75"/>
      <c r="S38" s="75"/>
      <c r="T38" s="75" t="s">
        <v>480</v>
      </c>
      <c r="U38" s="75"/>
      <c r="V38" s="75"/>
      <c r="W38" s="75"/>
      <c r="X38" s="75" t="s">
        <v>481</v>
      </c>
      <c r="Y38" s="75"/>
      <c r="Z38" s="75"/>
      <c r="AA38" s="75" t="s">
        <v>481</v>
      </c>
      <c r="AB38" s="75" t="s">
        <v>481</v>
      </c>
      <c r="AC38" s="75"/>
      <c r="AD38" s="75"/>
      <c r="AE38" s="75"/>
      <c r="AF38" s="75" t="s">
        <v>495</v>
      </c>
      <c r="AG38" s="75"/>
      <c r="AH38" s="75"/>
      <c r="AI38" s="75">
        <v>5.5</v>
      </c>
      <c r="AJ38" s="75"/>
      <c r="AK38" s="75">
        <v>1479</v>
      </c>
      <c r="AL38" s="75"/>
      <c r="AM38" s="75"/>
      <c r="AN38" s="75"/>
      <c r="AO38" s="75"/>
      <c r="AP38" s="75"/>
      <c r="AQ38" s="75"/>
      <c r="AR38" s="75"/>
      <c r="AS38" s="75"/>
      <c r="AT38" s="75"/>
      <c r="AU38" s="75"/>
      <c r="AV38" s="75"/>
      <c r="AW38" s="75" t="s">
        <v>481</v>
      </c>
      <c r="AX38" s="75"/>
      <c r="AY38" s="75"/>
      <c r="AZ38" s="75"/>
      <c r="BA38" s="75"/>
      <c r="BB38" s="75"/>
      <c r="BC38" s="75"/>
      <c r="BD38" s="75" t="s">
        <v>481</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481</v>
      </c>
      <c r="CH38" s="75">
        <v>1490.4</v>
      </c>
      <c r="CI38" s="75"/>
      <c r="CJ38" s="75"/>
      <c r="CK38" s="75" t="s">
        <v>484</v>
      </c>
      <c r="CL38" s="75" t="s">
        <v>481</v>
      </c>
      <c r="CM38" s="75" t="s">
        <v>484</v>
      </c>
      <c r="CN38" s="75"/>
      <c r="CO38" s="75">
        <v>12</v>
      </c>
      <c r="CP38" s="75"/>
      <c r="CQ38" s="75"/>
      <c r="CR38" s="75">
        <v>2745626</v>
      </c>
      <c r="CS38" s="75"/>
      <c r="CT38" s="75"/>
      <c r="CU38" s="75">
        <v>4706.8</v>
      </c>
      <c r="CV38" s="75"/>
      <c r="CW38" s="75"/>
      <c r="CX38" s="75" t="s">
        <v>484</v>
      </c>
      <c r="CY38" s="75"/>
      <c r="CZ38" s="75"/>
      <c r="DA38" s="75" t="s">
        <v>484</v>
      </c>
      <c r="DB38" s="75"/>
      <c r="DC38" s="75"/>
      <c r="DD38" s="75">
        <v>20</v>
      </c>
      <c r="DE38" s="75"/>
      <c r="DF38" s="75"/>
      <c r="DG38" s="75">
        <v>24578</v>
      </c>
      <c r="DH38" s="75"/>
      <c r="DI38" s="75"/>
      <c r="DJ38" s="75">
        <v>75</v>
      </c>
      <c r="DK38" s="75"/>
      <c r="DL38" s="75"/>
      <c r="DM38" s="75">
        <v>50</v>
      </c>
      <c r="DN38" s="75"/>
      <c r="DO38" s="75"/>
    </row>
    <row r="39" spans="1:119" s="9" customFormat="1">
      <c r="A39" s="84">
        <v>100397</v>
      </c>
      <c r="B39" s="75" t="s">
        <v>579</v>
      </c>
      <c r="C39" s="75" t="b">
        <v>0</v>
      </c>
      <c r="D39" s="75" t="b">
        <v>1</v>
      </c>
      <c r="E39" s="75" t="b">
        <v>0</v>
      </c>
      <c r="F39" s="75" t="b">
        <v>0</v>
      </c>
      <c r="G39" s="75"/>
      <c r="H39" s="75"/>
      <c r="I39" s="75" t="s">
        <v>579</v>
      </c>
      <c r="J39" s="75" t="s">
        <v>520</v>
      </c>
      <c r="K39" s="75">
        <v>54.695999999999998</v>
      </c>
      <c r="L39" s="75">
        <v>-127.047</v>
      </c>
      <c r="M39" s="75" t="s">
        <v>479</v>
      </c>
      <c r="N39" s="75">
        <v>2013</v>
      </c>
      <c r="O39" s="75"/>
      <c r="P39" s="75">
        <v>2017</v>
      </c>
      <c r="Q39" s="75"/>
      <c r="R39" s="75"/>
      <c r="S39" s="75"/>
      <c r="T39" s="75" t="s">
        <v>494</v>
      </c>
      <c r="U39" s="75"/>
      <c r="V39" s="75"/>
      <c r="W39" s="75"/>
      <c r="X39" s="75"/>
      <c r="Y39" s="75"/>
      <c r="Z39" s="75"/>
      <c r="AA39" s="75"/>
      <c r="AB39" s="75"/>
      <c r="AC39" s="75"/>
      <c r="AD39" s="75"/>
      <c r="AE39" s="75"/>
      <c r="AF39" s="75" t="s">
        <v>580</v>
      </c>
      <c r="AG39" s="75"/>
      <c r="AH39" s="75"/>
      <c r="AI39" s="75">
        <v>0.3</v>
      </c>
      <c r="AJ39" s="75"/>
      <c r="AK39" s="75"/>
      <c r="AL39" s="75"/>
      <c r="AM39" s="75"/>
      <c r="AN39" s="75"/>
      <c r="AO39" s="75"/>
      <c r="AP39" s="75"/>
      <c r="AQ39" s="75"/>
      <c r="AR39" s="75"/>
      <c r="AS39" s="75"/>
      <c r="AT39" s="75"/>
      <c r="AU39" s="75"/>
      <c r="AV39" s="75"/>
      <c r="AW39" s="75" t="s">
        <v>481</v>
      </c>
      <c r="AX39" s="75"/>
      <c r="AY39" s="75"/>
      <c r="AZ39" s="75"/>
      <c r="BA39" s="75"/>
      <c r="BB39" s="75" t="s">
        <v>481</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c r="A40" s="84">
        <v>100402</v>
      </c>
      <c r="B40" s="75" t="s">
        <v>581</v>
      </c>
      <c r="C40" s="75" t="b">
        <v>0</v>
      </c>
      <c r="D40" s="75" t="b">
        <v>1</v>
      </c>
      <c r="E40" s="75" t="b">
        <v>0</v>
      </c>
      <c r="F40" s="75" t="b">
        <v>0</v>
      </c>
      <c r="G40" s="75" t="s">
        <v>581</v>
      </c>
      <c r="H40" s="75"/>
      <c r="I40" s="75" t="s">
        <v>582</v>
      </c>
      <c r="J40" s="75" t="s">
        <v>520</v>
      </c>
      <c r="K40" s="75">
        <v>49.155000000000001</v>
      </c>
      <c r="L40" s="75">
        <v>-125.905</v>
      </c>
      <c r="M40" s="75" t="s">
        <v>479</v>
      </c>
      <c r="N40" s="75">
        <v>2011</v>
      </c>
      <c r="O40" s="75"/>
      <c r="P40" s="75">
        <v>2014</v>
      </c>
      <c r="Q40" s="75">
        <v>814</v>
      </c>
      <c r="R40" s="75"/>
      <c r="S40" s="75"/>
      <c r="T40" s="75" t="s">
        <v>558</v>
      </c>
      <c r="U40" s="75"/>
      <c r="V40" s="75"/>
      <c r="W40" s="75"/>
      <c r="X40" s="75"/>
      <c r="Y40" s="75"/>
      <c r="Z40" s="75"/>
      <c r="AA40" s="75"/>
      <c r="AB40" s="75" t="s">
        <v>481</v>
      </c>
      <c r="AC40" s="75"/>
      <c r="AD40" s="75"/>
      <c r="AE40" s="75"/>
      <c r="AF40" s="75" t="s">
        <v>511</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481</v>
      </c>
      <c r="BE40" s="75"/>
      <c r="BF40" s="75"/>
      <c r="BG40" s="75"/>
      <c r="BH40" s="75"/>
      <c r="BI40" s="75"/>
      <c r="BJ40" s="75"/>
      <c r="BK40" s="75"/>
      <c r="BL40" s="75"/>
      <c r="BM40" s="75"/>
      <c r="BN40" s="75" t="s">
        <v>481</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481</v>
      </c>
      <c r="CL40" s="75" t="s">
        <v>481</v>
      </c>
      <c r="CM40" s="75" t="s">
        <v>484</v>
      </c>
      <c r="CN40" s="75">
        <v>45</v>
      </c>
      <c r="CO40" s="75"/>
      <c r="CP40" s="75"/>
      <c r="CQ40" s="75">
        <v>56705</v>
      </c>
      <c r="CR40" s="75"/>
      <c r="CS40" s="75"/>
      <c r="CT40" s="75">
        <v>19680</v>
      </c>
      <c r="CU40" s="75"/>
      <c r="CV40" s="75"/>
      <c r="CW40" s="75" t="s">
        <v>484</v>
      </c>
      <c r="CX40" s="75"/>
      <c r="CY40" s="75"/>
      <c r="CZ40" s="75"/>
      <c r="DA40" s="75"/>
      <c r="DB40" s="75"/>
      <c r="DC40" s="75"/>
      <c r="DD40" s="75"/>
      <c r="DE40" s="75"/>
      <c r="DF40" s="75"/>
      <c r="DG40" s="75">
        <v>641</v>
      </c>
      <c r="DH40" s="75"/>
      <c r="DI40" s="75"/>
      <c r="DJ40" s="75"/>
      <c r="DK40" s="75"/>
      <c r="DL40" s="75"/>
      <c r="DM40" s="75"/>
      <c r="DN40" s="75"/>
      <c r="DO40" s="75"/>
    </row>
    <row r="41" spans="1:119" s="9" customFormat="1">
      <c r="A41" s="84">
        <v>100418</v>
      </c>
      <c r="B41" s="75" t="s">
        <v>583</v>
      </c>
      <c r="C41" s="75" t="b">
        <v>0</v>
      </c>
      <c r="D41" s="75" t="b">
        <v>1</v>
      </c>
      <c r="E41" s="75" t="b">
        <v>0</v>
      </c>
      <c r="F41" s="75" t="b">
        <v>0</v>
      </c>
      <c r="G41" s="75" t="s">
        <v>584</v>
      </c>
      <c r="H41" s="75" t="s">
        <v>585</v>
      </c>
      <c r="I41" s="75" t="s">
        <v>586</v>
      </c>
      <c r="J41" s="75" t="s">
        <v>520</v>
      </c>
      <c r="K41" s="75">
        <v>49.285000000000004</v>
      </c>
      <c r="L41" s="75">
        <v>-123.119</v>
      </c>
      <c r="M41" s="75" t="s">
        <v>479</v>
      </c>
      <c r="N41" s="75">
        <v>1957</v>
      </c>
      <c r="O41" s="75"/>
      <c r="P41" s="75">
        <v>2017</v>
      </c>
      <c r="Q41" s="75">
        <v>622</v>
      </c>
      <c r="R41" s="75"/>
      <c r="S41" s="75"/>
      <c r="T41" s="75" t="s">
        <v>501</v>
      </c>
      <c r="U41" s="75"/>
      <c r="V41" s="75"/>
      <c r="W41" s="75" t="s">
        <v>481</v>
      </c>
      <c r="X41" s="75"/>
      <c r="Y41" s="75"/>
      <c r="Z41" s="75"/>
      <c r="AA41" s="75"/>
      <c r="AB41" s="75"/>
      <c r="AC41" s="75"/>
      <c r="AD41" s="75"/>
      <c r="AE41" s="75"/>
      <c r="AF41" s="75" t="s">
        <v>495</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c r="A42" s="84">
        <v>100420</v>
      </c>
      <c r="B42" s="75" t="s">
        <v>587</v>
      </c>
      <c r="C42" s="75" t="b">
        <v>0</v>
      </c>
      <c r="D42" s="75" t="b">
        <v>1</v>
      </c>
      <c r="E42" s="75" t="b">
        <v>0</v>
      </c>
      <c r="F42" s="75" t="b">
        <v>0</v>
      </c>
      <c r="G42" s="75" t="s">
        <v>587</v>
      </c>
      <c r="H42" s="75"/>
      <c r="I42" s="75" t="s">
        <v>586</v>
      </c>
      <c r="J42" s="75" t="s">
        <v>520</v>
      </c>
      <c r="K42" s="75">
        <v>49.286999999999999</v>
      </c>
      <c r="L42" s="75">
        <v>-123.11699999999999</v>
      </c>
      <c r="M42" s="75" t="s">
        <v>479</v>
      </c>
      <c r="N42" s="75">
        <v>1970</v>
      </c>
      <c r="O42" s="75"/>
      <c r="P42" s="75">
        <v>2014</v>
      </c>
      <c r="Q42" s="75"/>
      <c r="R42" s="75"/>
      <c r="S42" s="75"/>
      <c r="T42" s="75" t="s">
        <v>480</v>
      </c>
      <c r="U42" s="75" t="s">
        <v>481</v>
      </c>
      <c r="V42" s="75" t="s">
        <v>481</v>
      </c>
      <c r="W42" s="75"/>
      <c r="X42" s="75" t="s">
        <v>481</v>
      </c>
      <c r="Y42" s="75"/>
      <c r="Z42" s="75"/>
      <c r="AA42" s="75" t="s">
        <v>481</v>
      </c>
      <c r="AB42" s="75" t="s">
        <v>481</v>
      </c>
      <c r="AC42" s="75"/>
      <c r="AD42" s="75"/>
      <c r="AE42" s="75"/>
      <c r="AF42" s="75" t="s">
        <v>511</v>
      </c>
      <c r="AG42" s="75"/>
      <c r="AH42" s="75"/>
      <c r="AI42" s="75">
        <v>237</v>
      </c>
      <c r="AJ42" s="75"/>
      <c r="AK42" s="75">
        <v>350000</v>
      </c>
      <c r="AL42" s="75"/>
      <c r="AM42" s="75"/>
      <c r="AN42" s="75"/>
      <c r="AO42" s="75"/>
      <c r="AP42" s="75"/>
      <c r="AQ42" s="75"/>
      <c r="AR42" s="75"/>
      <c r="AS42" s="75"/>
      <c r="AT42" s="75"/>
      <c r="AU42" s="75"/>
      <c r="AV42" s="75"/>
      <c r="AW42" s="75" t="s">
        <v>481</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481</v>
      </c>
      <c r="CL42" s="75" t="s">
        <v>484</v>
      </c>
      <c r="CM42" s="75" t="s">
        <v>484</v>
      </c>
      <c r="CN42" s="75">
        <v>220</v>
      </c>
      <c r="CO42" s="75"/>
      <c r="CP42" s="75"/>
      <c r="CQ42" s="75">
        <v>38994240</v>
      </c>
      <c r="CR42" s="75"/>
      <c r="CS42" s="75"/>
      <c r="CT42" s="75">
        <v>44936</v>
      </c>
      <c r="CU42" s="75"/>
      <c r="CV42" s="75"/>
      <c r="CW42" s="75" t="s">
        <v>481</v>
      </c>
      <c r="CX42" s="75"/>
      <c r="CY42" s="75"/>
      <c r="CZ42" s="75"/>
      <c r="DA42" s="75"/>
      <c r="DB42" s="75"/>
      <c r="DC42" s="75">
        <v>237</v>
      </c>
      <c r="DD42" s="75"/>
      <c r="DE42" s="75"/>
      <c r="DF42" s="75">
        <v>350000</v>
      </c>
      <c r="DG42" s="75"/>
      <c r="DH42" s="75"/>
      <c r="DI42" s="75"/>
      <c r="DJ42" s="75"/>
      <c r="DK42" s="75"/>
      <c r="DL42" s="75"/>
      <c r="DM42" s="75"/>
      <c r="DN42" s="75"/>
      <c r="DO42" s="75"/>
    </row>
    <row r="43" spans="1:119" s="9" customFormat="1">
      <c r="A43" s="84">
        <v>100433</v>
      </c>
      <c r="B43" s="75" t="s">
        <v>588</v>
      </c>
      <c r="C43" s="75" t="b">
        <v>0</v>
      </c>
      <c r="D43" s="75" t="b">
        <v>1</v>
      </c>
      <c r="E43" s="75" t="b">
        <v>0</v>
      </c>
      <c r="F43" s="75" t="b">
        <v>0</v>
      </c>
      <c r="G43" s="75" t="s">
        <v>589</v>
      </c>
      <c r="H43" s="75"/>
      <c r="I43" s="75" t="s">
        <v>586</v>
      </c>
      <c r="J43" s="75" t="s">
        <v>520</v>
      </c>
      <c r="K43" s="75">
        <v>49.298000000000002</v>
      </c>
      <c r="L43" s="75">
        <v>-123.10599999999999</v>
      </c>
      <c r="M43" s="75" t="s">
        <v>479</v>
      </c>
      <c r="N43" s="75">
        <v>2012</v>
      </c>
      <c r="O43" s="75"/>
      <c r="P43" s="75">
        <v>2018</v>
      </c>
      <c r="Q43" s="75">
        <v>221</v>
      </c>
      <c r="R43" s="75"/>
      <c r="S43" s="75"/>
      <c r="T43" s="75" t="s">
        <v>480</v>
      </c>
      <c r="U43" s="75"/>
      <c r="V43" s="75"/>
      <c r="W43" s="75"/>
      <c r="X43" s="75"/>
      <c r="Y43" s="75"/>
      <c r="Z43" s="75"/>
      <c r="AA43" s="75"/>
      <c r="AB43" s="75" t="s">
        <v>481</v>
      </c>
      <c r="AC43" s="75"/>
      <c r="AD43" s="75"/>
      <c r="AE43" s="75"/>
      <c r="AF43" s="75" t="s">
        <v>495</v>
      </c>
      <c r="AG43" s="75"/>
      <c r="AH43" s="75"/>
      <c r="AI43" s="75">
        <v>3</v>
      </c>
      <c r="AJ43" s="75"/>
      <c r="AK43" s="75"/>
      <c r="AL43" s="75"/>
      <c r="AM43" s="75"/>
      <c r="AN43" s="75"/>
      <c r="AO43" s="75"/>
      <c r="AP43" s="75"/>
      <c r="AQ43" s="75"/>
      <c r="AR43" s="75"/>
      <c r="AS43" s="75"/>
      <c r="AT43" s="75"/>
      <c r="AU43" s="75"/>
      <c r="AV43" s="75"/>
      <c r="AW43" s="75" t="s">
        <v>481</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484</v>
      </c>
      <c r="CL43" s="75" t="s">
        <v>481</v>
      </c>
      <c r="CM43" s="75" t="s">
        <v>484</v>
      </c>
      <c r="CN43" s="75"/>
      <c r="CO43" s="75">
        <v>8</v>
      </c>
      <c r="CP43" s="75"/>
      <c r="CQ43" s="75"/>
      <c r="CR43" s="75">
        <v>1449727.08</v>
      </c>
      <c r="CS43" s="75"/>
      <c r="CT43" s="75"/>
      <c r="CU43" s="75">
        <v>1640</v>
      </c>
      <c r="CV43" s="75"/>
      <c r="CW43" s="75"/>
      <c r="CX43" s="75" t="s">
        <v>484</v>
      </c>
      <c r="CY43" s="75"/>
      <c r="CZ43" s="75"/>
      <c r="DA43" s="75"/>
      <c r="DB43" s="75"/>
      <c r="DC43" s="75"/>
      <c r="DD43" s="75">
        <v>3</v>
      </c>
      <c r="DE43" s="75"/>
      <c r="DF43" s="75"/>
      <c r="DG43" s="75">
        <v>12293</v>
      </c>
      <c r="DH43" s="75"/>
      <c r="DI43" s="75"/>
      <c r="DJ43" s="75"/>
      <c r="DK43" s="75"/>
      <c r="DL43" s="75"/>
      <c r="DM43" s="75"/>
      <c r="DN43" s="75"/>
      <c r="DO43" s="75"/>
    </row>
    <row r="44" spans="1:119" s="9" customFormat="1">
      <c r="A44" s="84">
        <v>100434</v>
      </c>
      <c r="B44" s="75" t="s">
        <v>590</v>
      </c>
      <c r="C44" s="75" t="b">
        <v>0</v>
      </c>
      <c r="D44" s="75" t="b">
        <v>1</v>
      </c>
      <c r="E44" s="75" t="b">
        <v>0</v>
      </c>
      <c r="F44" s="75" t="b">
        <v>0</v>
      </c>
      <c r="G44" s="75" t="s">
        <v>591</v>
      </c>
      <c r="H44" s="75"/>
      <c r="I44" s="75" t="s">
        <v>586</v>
      </c>
      <c r="J44" s="75" t="s">
        <v>520</v>
      </c>
      <c r="K44" s="75">
        <v>49.298999999999999</v>
      </c>
      <c r="L44" s="75">
        <v>-123.10499999999999</v>
      </c>
      <c r="M44" s="75" t="s">
        <v>479</v>
      </c>
      <c r="N44" s="75">
        <v>2010</v>
      </c>
      <c r="O44" s="75"/>
      <c r="P44" s="75">
        <v>2017</v>
      </c>
      <c r="Q44" s="75">
        <v>221</v>
      </c>
      <c r="R44" s="75"/>
      <c r="S44" s="75"/>
      <c r="T44" s="75" t="s">
        <v>480</v>
      </c>
      <c r="U44" s="75" t="s">
        <v>481</v>
      </c>
      <c r="V44" s="75" t="s">
        <v>481</v>
      </c>
      <c r="W44" s="75"/>
      <c r="X44" s="75" t="s">
        <v>481</v>
      </c>
      <c r="Y44" s="75"/>
      <c r="Z44" s="75"/>
      <c r="AA44" s="75" t="s">
        <v>481</v>
      </c>
      <c r="AB44" s="75" t="s">
        <v>481</v>
      </c>
      <c r="AC44" s="75"/>
      <c r="AD44" s="75"/>
      <c r="AE44" s="75"/>
      <c r="AF44" s="75" t="s">
        <v>495</v>
      </c>
      <c r="AG44" s="75"/>
      <c r="AH44" s="75"/>
      <c r="AI44" s="75">
        <v>20</v>
      </c>
      <c r="AJ44" s="75"/>
      <c r="AK44" s="75">
        <v>26703</v>
      </c>
      <c r="AL44" s="75"/>
      <c r="AM44" s="75"/>
      <c r="AN44" s="75"/>
      <c r="AO44" s="75"/>
      <c r="AP44" s="75"/>
      <c r="AQ44" s="75"/>
      <c r="AR44" s="75"/>
      <c r="AS44" s="75"/>
      <c r="AT44" s="75"/>
      <c r="AU44" s="75"/>
      <c r="AV44" s="75"/>
      <c r="AW44" s="75" t="s">
        <v>481</v>
      </c>
      <c r="AX44" s="75"/>
      <c r="AY44" s="75"/>
      <c r="AZ44" s="75"/>
      <c r="BA44" s="75" t="s">
        <v>481</v>
      </c>
      <c r="BB44" s="75"/>
      <c r="BC44" s="75"/>
      <c r="BD44" s="75"/>
      <c r="BE44" s="75" t="s">
        <v>481</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481</v>
      </c>
      <c r="CH44" s="75">
        <v>7257.6</v>
      </c>
      <c r="CI44" s="75"/>
      <c r="CJ44" s="75"/>
      <c r="CK44" s="75" t="s">
        <v>484</v>
      </c>
      <c r="CL44" s="75" t="s">
        <v>481</v>
      </c>
      <c r="CM44" s="75" t="s">
        <v>484</v>
      </c>
      <c r="CN44" s="75"/>
      <c r="CO44" s="75">
        <v>32</v>
      </c>
      <c r="CP44" s="75"/>
      <c r="CQ44" s="75"/>
      <c r="CR44" s="75">
        <v>5170000</v>
      </c>
      <c r="CS44" s="75"/>
      <c r="CT44" s="75"/>
      <c r="CU44" s="75">
        <v>9840</v>
      </c>
      <c r="CV44" s="75"/>
      <c r="CW44" s="75"/>
      <c r="CX44" s="75" t="s">
        <v>484</v>
      </c>
      <c r="CY44" s="75"/>
      <c r="CZ44" s="75"/>
      <c r="DA44" s="75" t="s">
        <v>484</v>
      </c>
      <c r="DB44" s="75"/>
      <c r="DC44" s="75"/>
      <c r="DD44" s="75">
        <v>27</v>
      </c>
      <c r="DE44" s="75"/>
      <c r="DF44" s="75"/>
      <c r="DG44" s="75">
        <v>45137</v>
      </c>
      <c r="DH44" s="75"/>
      <c r="DI44" s="75"/>
      <c r="DJ44" s="75">
        <v>65</v>
      </c>
      <c r="DK44" s="75"/>
      <c r="DL44" s="75"/>
      <c r="DM44" s="75">
        <v>50</v>
      </c>
      <c r="DN44" s="75"/>
      <c r="DO44" s="75"/>
    </row>
    <row r="45" spans="1:119" s="9" customFormat="1">
      <c r="A45" s="84">
        <v>100437</v>
      </c>
      <c r="B45" s="75" t="s">
        <v>592</v>
      </c>
      <c r="C45" s="75" t="b">
        <v>0</v>
      </c>
      <c r="D45" s="75" t="b">
        <v>1</v>
      </c>
      <c r="E45" s="75" t="b">
        <v>0</v>
      </c>
      <c r="F45" s="75" t="b">
        <v>0</v>
      </c>
      <c r="G45" s="75"/>
      <c r="H45" s="75"/>
      <c r="I45" s="75" t="s">
        <v>586</v>
      </c>
      <c r="J45" s="75" t="s">
        <v>520</v>
      </c>
      <c r="K45" s="75">
        <v>49.302</v>
      </c>
      <c r="L45" s="75">
        <v>-123.10199999999999</v>
      </c>
      <c r="M45" s="75" t="s">
        <v>479</v>
      </c>
      <c r="N45" s="75">
        <v>2015</v>
      </c>
      <c r="O45" s="75"/>
      <c r="P45" s="75">
        <v>2017</v>
      </c>
      <c r="Q45" s="75"/>
      <c r="R45" s="75"/>
      <c r="S45" s="75"/>
      <c r="T45" s="75" t="s">
        <v>480</v>
      </c>
      <c r="U45" s="75"/>
      <c r="V45" s="75"/>
      <c r="W45" s="75"/>
      <c r="X45" s="75"/>
      <c r="Y45" s="75"/>
      <c r="Z45" s="75"/>
      <c r="AA45" s="75"/>
      <c r="AB45" s="75"/>
      <c r="AC45" s="75"/>
      <c r="AD45" s="75"/>
      <c r="AE45" s="75"/>
      <c r="AF45" s="75" t="s">
        <v>593</v>
      </c>
      <c r="AG45" s="75" t="s">
        <v>594</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481</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c r="A46" s="84">
        <v>100443</v>
      </c>
      <c r="B46" s="75" t="s">
        <v>595</v>
      </c>
      <c r="C46" s="75" t="b">
        <v>0</v>
      </c>
      <c r="D46" s="75" t="b">
        <v>1</v>
      </c>
      <c r="E46" s="75" t="b">
        <v>0</v>
      </c>
      <c r="F46" s="75" t="b">
        <v>0</v>
      </c>
      <c r="G46" s="75" t="s">
        <v>551</v>
      </c>
      <c r="H46" s="75"/>
      <c r="I46" s="75" t="s">
        <v>586</v>
      </c>
      <c r="J46" s="75" t="s">
        <v>520</v>
      </c>
      <c r="K46" s="75">
        <v>49.308</v>
      </c>
      <c r="L46" s="75">
        <v>-123.09599999999999</v>
      </c>
      <c r="M46" s="75" t="s">
        <v>479</v>
      </c>
      <c r="N46" s="75">
        <v>2007</v>
      </c>
      <c r="O46" s="75"/>
      <c r="P46" s="75">
        <v>2017</v>
      </c>
      <c r="Q46" s="75">
        <v>622</v>
      </c>
      <c r="R46" s="75"/>
      <c r="S46" s="75"/>
      <c r="T46" s="75" t="s">
        <v>501</v>
      </c>
      <c r="U46" s="75"/>
      <c r="V46" s="75" t="s">
        <v>481</v>
      </c>
      <c r="W46" s="75" t="s">
        <v>481</v>
      </c>
      <c r="X46" s="75" t="s">
        <v>481</v>
      </c>
      <c r="Y46" s="75"/>
      <c r="Z46" s="75"/>
      <c r="AA46" s="75" t="s">
        <v>481</v>
      </c>
      <c r="AB46" s="75"/>
      <c r="AC46" s="75"/>
      <c r="AD46" s="75"/>
      <c r="AE46" s="75"/>
      <c r="AF46" s="75" t="s">
        <v>495</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c r="A47" s="84">
        <v>100448</v>
      </c>
      <c r="B47" s="75" t="s">
        <v>546</v>
      </c>
      <c r="C47" s="75" t="b">
        <v>1</v>
      </c>
      <c r="D47" s="75" t="b">
        <v>1</v>
      </c>
      <c r="E47" s="75" t="b">
        <v>1</v>
      </c>
      <c r="F47" s="75" t="b">
        <v>0</v>
      </c>
      <c r="G47" s="75" t="s">
        <v>546</v>
      </c>
      <c r="H47" s="75"/>
      <c r="I47" s="75" t="s">
        <v>596</v>
      </c>
      <c r="J47" s="75" t="s">
        <v>520</v>
      </c>
      <c r="K47" s="75">
        <v>49.313000000000002</v>
      </c>
      <c r="L47" s="75">
        <v>-123.09099999999999</v>
      </c>
      <c r="M47" s="75" t="s">
        <v>479</v>
      </c>
      <c r="N47" s="75">
        <v>1925</v>
      </c>
      <c r="O47" s="75"/>
      <c r="P47" s="75">
        <v>2017</v>
      </c>
      <c r="Q47" s="75">
        <v>221</v>
      </c>
      <c r="R47" s="75">
        <v>29129</v>
      </c>
      <c r="S47" s="75"/>
      <c r="T47" s="75" t="s">
        <v>480</v>
      </c>
      <c r="U47" s="75" t="s">
        <v>481</v>
      </c>
      <c r="V47" s="75" t="s">
        <v>481</v>
      </c>
      <c r="W47" s="75"/>
      <c r="X47" s="75" t="s">
        <v>481</v>
      </c>
      <c r="Y47" s="75"/>
      <c r="Z47" s="75"/>
      <c r="AA47" s="75" t="s">
        <v>481</v>
      </c>
      <c r="AB47" s="75" t="s">
        <v>481</v>
      </c>
      <c r="AC47" s="75"/>
      <c r="AD47" s="75"/>
      <c r="AE47" s="75"/>
      <c r="AF47" s="75" t="s">
        <v>482</v>
      </c>
      <c r="AG47" s="75"/>
      <c r="AH47" s="75">
        <v>1.96</v>
      </c>
      <c r="AI47" s="75">
        <v>57.8</v>
      </c>
      <c r="AJ47" s="75">
        <v>15379</v>
      </c>
      <c r="AK47" s="75">
        <v>164706</v>
      </c>
      <c r="AL47" s="75">
        <v>1</v>
      </c>
      <c r="AM47" s="75"/>
      <c r="AN47" s="75" t="s">
        <v>481</v>
      </c>
      <c r="AO47" s="75">
        <v>7881</v>
      </c>
      <c r="AP47" s="75">
        <v>1</v>
      </c>
      <c r="AQ47" s="75" t="s">
        <v>597</v>
      </c>
      <c r="AR47" s="75">
        <v>2012</v>
      </c>
      <c r="AS47" s="75">
        <v>1.96</v>
      </c>
      <c r="AT47" s="75">
        <v>57.8</v>
      </c>
      <c r="AU47" s="75">
        <v>15379</v>
      </c>
      <c r="AV47" s="75">
        <v>164706</v>
      </c>
      <c r="AW47" s="75" t="s">
        <v>481</v>
      </c>
      <c r="AX47" s="75"/>
      <c r="AY47" s="75"/>
      <c r="AZ47" s="75"/>
      <c r="BA47" s="75" t="s">
        <v>481</v>
      </c>
      <c r="BB47" s="75" t="s">
        <v>481</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481</v>
      </c>
      <c r="CH47" s="75">
        <v>13809.6</v>
      </c>
      <c r="CI47" s="75"/>
      <c r="CJ47" s="75"/>
      <c r="CK47" s="75" t="s">
        <v>481</v>
      </c>
      <c r="CL47" s="75" t="s">
        <v>481</v>
      </c>
      <c r="CM47" s="75" t="s">
        <v>484</v>
      </c>
      <c r="CN47" s="75">
        <v>9</v>
      </c>
      <c r="CO47" s="75">
        <v>137</v>
      </c>
      <c r="CP47" s="75"/>
      <c r="CQ47" s="75">
        <v>1080000</v>
      </c>
      <c r="CR47" s="75">
        <v>9600000</v>
      </c>
      <c r="CS47" s="75"/>
      <c r="CT47" s="75">
        <v>11620</v>
      </c>
      <c r="CU47" s="75">
        <v>43824</v>
      </c>
      <c r="CV47" s="75"/>
      <c r="CW47" s="75" t="s">
        <v>481</v>
      </c>
      <c r="CX47" s="75" t="s">
        <v>481</v>
      </c>
      <c r="CY47" s="75"/>
      <c r="CZ47" s="75" t="s">
        <v>484</v>
      </c>
      <c r="DA47" s="75" t="s">
        <v>484</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c r="A48" s="84">
        <v>100455</v>
      </c>
      <c r="B48" s="75" t="s">
        <v>598</v>
      </c>
      <c r="C48" s="75" t="b">
        <v>0</v>
      </c>
      <c r="D48" s="75" t="b">
        <v>1</v>
      </c>
      <c r="E48" s="75" t="b">
        <v>0</v>
      </c>
      <c r="F48" s="75" t="b">
        <v>0</v>
      </c>
      <c r="G48" s="75" t="s">
        <v>599</v>
      </c>
      <c r="H48" s="75"/>
      <c r="I48" s="75" t="s">
        <v>600</v>
      </c>
      <c r="J48" s="75" t="s">
        <v>520</v>
      </c>
      <c r="K48" s="75">
        <v>48.428999999999995</v>
      </c>
      <c r="L48" s="75">
        <v>-123.36499999999999</v>
      </c>
      <c r="M48" s="75" t="s">
        <v>479</v>
      </c>
      <c r="N48" s="75">
        <v>2009</v>
      </c>
      <c r="O48" s="75"/>
      <c r="P48" s="75">
        <v>2017</v>
      </c>
      <c r="Q48" s="75"/>
      <c r="R48" s="75"/>
      <c r="S48" s="75"/>
      <c r="T48" s="75" t="s">
        <v>480</v>
      </c>
      <c r="U48" s="75"/>
      <c r="V48" s="75"/>
      <c r="W48" s="75"/>
      <c r="X48" s="75" t="s">
        <v>481</v>
      </c>
      <c r="Y48" s="75"/>
      <c r="Z48" s="75"/>
      <c r="AA48" s="75"/>
      <c r="AB48" s="75" t="s">
        <v>481</v>
      </c>
      <c r="AC48" s="75"/>
      <c r="AD48" s="75"/>
      <c r="AE48" s="75"/>
      <c r="AF48" s="75" t="s">
        <v>516</v>
      </c>
      <c r="AG48" s="75" t="s">
        <v>601</v>
      </c>
      <c r="AH48" s="75"/>
      <c r="AI48" s="75">
        <v>62.423909999999992</v>
      </c>
      <c r="AJ48" s="75"/>
      <c r="AK48" s="75">
        <v>1223.18</v>
      </c>
      <c r="AL48" s="75"/>
      <c r="AM48" s="75"/>
      <c r="AN48" s="75"/>
      <c r="AO48" s="75"/>
      <c r="AP48" s="75"/>
      <c r="AQ48" s="75"/>
      <c r="AR48" s="75"/>
      <c r="AS48" s="75"/>
      <c r="AT48" s="75"/>
      <c r="AU48" s="75"/>
      <c r="AV48" s="75"/>
      <c r="AW48" s="75" t="s">
        <v>481</v>
      </c>
      <c r="AX48" s="75"/>
      <c r="AY48" s="75"/>
      <c r="AZ48" s="75"/>
      <c r="BA48" s="75"/>
      <c r="BB48" s="75" t="s">
        <v>481</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484</v>
      </c>
      <c r="CL48" s="75" t="s">
        <v>481</v>
      </c>
      <c r="CM48" s="75" t="s">
        <v>484</v>
      </c>
      <c r="CN48" s="75"/>
      <c r="CO48" s="75">
        <v>5</v>
      </c>
      <c r="CP48" s="75"/>
      <c r="CQ48" s="75"/>
      <c r="CR48" s="75">
        <v>298676</v>
      </c>
      <c r="CS48" s="75"/>
      <c r="CT48" s="75"/>
      <c r="CU48" s="75">
        <v>3280</v>
      </c>
      <c r="CV48" s="75"/>
      <c r="CW48" s="75"/>
      <c r="CX48" s="75" t="s">
        <v>481</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c r="A49" s="84">
        <v>100459</v>
      </c>
      <c r="B49" s="75" t="s">
        <v>602</v>
      </c>
      <c r="C49" s="75" t="b">
        <v>0</v>
      </c>
      <c r="D49" s="75" t="b">
        <v>1</v>
      </c>
      <c r="E49" s="75" t="b">
        <v>0</v>
      </c>
      <c r="F49" s="75" t="b">
        <v>0</v>
      </c>
      <c r="G49" s="75"/>
      <c r="H49" s="75"/>
      <c r="I49" s="75" t="s">
        <v>600</v>
      </c>
      <c r="J49" s="75" t="s">
        <v>520</v>
      </c>
      <c r="K49" s="75">
        <v>48.433</v>
      </c>
      <c r="L49" s="75">
        <v>-123.361</v>
      </c>
      <c r="M49" s="75" t="s">
        <v>479</v>
      </c>
      <c r="N49" s="75"/>
      <c r="O49" s="75"/>
      <c r="P49" s="75"/>
      <c r="Q49" s="75"/>
      <c r="R49" s="75"/>
      <c r="S49" s="75"/>
      <c r="T49" s="75" t="s">
        <v>480</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c r="A50" s="84">
        <v>100462</v>
      </c>
      <c r="B50" s="75" t="s">
        <v>603</v>
      </c>
      <c r="C50" s="75" t="b">
        <v>0</v>
      </c>
      <c r="D50" s="75" t="b">
        <v>1</v>
      </c>
      <c r="E50" s="75" t="b">
        <v>0</v>
      </c>
      <c r="F50" s="75" t="b">
        <v>0</v>
      </c>
      <c r="G50" s="75"/>
      <c r="H50" s="75"/>
      <c r="I50" s="75" t="s">
        <v>600</v>
      </c>
      <c r="J50" s="75" t="s">
        <v>520</v>
      </c>
      <c r="K50" s="75">
        <v>48.436</v>
      </c>
      <c r="L50" s="75">
        <v>-123.358</v>
      </c>
      <c r="M50" s="75" t="s">
        <v>479</v>
      </c>
      <c r="N50" s="75">
        <v>1968</v>
      </c>
      <c r="O50" s="75"/>
      <c r="P50" s="75">
        <v>2017</v>
      </c>
      <c r="Q50" s="75"/>
      <c r="R50" s="75"/>
      <c r="S50" s="75"/>
      <c r="T50" s="75" t="s">
        <v>480</v>
      </c>
      <c r="U50" s="75"/>
      <c r="V50" s="75"/>
      <c r="W50" s="75"/>
      <c r="X50" s="75"/>
      <c r="Y50" s="75"/>
      <c r="Z50" s="75"/>
      <c r="AA50" s="75"/>
      <c r="AB50" s="75"/>
      <c r="AC50" s="75"/>
      <c r="AD50" s="75"/>
      <c r="AE50" s="75"/>
      <c r="AF50" s="75" t="s">
        <v>604</v>
      </c>
      <c r="AG50" s="75"/>
      <c r="AH50" s="75"/>
      <c r="AI50" s="75"/>
      <c r="AJ50" s="75"/>
      <c r="AK50" s="75"/>
      <c r="AL50" s="75"/>
      <c r="AM50" s="75"/>
      <c r="AN50" s="75"/>
      <c r="AO50" s="75"/>
      <c r="AP50" s="75"/>
      <c r="AQ50" s="75"/>
      <c r="AR50" s="75"/>
      <c r="AS50" s="75"/>
      <c r="AT50" s="75"/>
      <c r="AU50" s="75"/>
      <c r="AV50" s="75"/>
      <c r="AW50" s="75" t="s">
        <v>481</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c r="A51" s="84">
        <v>100463</v>
      </c>
      <c r="B51" s="75" t="s">
        <v>605</v>
      </c>
      <c r="C51" s="75" t="b">
        <v>0</v>
      </c>
      <c r="D51" s="75" t="b">
        <v>1</v>
      </c>
      <c r="E51" s="75" t="b">
        <v>0</v>
      </c>
      <c r="F51" s="75" t="b">
        <v>0</v>
      </c>
      <c r="G51" s="75"/>
      <c r="H51" s="75"/>
      <c r="I51" s="75" t="s">
        <v>600</v>
      </c>
      <c r="J51" s="75" t="s">
        <v>520</v>
      </c>
      <c r="K51" s="75">
        <v>48.436999999999998</v>
      </c>
      <c r="L51" s="75">
        <v>-123.357</v>
      </c>
      <c r="M51" s="75" t="s">
        <v>479</v>
      </c>
      <c r="N51" s="75"/>
      <c r="O51" s="75"/>
      <c r="P51" s="75"/>
      <c r="Q51" s="75"/>
      <c r="R51" s="75"/>
      <c r="S51" s="75"/>
      <c r="T51" s="75" t="s">
        <v>480</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c r="A52" s="84">
        <v>100464</v>
      </c>
      <c r="B52" s="75" t="s">
        <v>606</v>
      </c>
      <c r="C52" s="75" t="b">
        <v>0</v>
      </c>
      <c r="D52" s="75" t="b">
        <v>1</v>
      </c>
      <c r="E52" s="75" t="b">
        <v>0</v>
      </c>
      <c r="F52" s="75" t="b">
        <v>0</v>
      </c>
      <c r="G52" s="75" t="s">
        <v>607</v>
      </c>
      <c r="H52" s="75"/>
      <c r="I52" s="75" t="s">
        <v>600</v>
      </c>
      <c r="J52" s="75" t="s">
        <v>520</v>
      </c>
      <c r="K52" s="75">
        <v>48.437999999999995</v>
      </c>
      <c r="L52" s="75">
        <v>-123.35599999999999</v>
      </c>
      <c r="M52" s="75" t="s">
        <v>479</v>
      </c>
      <c r="N52" s="75">
        <v>2011</v>
      </c>
      <c r="O52" s="75"/>
      <c r="P52" s="75">
        <v>2014</v>
      </c>
      <c r="Q52" s="75">
        <v>814</v>
      </c>
      <c r="R52" s="75"/>
      <c r="S52" s="75"/>
      <c r="T52" s="75" t="s">
        <v>480</v>
      </c>
      <c r="U52" s="75" t="s">
        <v>481</v>
      </c>
      <c r="V52" s="75"/>
      <c r="W52" s="75"/>
      <c r="X52" s="75"/>
      <c r="Y52" s="75"/>
      <c r="Z52" s="75"/>
      <c r="AA52" s="75"/>
      <c r="AB52" s="75" t="s">
        <v>481</v>
      </c>
      <c r="AC52" s="75"/>
      <c r="AD52" s="75"/>
      <c r="AE52" s="75"/>
      <c r="AF52" s="75" t="s">
        <v>511</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481</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484</v>
      </c>
      <c r="CL52" s="75" t="s">
        <v>481</v>
      </c>
      <c r="CM52" s="75" t="s">
        <v>481</v>
      </c>
      <c r="CN52" s="75"/>
      <c r="CO52" s="75">
        <v>302</v>
      </c>
      <c r="CP52" s="75">
        <v>302</v>
      </c>
      <c r="CQ52" s="75"/>
      <c r="CR52" s="75">
        <v>725267</v>
      </c>
      <c r="CS52" s="75">
        <v>725267</v>
      </c>
      <c r="CT52" s="75"/>
      <c r="CU52" s="75">
        <v>15055</v>
      </c>
      <c r="CV52" s="75">
        <v>15055</v>
      </c>
      <c r="CW52" s="75"/>
      <c r="CX52" s="75" t="s">
        <v>481</v>
      </c>
      <c r="CY52" s="75" t="s">
        <v>481</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c r="A53" s="84">
        <v>100473</v>
      </c>
      <c r="B53" s="75" t="s">
        <v>608</v>
      </c>
      <c r="C53" s="75" t="b">
        <v>0</v>
      </c>
      <c r="D53" s="75" t="b">
        <v>1</v>
      </c>
      <c r="E53" s="75" t="b">
        <v>0</v>
      </c>
      <c r="F53" s="75" t="b">
        <v>0</v>
      </c>
      <c r="G53" s="75" t="s">
        <v>609</v>
      </c>
      <c r="H53" s="75"/>
      <c r="I53" s="75" t="s">
        <v>609</v>
      </c>
      <c r="J53" s="75" t="s">
        <v>520</v>
      </c>
      <c r="K53" s="75">
        <v>50.12</v>
      </c>
      <c r="L53" s="75">
        <v>-122.95299999999999</v>
      </c>
      <c r="M53" s="75" t="s">
        <v>479</v>
      </c>
      <c r="N53" s="75">
        <v>2009</v>
      </c>
      <c r="O53" s="75"/>
      <c r="P53" s="75">
        <v>2014</v>
      </c>
      <c r="Q53" s="75"/>
      <c r="R53" s="75"/>
      <c r="S53" s="75"/>
      <c r="T53" s="75" t="s">
        <v>510</v>
      </c>
      <c r="U53" s="75" t="s">
        <v>481</v>
      </c>
      <c r="V53" s="75"/>
      <c r="W53" s="75"/>
      <c r="X53" s="75"/>
      <c r="Y53" s="75"/>
      <c r="Z53" s="75" t="s">
        <v>481</v>
      </c>
      <c r="AA53" s="75"/>
      <c r="AB53" s="75" t="s">
        <v>481</v>
      </c>
      <c r="AC53" s="75"/>
      <c r="AD53" s="75"/>
      <c r="AE53" s="75"/>
      <c r="AF53" s="75" t="s">
        <v>511</v>
      </c>
      <c r="AG53" s="75"/>
      <c r="AH53" s="75"/>
      <c r="AI53" s="75"/>
      <c r="AJ53" s="75"/>
      <c r="AK53" s="75"/>
      <c r="AL53" s="75"/>
      <c r="AM53" s="75"/>
      <c r="AN53" s="75"/>
      <c r="AO53" s="75"/>
      <c r="AP53" s="75"/>
      <c r="AQ53" s="75"/>
      <c r="AR53" s="75"/>
      <c r="AS53" s="75"/>
      <c r="AT53" s="75"/>
      <c r="AU53" s="75"/>
      <c r="AV53" s="75"/>
      <c r="AW53" s="75" t="s">
        <v>481</v>
      </c>
      <c r="AX53" s="75"/>
      <c r="AY53" s="75"/>
      <c r="AZ53" s="75"/>
      <c r="BA53" s="75"/>
      <c r="BB53" s="75"/>
      <c r="BC53" s="75"/>
      <c r="BD53" s="75" t="s">
        <v>481</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481</v>
      </c>
      <c r="CL53" s="75" t="s">
        <v>484</v>
      </c>
      <c r="CM53" s="75" t="s">
        <v>484</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c r="A54" s="84">
        <v>100482</v>
      </c>
      <c r="B54" s="75" t="s">
        <v>610</v>
      </c>
      <c r="C54" s="75" t="b">
        <v>0</v>
      </c>
      <c r="D54" s="75" t="b">
        <v>1</v>
      </c>
      <c r="E54" s="75" t="b">
        <v>0</v>
      </c>
      <c r="F54" s="75" t="b">
        <v>0</v>
      </c>
      <c r="G54" s="75"/>
      <c r="H54" s="75"/>
      <c r="I54" s="75" t="s">
        <v>611</v>
      </c>
      <c r="J54" s="75" t="s">
        <v>612</v>
      </c>
      <c r="K54" s="75">
        <v>49.606000000000002</v>
      </c>
      <c r="L54" s="75">
        <v>-97.287000000000006</v>
      </c>
      <c r="M54" s="75" t="s">
        <v>479</v>
      </c>
      <c r="N54" s="75">
        <v>2013</v>
      </c>
      <c r="O54" s="75"/>
      <c r="P54" s="75">
        <v>2017</v>
      </c>
      <c r="Q54" s="75"/>
      <c r="R54" s="75"/>
      <c r="S54" s="75"/>
      <c r="T54" s="75" t="s">
        <v>558</v>
      </c>
      <c r="U54" s="75"/>
      <c r="V54" s="75"/>
      <c r="W54" s="75"/>
      <c r="X54" s="75"/>
      <c r="Y54" s="75"/>
      <c r="Z54" s="75"/>
      <c r="AA54" s="75"/>
      <c r="AB54" s="75"/>
      <c r="AC54" s="75"/>
      <c r="AD54" s="75"/>
      <c r="AE54" s="75"/>
      <c r="AF54" s="75" t="s">
        <v>613</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481</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c r="A55" s="84">
        <v>100485</v>
      </c>
      <c r="B55" s="75" t="s">
        <v>614</v>
      </c>
      <c r="C55" s="75" t="b">
        <v>0</v>
      </c>
      <c r="D55" s="75" t="b">
        <v>1</v>
      </c>
      <c r="E55" s="75" t="b">
        <v>0</v>
      </c>
      <c r="F55" s="75" t="b">
        <v>0</v>
      </c>
      <c r="G55" s="75" t="s">
        <v>614</v>
      </c>
      <c r="H55" s="75"/>
      <c r="I55" s="75" t="s">
        <v>615</v>
      </c>
      <c r="J55" s="75" t="s">
        <v>612</v>
      </c>
      <c r="K55" s="75">
        <v>49.848999999999997</v>
      </c>
      <c r="L55" s="75">
        <v>-99.948999999999998</v>
      </c>
      <c r="M55" s="75" t="s">
        <v>479</v>
      </c>
      <c r="N55" s="75">
        <v>1985</v>
      </c>
      <c r="O55" s="75"/>
      <c r="P55" s="75">
        <v>2015</v>
      </c>
      <c r="Q55" s="75"/>
      <c r="R55" s="75"/>
      <c r="S55" s="75"/>
      <c r="T55" s="75" t="s">
        <v>506</v>
      </c>
      <c r="U55" s="75" t="s">
        <v>481</v>
      </c>
      <c r="V55" s="75"/>
      <c r="W55" s="75"/>
      <c r="X55" s="75" t="s">
        <v>481</v>
      </c>
      <c r="Y55" s="75"/>
      <c r="Z55" s="75"/>
      <c r="AA55" s="75" t="s">
        <v>481</v>
      </c>
      <c r="AB55" s="75" t="s">
        <v>481</v>
      </c>
      <c r="AC55" s="75"/>
      <c r="AD55" s="75"/>
      <c r="AE55" s="75"/>
      <c r="AF55" s="75" t="s">
        <v>516</v>
      </c>
      <c r="AG55" s="75"/>
      <c r="AH55" s="75"/>
      <c r="AI55" s="75">
        <v>10.31348</v>
      </c>
      <c r="AJ55" s="75"/>
      <c r="AK55" s="75">
        <v>4743.9639999999999</v>
      </c>
      <c r="AL55" s="75"/>
      <c r="AM55" s="75"/>
      <c r="AN55" s="75"/>
      <c r="AO55" s="75"/>
      <c r="AP55" s="75"/>
      <c r="AQ55" s="75"/>
      <c r="AR55" s="75"/>
      <c r="AS55" s="75"/>
      <c r="AT55" s="75"/>
      <c r="AU55" s="75"/>
      <c r="AV55" s="75"/>
      <c r="AW55" s="75" t="s">
        <v>481</v>
      </c>
      <c r="AX55" s="75"/>
      <c r="AY55" s="75" t="s">
        <v>481</v>
      </c>
      <c r="AZ55" s="75"/>
      <c r="BA55" s="75"/>
      <c r="BB55" s="75"/>
      <c r="BC55" s="75"/>
      <c r="BD55" s="75"/>
      <c r="BE55" s="75"/>
      <c r="BF55" s="75"/>
      <c r="BG55" s="75"/>
      <c r="BH55" s="75"/>
      <c r="BI55" s="75"/>
      <c r="BJ55" s="75"/>
      <c r="BK55" s="75"/>
      <c r="BL55" s="75"/>
      <c r="BM55" s="75"/>
      <c r="BN55" s="75" t="s">
        <v>481</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481</v>
      </c>
      <c r="CL55" s="75" t="s">
        <v>484</v>
      </c>
      <c r="CM55" s="75" t="s">
        <v>481</v>
      </c>
      <c r="CN55" s="75">
        <v>14</v>
      </c>
      <c r="CO55" s="75"/>
      <c r="CP55" s="75">
        <v>14</v>
      </c>
      <c r="CQ55" s="75">
        <v>635869</v>
      </c>
      <c r="CR55" s="75"/>
      <c r="CS55" s="75">
        <v>635869</v>
      </c>
      <c r="CT55" s="75">
        <v>16400</v>
      </c>
      <c r="CU55" s="75"/>
      <c r="CV55" s="75">
        <v>16400</v>
      </c>
      <c r="CW55" s="75" t="s">
        <v>484</v>
      </c>
      <c r="CX55" s="75"/>
      <c r="CY55" s="75" t="s">
        <v>484</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c r="A56" s="84">
        <v>100496</v>
      </c>
      <c r="B56" s="75" t="s">
        <v>616</v>
      </c>
      <c r="C56" s="75" t="b">
        <v>0</v>
      </c>
      <c r="D56" s="75" t="b">
        <v>1</v>
      </c>
      <c r="E56" s="75" t="b">
        <v>0</v>
      </c>
      <c r="F56" s="75" t="b">
        <v>0</v>
      </c>
      <c r="G56" s="75" t="s">
        <v>617</v>
      </c>
      <c r="H56" s="75"/>
      <c r="I56" s="75" t="s">
        <v>617</v>
      </c>
      <c r="J56" s="75" t="s">
        <v>612</v>
      </c>
      <c r="K56" s="75">
        <v>49.709000000000003</v>
      </c>
      <c r="L56" s="75">
        <v>-96.988</v>
      </c>
      <c r="M56" s="75" t="s">
        <v>479</v>
      </c>
      <c r="N56" s="75">
        <v>2010</v>
      </c>
      <c r="O56" s="75"/>
      <c r="P56" s="75">
        <v>2015</v>
      </c>
      <c r="Q56" s="75"/>
      <c r="R56" s="75"/>
      <c r="S56" s="75"/>
      <c r="T56" s="75" t="s">
        <v>510</v>
      </c>
      <c r="U56" s="75" t="s">
        <v>481</v>
      </c>
      <c r="V56" s="75" t="s">
        <v>481</v>
      </c>
      <c r="W56" s="75"/>
      <c r="X56" s="75"/>
      <c r="Y56" s="75"/>
      <c r="Z56" s="75"/>
      <c r="AA56" s="75"/>
      <c r="AB56" s="75"/>
      <c r="AC56" s="75"/>
      <c r="AD56" s="75"/>
      <c r="AE56" s="75"/>
      <c r="AF56" s="75" t="s">
        <v>516</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481</v>
      </c>
      <c r="BE56" s="75"/>
      <c r="BF56" s="75"/>
      <c r="BG56" s="75"/>
      <c r="BH56" s="75"/>
      <c r="BI56" s="75"/>
      <c r="BJ56" s="75"/>
      <c r="BK56" s="75"/>
      <c r="BL56" s="75"/>
      <c r="BM56" s="75"/>
      <c r="BN56" s="75" t="s">
        <v>481</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481</v>
      </c>
      <c r="CL56" s="75" t="s">
        <v>484</v>
      </c>
      <c r="CM56" s="75" t="s">
        <v>484</v>
      </c>
      <c r="CN56" s="75">
        <v>3</v>
      </c>
      <c r="CO56" s="75"/>
      <c r="CP56" s="75"/>
      <c r="CQ56" s="75">
        <v>538000</v>
      </c>
      <c r="CR56" s="75"/>
      <c r="CS56" s="75"/>
      <c r="CT56" s="75">
        <v>3280</v>
      </c>
      <c r="CU56" s="75"/>
      <c r="CV56" s="75"/>
      <c r="CW56" s="75" t="s">
        <v>481</v>
      </c>
      <c r="CX56" s="75"/>
      <c r="CY56" s="75" t="s">
        <v>481</v>
      </c>
      <c r="CZ56" s="75"/>
      <c r="DA56" s="75"/>
      <c r="DB56" s="75"/>
      <c r="DC56" s="75"/>
      <c r="DD56" s="75"/>
      <c r="DE56" s="75"/>
      <c r="DF56" s="75"/>
      <c r="DG56" s="75"/>
      <c r="DH56" s="75"/>
      <c r="DI56" s="75"/>
      <c r="DJ56" s="75"/>
      <c r="DK56" s="75"/>
      <c r="DL56" s="75"/>
      <c r="DM56" s="75"/>
      <c r="DN56" s="75"/>
      <c r="DO56" s="75"/>
    </row>
    <row r="57" spans="1:119" s="9" customFormat="1">
      <c r="A57" s="84">
        <v>100507</v>
      </c>
      <c r="B57" s="75" t="s">
        <v>618</v>
      </c>
      <c r="C57" s="75" t="b">
        <v>0</v>
      </c>
      <c r="D57" s="75" t="b">
        <v>1</v>
      </c>
      <c r="E57" s="75" t="b">
        <v>1</v>
      </c>
      <c r="F57" s="75" t="b">
        <v>0</v>
      </c>
      <c r="G57" s="75" t="s">
        <v>619</v>
      </c>
      <c r="H57" s="75"/>
      <c r="I57" s="75" t="s">
        <v>620</v>
      </c>
      <c r="J57" s="75" t="s">
        <v>612</v>
      </c>
      <c r="K57" s="75">
        <v>49.494</v>
      </c>
      <c r="L57" s="75">
        <v>-97.033000000000001</v>
      </c>
      <c r="M57" s="75" t="s">
        <v>479</v>
      </c>
      <c r="N57" s="75">
        <v>2011</v>
      </c>
      <c r="O57" s="75"/>
      <c r="P57" s="75">
        <v>2014</v>
      </c>
      <c r="Q57" s="75"/>
      <c r="R57" s="75"/>
      <c r="S57" s="75"/>
      <c r="T57" s="75" t="s">
        <v>558</v>
      </c>
      <c r="U57" s="75"/>
      <c r="V57" s="75"/>
      <c r="W57" s="75"/>
      <c r="X57" s="75" t="s">
        <v>481</v>
      </c>
      <c r="Y57" s="75"/>
      <c r="Z57" s="75"/>
      <c r="AA57" s="75" t="s">
        <v>481</v>
      </c>
      <c r="AB57" s="75" t="s">
        <v>481</v>
      </c>
      <c r="AC57" s="75"/>
      <c r="AD57" s="75"/>
      <c r="AE57" s="75"/>
      <c r="AF57" s="75" t="s">
        <v>511</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481</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484</v>
      </c>
      <c r="CL57" s="75" t="s">
        <v>481</v>
      </c>
      <c r="CM57" s="75" t="s">
        <v>484</v>
      </c>
      <c r="CN57" s="75"/>
      <c r="CO57" s="75">
        <v>3</v>
      </c>
      <c r="CP57" s="75"/>
      <c r="CQ57" s="75"/>
      <c r="CR57" s="75">
        <v>148083</v>
      </c>
      <c r="CS57" s="75"/>
      <c r="CT57" s="75"/>
      <c r="CU57" s="75">
        <v>1968</v>
      </c>
      <c r="CV57" s="75"/>
      <c r="CW57" s="75"/>
      <c r="CX57" s="75" t="s">
        <v>484</v>
      </c>
      <c r="CY57" s="75"/>
      <c r="CZ57" s="75"/>
      <c r="DA57" s="75"/>
      <c r="DB57" s="75"/>
      <c r="DC57" s="75"/>
      <c r="DD57" s="75">
        <v>1.4653700000000001</v>
      </c>
      <c r="DE57" s="75"/>
      <c r="DF57" s="75"/>
      <c r="DG57" s="75"/>
      <c r="DH57" s="75"/>
      <c r="DI57" s="75"/>
      <c r="DJ57" s="75"/>
      <c r="DK57" s="75"/>
      <c r="DL57" s="75"/>
      <c r="DM57" s="75"/>
      <c r="DN57" s="75"/>
      <c r="DO57" s="75"/>
    </row>
    <row r="58" spans="1:119" s="9" customFormat="1">
      <c r="A58" s="84">
        <v>100514</v>
      </c>
      <c r="B58" s="75" t="s">
        <v>621</v>
      </c>
      <c r="C58" s="75" t="b">
        <v>0</v>
      </c>
      <c r="D58" s="75" t="b">
        <v>1</v>
      </c>
      <c r="E58" s="75" t="b">
        <v>0</v>
      </c>
      <c r="F58" s="75" t="b">
        <v>0</v>
      </c>
      <c r="G58" s="75" t="s">
        <v>492</v>
      </c>
      <c r="H58" s="75"/>
      <c r="I58" s="75" t="s">
        <v>622</v>
      </c>
      <c r="J58" s="75" t="s">
        <v>612</v>
      </c>
      <c r="K58" s="75">
        <v>49.805999999999997</v>
      </c>
      <c r="L58" s="75">
        <v>-99.64</v>
      </c>
      <c r="M58" s="75" t="s">
        <v>479</v>
      </c>
      <c r="N58" s="75">
        <v>1953</v>
      </c>
      <c r="O58" s="75"/>
      <c r="P58" s="75">
        <v>2017</v>
      </c>
      <c r="Q58" s="75">
        <v>9111</v>
      </c>
      <c r="R58" s="75"/>
      <c r="S58" s="75"/>
      <c r="T58" s="75" t="s">
        <v>494</v>
      </c>
      <c r="U58" s="75"/>
      <c r="V58" s="75"/>
      <c r="W58" s="75"/>
      <c r="X58" s="75"/>
      <c r="Y58" s="75"/>
      <c r="Z58" s="75"/>
      <c r="AA58" s="75"/>
      <c r="AB58" s="75"/>
      <c r="AC58" s="75"/>
      <c r="AD58" s="75"/>
      <c r="AE58" s="75" t="s">
        <v>481</v>
      </c>
      <c r="AF58" s="75" t="s">
        <v>495</v>
      </c>
      <c r="AG58" s="75"/>
      <c r="AH58" s="75"/>
      <c r="AI58" s="75"/>
      <c r="AJ58" s="75"/>
      <c r="AK58" s="75"/>
      <c r="AL58" s="75"/>
      <c r="AM58" s="75"/>
      <c r="AN58" s="75"/>
      <c r="AO58" s="75"/>
      <c r="AP58" s="75"/>
      <c r="AQ58" s="75"/>
      <c r="AR58" s="75"/>
      <c r="AS58" s="75"/>
      <c r="AT58" s="75"/>
      <c r="AU58" s="75"/>
      <c r="AV58" s="75"/>
      <c r="AW58" s="75" t="s">
        <v>481</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481</v>
      </c>
      <c r="CL58" s="75" t="s">
        <v>484</v>
      </c>
      <c r="CM58" s="75" t="s">
        <v>484</v>
      </c>
      <c r="CN58" s="75"/>
      <c r="CO58" s="75"/>
      <c r="CP58" s="75"/>
      <c r="CQ58" s="75">
        <v>90911.99</v>
      </c>
      <c r="CR58" s="75"/>
      <c r="CS58" s="75"/>
      <c r="CT58" s="75"/>
      <c r="CU58" s="75"/>
      <c r="CV58" s="75"/>
      <c r="CW58" s="75"/>
      <c r="CX58" s="75"/>
      <c r="CY58" s="75"/>
      <c r="CZ58" s="75" t="s">
        <v>484</v>
      </c>
      <c r="DA58" s="75"/>
      <c r="DB58" s="75"/>
      <c r="DC58" s="75">
        <v>13.19</v>
      </c>
      <c r="DD58" s="75"/>
      <c r="DE58" s="75"/>
      <c r="DF58" s="75"/>
      <c r="DG58" s="75"/>
      <c r="DH58" s="75"/>
      <c r="DI58" s="75"/>
      <c r="DJ58" s="75"/>
      <c r="DK58" s="75"/>
      <c r="DL58" s="75"/>
      <c r="DM58" s="75"/>
      <c r="DN58" s="75"/>
      <c r="DO58" s="75"/>
    </row>
    <row r="59" spans="1:119" s="9" customFormat="1">
      <c r="A59" s="84">
        <v>100525</v>
      </c>
      <c r="B59" s="75" t="s">
        <v>623</v>
      </c>
      <c r="C59" s="75" t="b">
        <v>0</v>
      </c>
      <c r="D59" s="75" t="b">
        <v>1</v>
      </c>
      <c r="E59" s="75" t="b">
        <v>1</v>
      </c>
      <c r="F59" s="75" t="b">
        <v>0</v>
      </c>
      <c r="G59" s="75"/>
      <c r="H59" s="75"/>
      <c r="I59" s="75" t="s">
        <v>624</v>
      </c>
      <c r="J59" s="75" t="s">
        <v>612</v>
      </c>
      <c r="K59" s="75">
        <v>49.595999999999997</v>
      </c>
      <c r="L59" s="75">
        <v>-99.686999999999998</v>
      </c>
      <c r="M59" s="75" t="s">
        <v>479</v>
      </c>
      <c r="N59" s="75"/>
      <c r="O59" s="75"/>
      <c r="P59" s="75"/>
      <c r="Q59" s="75"/>
      <c r="R59" s="75"/>
      <c r="S59" s="75"/>
      <c r="T59" s="75" t="s">
        <v>558</v>
      </c>
      <c r="U59" s="75"/>
      <c r="V59" s="75"/>
      <c r="W59" s="75"/>
      <c r="X59" s="75"/>
      <c r="Y59" s="75"/>
      <c r="Z59" s="75"/>
      <c r="AA59" s="75"/>
      <c r="AB59" s="75"/>
      <c r="AC59" s="75"/>
      <c r="AD59" s="75"/>
      <c r="AE59" s="75"/>
      <c r="AF59" s="75" t="s">
        <v>625</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481</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c r="A60" s="84">
        <v>100526</v>
      </c>
      <c r="B60" s="75" t="s">
        <v>626</v>
      </c>
      <c r="C60" s="75" t="b">
        <v>0</v>
      </c>
      <c r="D60" s="75" t="b">
        <v>1</v>
      </c>
      <c r="E60" s="75" t="b">
        <v>0</v>
      </c>
      <c r="F60" s="75" t="b">
        <v>0</v>
      </c>
      <c r="G60" s="75"/>
      <c r="H60" s="75"/>
      <c r="I60" s="75" t="s">
        <v>627</v>
      </c>
      <c r="J60" s="75" t="s">
        <v>612</v>
      </c>
      <c r="K60" s="75">
        <v>49.18</v>
      </c>
      <c r="L60" s="75">
        <v>-97.938999999999993</v>
      </c>
      <c r="M60" s="75" t="s">
        <v>479</v>
      </c>
      <c r="N60" s="75">
        <v>2013</v>
      </c>
      <c r="O60" s="75"/>
      <c r="P60" s="75">
        <v>2017</v>
      </c>
      <c r="Q60" s="75"/>
      <c r="R60" s="75"/>
      <c r="S60" s="75"/>
      <c r="T60" s="75" t="s">
        <v>510</v>
      </c>
      <c r="U60" s="75"/>
      <c r="V60" s="75"/>
      <c r="W60" s="75"/>
      <c r="X60" s="75"/>
      <c r="Y60" s="75"/>
      <c r="Z60" s="75"/>
      <c r="AA60" s="75"/>
      <c r="AB60" s="75"/>
      <c r="AC60" s="75"/>
      <c r="AD60" s="75"/>
      <c r="AE60" s="75"/>
      <c r="AF60" s="75" t="s">
        <v>628</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c r="A61" s="84">
        <v>100528</v>
      </c>
      <c r="B61" s="75" t="s">
        <v>629</v>
      </c>
      <c r="C61" s="75" t="b">
        <v>0</v>
      </c>
      <c r="D61" s="75" t="b">
        <v>1</v>
      </c>
      <c r="E61" s="75" t="b">
        <v>0</v>
      </c>
      <c r="F61" s="75" t="b">
        <v>0</v>
      </c>
      <c r="G61" s="75"/>
      <c r="H61" s="75"/>
      <c r="I61" s="75" t="s">
        <v>630</v>
      </c>
      <c r="J61" s="75" t="s">
        <v>612</v>
      </c>
      <c r="K61" s="75">
        <v>49.895000000000003</v>
      </c>
      <c r="L61" s="75">
        <v>-97.138000000000005</v>
      </c>
      <c r="M61" s="75" t="s">
        <v>479</v>
      </c>
      <c r="N61" s="75">
        <v>2014</v>
      </c>
      <c r="O61" s="75"/>
      <c r="P61" s="75">
        <v>2017</v>
      </c>
      <c r="Q61" s="75"/>
      <c r="R61" s="75"/>
      <c r="S61" s="75"/>
      <c r="T61" s="75" t="s">
        <v>501</v>
      </c>
      <c r="U61" s="75"/>
      <c r="V61" s="75"/>
      <c r="W61" s="75"/>
      <c r="X61" s="75"/>
      <c r="Y61" s="75"/>
      <c r="Z61" s="75"/>
      <c r="AA61" s="75"/>
      <c r="AB61" s="75"/>
      <c r="AC61" s="75"/>
      <c r="AD61" s="75"/>
      <c r="AE61" s="75"/>
      <c r="AF61" s="75" t="s">
        <v>631</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c r="A62" s="84">
        <v>100534</v>
      </c>
      <c r="B62" s="75" t="s">
        <v>632</v>
      </c>
      <c r="C62" s="75" t="b">
        <v>0</v>
      </c>
      <c r="D62" s="75" t="b">
        <v>1</v>
      </c>
      <c r="E62" s="75" t="b">
        <v>0</v>
      </c>
      <c r="F62" s="75" t="b">
        <v>0</v>
      </c>
      <c r="G62" s="75" t="s">
        <v>492</v>
      </c>
      <c r="H62" s="75"/>
      <c r="I62" s="75" t="s">
        <v>630</v>
      </c>
      <c r="J62" s="75" t="s">
        <v>612</v>
      </c>
      <c r="K62" s="75">
        <v>49.901000000000003</v>
      </c>
      <c r="L62" s="75">
        <v>-97.132000000000005</v>
      </c>
      <c r="M62" s="75" t="s">
        <v>479</v>
      </c>
      <c r="N62" s="75">
        <v>1950</v>
      </c>
      <c r="O62" s="75"/>
      <c r="P62" s="75">
        <v>2014</v>
      </c>
      <c r="Q62" s="75">
        <v>9111</v>
      </c>
      <c r="R62" s="75"/>
      <c r="S62" s="75"/>
      <c r="T62" s="75" t="s">
        <v>480</v>
      </c>
      <c r="U62" s="75" t="s">
        <v>481</v>
      </c>
      <c r="V62" s="75" t="s">
        <v>481</v>
      </c>
      <c r="W62" s="75"/>
      <c r="X62" s="75"/>
      <c r="Y62" s="75"/>
      <c r="Z62" s="75" t="s">
        <v>481</v>
      </c>
      <c r="AA62" s="75"/>
      <c r="AB62" s="75" t="s">
        <v>481</v>
      </c>
      <c r="AC62" s="75"/>
      <c r="AD62" s="75"/>
      <c r="AE62" s="75" t="s">
        <v>481</v>
      </c>
      <c r="AF62" s="75" t="s">
        <v>495</v>
      </c>
      <c r="AG62" s="75"/>
      <c r="AH62" s="75"/>
      <c r="AI62" s="75">
        <v>32</v>
      </c>
      <c r="AJ62" s="75"/>
      <c r="AK62" s="75">
        <v>52000</v>
      </c>
      <c r="AL62" s="75"/>
      <c r="AM62" s="75"/>
      <c r="AN62" s="75"/>
      <c r="AO62" s="75"/>
      <c r="AP62" s="75"/>
      <c r="AQ62" s="75"/>
      <c r="AR62" s="75"/>
      <c r="AS62" s="75"/>
      <c r="AT62" s="75"/>
      <c r="AU62" s="75"/>
      <c r="AV62" s="75"/>
      <c r="AW62" s="75" t="s">
        <v>481</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481</v>
      </c>
      <c r="CL62" s="75" t="s">
        <v>484</v>
      </c>
      <c r="CM62" s="75" t="s">
        <v>484</v>
      </c>
      <c r="CN62" s="75">
        <v>25</v>
      </c>
      <c r="CO62" s="75"/>
      <c r="CP62" s="75"/>
      <c r="CQ62" s="75">
        <v>1150725.1000000001</v>
      </c>
      <c r="CR62" s="75"/>
      <c r="CS62" s="75"/>
      <c r="CT62" s="75">
        <v>3000</v>
      </c>
      <c r="CU62" s="75"/>
      <c r="CV62" s="75"/>
      <c r="CW62" s="75" t="s">
        <v>484</v>
      </c>
      <c r="CX62" s="75"/>
      <c r="CY62" s="75"/>
      <c r="CZ62" s="75"/>
      <c r="DA62" s="75"/>
      <c r="DB62" s="75"/>
      <c r="DC62" s="75">
        <v>41.29</v>
      </c>
      <c r="DD62" s="75"/>
      <c r="DE62" s="75"/>
      <c r="DF62" s="75">
        <v>52000</v>
      </c>
      <c r="DG62" s="75"/>
      <c r="DH62" s="75"/>
      <c r="DI62" s="75"/>
      <c r="DJ62" s="75"/>
      <c r="DK62" s="75"/>
      <c r="DL62" s="75"/>
      <c r="DM62" s="75"/>
      <c r="DN62" s="75"/>
      <c r="DO62" s="75"/>
    </row>
    <row r="63" spans="1:119" s="9" customFormat="1">
      <c r="A63" s="84">
        <v>100538</v>
      </c>
      <c r="B63" s="75" t="s">
        <v>633</v>
      </c>
      <c r="C63" s="75" t="b">
        <v>0</v>
      </c>
      <c r="D63" s="75" t="b">
        <v>1</v>
      </c>
      <c r="E63" s="75" t="b">
        <v>0</v>
      </c>
      <c r="F63" s="75" t="b">
        <v>0</v>
      </c>
      <c r="G63" s="75"/>
      <c r="H63" s="75"/>
      <c r="I63" s="75" t="s">
        <v>630</v>
      </c>
      <c r="J63" s="75" t="s">
        <v>612</v>
      </c>
      <c r="K63" s="75">
        <v>49.904000000000003</v>
      </c>
      <c r="L63" s="75">
        <v>-97.129000000000005</v>
      </c>
      <c r="M63" s="75" t="s">
        <v>479</v>
      </c>
      <c r="N63" s="75">
        <v>2008</v>
      </c>
      <c r="O63" s="75"/>
      <c r="P63" s="75">
        <v>2017</v>
      </c>
      <c r="Q63" s="75"/>
      <c r="R63" s="75"/>
      <c r="S63" s="75"/>
      <c r="T63" s="75" t="s">
        <v>501</v>
      </c>
      <c r="U63" s="75"/>
      <c r="V63" s="75"/>
      <c r="W63" s="75"/>
      <c r="X63" s="75"/>
      <c r="Y63" s="75"/>
      <c r="Z63" s="75"/>
      <c r="AA63" s="75"/>
      <c r="AB63" s="75"/>
      <c r="AC63" s="75"/>
      <c r="AD63" s="75"/>
      <c r="AE63" s="75"/>
      <c r="AF63" s="75" t="s">
        <v>634</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c r="A64" s="84">
        <v>100541</v>
      </c>
      <c r="B64" s="75" t="s">
        <v>635</v>
      </c>
      <c r="C64" s="75" t="b">
        <v>0</v>
      </c>
      <c r="D64" s="75" t="b">
        <v>1</v>
      </c>
      <c r="E64" s="75" t="b">
        <v>0</v>
      </c>
      <c r="F64" s="75" t="b">
        <v>0</v>
      </c>
      <c r="G64" s="75"/>
      <c r="H64" s="75"/>
      <c r="I64" s="75" t="s">
        <v>630</v>
      </c>
      <c r="J64" s="75" t="s">
        <v>612</v>
      </c>
      <c r="K64" s="75">
        <v>49.907000000000004</v>
      </c>
      <c r="L64" s="75">
        <v>-97.126000000000005</v>
      </c>
      <c r="M64" s="75" t="s">
        <v>479</v>
      </c>
      <c r="N64" s="75">
        <v>2013</v>
      </c>
      <c r="O64" s="75"/>
      <c r="P64" s="75">
        <v>2017</v>
      </c>
      <c r="Q64" s="75"/>
      <c r="R64" s="75"/>
      <c r="S64" s="75"/>
      <c r="T64" s="75" t="s">
        <v>501</v>
      </c>
      <c r="U64" s="75"/>
      <c r="V64" s="75"/>
      <c r="W64" s="75"/>
      <c r="X64" s="75"/>
      <c r="Y64" s="75"/>
      <c r="Z64" s="75"/>
      <c r="AA64" s="75"/>
      <c r="AB64" s="75"/>
      <c r="AC64" s="75"/>
      <c r="AD64" s="75"/>
      <c r="AE64" s="75"/>
      <c r="AF64" s="75" t="s">
        <v>636</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c r="A65" s="84">
        <v>100544</v>
      </c>
      <c r="B65" s="75" t="s">
        <v>637</v>
      </c>
      <c r="C65" s="75" t="b">
        <v>0</v>
      </c>
      <c r="D65" s="75" t="b">
        <v>1</v>
      </c>
      <c r="E65" s="75" t="b">
        <v>0</v>
      </c>
      <c r="F65" s="75" t="b">
        <v>0</v>
      </c>
      <c r="G65" s="75"/>
      <c r="H65" s="75"/>
      <c r="I65" s="75" t="s">
        <v>630</v>
      </c>
      <c r="J65" s="75" t="s">
        <v>612</v>
      </c>
      <c r="K65" s="75">
        <v>49.909000000000006</v>
      </c>
      <c r="L65" s="75">
        <v>-97.124000000000009</v>
      </c>
      <c r="M65" s="75" t="s">
        <v>479</v>
      </c>
      <c r="N65" s="75">
        <v>2010</v>
      </c>
      <c r="O65" s="75"/>
      <c r="P65" s="75">
        <v>2017</v>
      </c>
      <c r="Q65" s="75"/>
      <c r="R65" s="75"/>
      <c r="S65" s="75"/>
      <c r="T65" s="75" t="s">
        <v>480</v>
      </c>
      <c r="U65" s="75"/>
      <c r="V65" s="75"/>
      <c r="W65" s="75"/>
      <c r="X65" s="75"/>
      <c r="Y65" s="75"/>
      <c r="Z65" s="75"/>
      <c r="AA65" s="75"/>
      <c r="AB65" s="75"/>
      <c r="AC65" s="75"/>
      <c r="AD65" s="75"/>
      <c r="AE65" s="75"/>
      <c r="AF65" s="75" t="s">
        <v>638</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c r="A66" s="84">
        <v>100545</v>
      </c>
      <c r="B66" s="75" t="s">
        <v>639</v>
      </c>
      <c r="C66" s="75" t="b">
        <v>0</v>
      </c>
      <c r="D66" s="75" t="b">
        <v>1</v>
      </c>
      <c r="E66" s="75" t="b">
        <v>0</v>
      </c>
      <c r="F66" s="75" t="b">
        <v>0</v>
      </c>
      <c r="G66" s="75"/>
      <c r="H66" s="75"/>
      <c r="I66" s="75" t="s">
        <v>630</v>
      </c>
      <c r="J66" s="75" t="s">
        <v>612</v>
      </c>
      <c r="K66" s="75">
        <v>49.910000000000004</v>
      </c>
      <c r="L66" s="75">
        <v>-97.123000000000005</v>
      </c>
      <c r="M66" s="75" t="s">
        <v>479</v>
      </c>
      <c r="N66" s="75">
        <v>2017</v>
      </c>
      <c r="O66" s="75"/>
      <c r="P66" s="75">
        <v>2017</v>
      </c>
      <c r="Q66" s="75"/>
      <c r="R66" s="75"/>
      <c r="S66" s="75"/>
      <c r="T66" s="75" t="s">
        <v>480</v>
      </c>
      <c r="U66" s="75"/>
      <c r="V66" s="75"/>
      <c r="W66" s="75"/>
      <c r="X66" s="75"/>
      <c r="Y66" s="75"/>
      <c r="Z66" s="75"/>
      <c r="AA66" s="75"/>
      <c r="AB66" s="75"/>
      <c r="AC66" s="75"/>
      <c r="AD66" s="75"/>
      <c r="AE66" s="75"/>
      <c r="AF66" s="75" t="s">
        <v>640</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c r="A67" s="84">
        <v>100546</v>
      </c>
      <c r="B67" s="75" t="s">
        <v>641</v>
      </c>
      <c r="C67" s="75" t="b">
        <v>0</v>
      </c>
      <c r="D67" s="75" t="b">
        <v>1</v>
      </c>
      <c r="E67" s="75" t="b">
        <v>0</v>
      </c>
      <c r="F67" s="75" t="b">
        <v>0</v>
      </c>
      <c r="G67" s="75" t="s">
        <v>641</v>
      </c>
      <c r="H67" s="75"/>
      <c r="I67" s="75" t="s">
        <v>630</v>
      </c>
      <c r="J67" s="75" t="s">
        <v>612</v>
      </c>
      <c r="K67" s="75">
        <v>49.911000000000001</v>
      </c>
      <c r="L67" s="75">
        <v>-97.122</v>
      </c>
      <c r="M67" s="75" t="s">
        <v>479</v>
      </c>
      <c r="N67" s="75">
        <v>1910</v>
      </c>
      <c r="O67" s="75"/>
      <c r="P67" s="75">
        <v>2014</v>
      </c>
      <c r="Q67" s="75"/>
      <c r="R67" s="75"/>
      <c r="S67" s="75"/>
      <c r="T67" s="75" t="s">
        <v>480</v>
      </c>
      <c r="U67" s="75" t="s">
        <v>481</v>
      </c>
      <c r="V67" s="75" t="s">
        <v>481</v>
      </c>
      <c r="W67" s="75"/>
      <c r="X67" s="75" t="s">
        <v>481</v>
      </c>
      <c r="Y67" s="75"/>
      <c r="Z67" s="75" t="s">
        <v>481</v>
      </c>
      <c r="AA67" s="75" t="s">
        <v>481</v>
      </c>
      <c r="AB67" s="75" t="s">
        <v>481</v>
      </c>
      <c r="AC67" s="75"/>
      <c r="AD67" s="75"/>
      <c r="AE67" s="75"/>
      <c r="AF67" s="75" t="s">
        <v>511</v>
      </c>
      <c r="AG67" s="75"/>
      <c r="AH67" s="75"/>
      <c r="AI67" s="75">
        <v>158.67829</v>
      </c>
      <c r="AJ67" s="75"/>
      <c r="AK67" s="75">
        <v>136860</v>
      </c>
      <c r="AL67" s="75"/>
      <c r="AM67" s="75"/>
      <c r="AN67" s="75"/>
      <c r="AO67" s="75"/>
      <c r="AP67" s="75"/>
      <c r="AQ67" s="75"/>
      <c r="AR67" s="75"/>
      <c r="AS67" s="75"/>
      <c r="AT67" s="75"/>
      <c r="AU67" s="75"/>
      <c r="AV67" s="75"/>
      <c r="AW67" s="75" t="s">
        <v>481</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481</v>
      </c>
      <c r="CL67" s="75" t="s">
        <v>481</v>
      </c>
      <c r="CM67" s="75" t="s">
        <v>481</v>
      </c>
      <c r="CN67" s="75">
        <v>70</v>
      </c>
      <c r="CO67" s="75"/>
      <c r="CP67" s="75">
        <v>70</v>
      </c>
      <c r="CQ67" s="75">
        <v>6199998</v>
      </c>
      <c r="CR67" s="75"/>
      <c r="CS67" s="75">
        <v>6199998</v>
      </c>
      <c r="CT67" s="75">
        <v>16400</v>
      </c>
      <c r="CU67" s="75"/>
      <c r="CV67" s="75">
        <v>16400</v>
      </c>
      <c r="CW67" s="75" t="s">
        <v>481</v>
      </c>
      <c r="CX67" s="75"/>
      <c r="CY67" s="75" t="s">
        <v>481</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c r="A68" s="84">
        <v>100547</v>
      </c>
      <c r="B68" s="75" t="s">
        <v>642</v>
      </c>
      <c r="C68" s="75" t="b">
        <v>0</v>
      </c>
      <c r="D68" s="75" t="b">
        <v>1</v>
      </c>
      <c r="E68" s="75" t="b">
        <v>0</v>
      </c>
      <c r="F68" s="75" t="b">
        <v>0</v>
      </c>
      <c r="G68" s="75" t="s">
        <v>643</v>
      </c>
      <c r="H68" s="75"/>
      <c r="I68" s="75" t="s">
        <v>630</v>
      </c>
      <c r="J68" s="75" t="s">
        <v>612</v>
      </c>
      <c r="K68" s="75">
        <v>49.912000000000006</v>
      </c>
      <c r="L68" s="75">
        <v>-97.121000000000009</v>
      </c>
      <c r="M68" s="75" t="s">
        <v>479</v>
      </c>
      <c r="N68" s="75">
        <v>1955</v>
      </c>
      <c r="O68" s="75"/>
      <c r="P68" s="75">
        <v>2015</v>
      </c>
      <c r="Q68" s="75"/>
      <c r="R68" s="75"/>
      <c r="S68" s="75"/>
      <c r="T68" s="75" t="s">
        <v>480</v>
      </c>
      <c r="U68" s="75" t="s">
        <v>481</v>
      </c>
      <c r="V68" s="75"/>
      <c r="W68" s="75"/>
      <c r="X68" s="75"/>
      <c r="Y68" s="75"/>
      <c r="Z68" s="75"/>
      <c r="AA68" s="75" t="s">
        <v>481</v>
      </c>
      <c r="AB68" s="75"/>
      <c r="AC68" s="75"/>
      <c r="AD68" s="75"/>
      <c r="AE68" s="75"/>
      <c r="AF68" s="75" t="s">
        <v>516</v>
      </c>
      <c r="AG68" s="75"/>
      <c r="AH68" s="75"/>
      <c r="AI68" s="75"/>
      <c r="AJ68" s="75"/>
      <c r="AK68" s="75"/>
      <c r="AL68" s="75"/>
      <c r="AM68" s="75"/>
      <c r="AN68" s="75"/>
      <c r="AO68" s="75"/>
      <c r="AP68" s="75"/>
      <c r="AQ68" s="75"/>
      <c r="AR68" s="75"/>
      <c r="AS68" s="75"/>
      <c r="AT68" s="75"/>
      <c r="AU68" s="75"/>
      <c r="AV68" s="75"/>
      <c r="AW68" s="75"/>
      <c r="AX68" s="75"/>
      <c r="AY68" s="75" t="s">
        <v>481</v>
      </c>
      <c r="AZ68" s="75"/>
      <c r="BA68" s="75"/>
      <c r="BB68" s="75"/>
      <c r="BC68" s="75"/>
      <c r="BD68" s="75"/>
      <c r="BE68" s="75"/>
      <c r="BF68" s="75"/>
      <c r="BG68" s="75"/>
      <c r="BH68" s="75"/>
      <c r="BI68" s="75"/>
      <c r="BJ68" s="75"/>
      <c r="BK68" s="75"/>
      <c r="BL68" s="75"/>
      <c r="BM68" s="75"/>
      <c r="BN68" s="75" t="s">
        <v>481</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481</v>
      </c>
      <c r="CL68" s="75" t="s">
        <v>484</v>
      </c>
      <c r="CM68" s="75" t="s">
        <v>484</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c r="A69" s="84">
        <v>100570</v>
      </c>
      <c r="B69" s="75" t="s">
        <v>644</v>
      </c>
      <c r="C69" s="75" t="b">
        <v>0</v>
      </c>
      <c r="D69" s="75" t="b">
        <v>1</v>
      </c>
      <c r="E69" s="75" t="b">
        <v>0</v>
      </c>
      <c r="F69" s="75" t="b">
        <v>0</v>
      </c>
      <c r="G69" s="75" t="s">
        <v>645</v>
      </c>
      <c r="H69" s="75"/>
      <c r="I69" s="75" t="s">
        <v>646</v>
      </c>
      <c r="J69" s="75" t="s">
        <v>647</v>
      </c>
      <c r="K69" s="75">
        <v>45.964999999999996</v>
      </c>
      <c r="L69" s="75">
        <v>-66.641999999999996</v>
      </c>
      <c r="M69" s="75" t="s">
        <v>479</v>
      </c>
      <c r="N69" s="75">
        <v>1970</v>
      </c>
      <c r="O69" s="75"/>
      <c r="P69" s="75">
        <v>2017</v>
      </c>
      <c r="Q69" s="75"/>
      <c r="R69" s="75"/>
      <c r="S69" s="75"/>
      <c r="T69" s="75" t="s">
        <v>506</v>
      </c>
      <c r="U69" s="75" t="s">
        <v>481</v>
      </c>
      <c r="V69" s="75" t="s">
        <v>481</v>
      </c>
      <c r="W69" s="75"/>
      <c r="X69" s="75"/>
      <c r="Y69" s="75"/>
      <c r="Z69" s="75" t="s">
        <v>481</v>
      </c>
      <c r="AA69" s="75" t="s">
        <v>481</v>
      </c>
      <c r="AB69" s="75" t="s">
        <v>481</v>
      </c>
      <c r="AC69" s="75"/>
      <c r="AD69" s="75"/>
      <c r="AE69" s="75"/>
      <c r="AF69" s="75" t="s">
        <v>516</v>
      </c>
      <c r="AG69" s="75" t="s">
        <v>648</v>
      </c>
      <c r="AH69" s="75"/>
      <c r="AI69" s="75">
        <v>74</v>
      </c>
      <c r="AJ69" s="75"/>
      <c r="AK69" s="75">
        <v>78500</v>
      </c>
      <c r="AL69" s="75"/>
      <c r="AM69" s="75"/>
      <c r="AN69" s="75"/>
      <c r="AO69" s="75"/>
      <c r="AP69" s="75"/>
      <c r="AQ69" s="75"/>
      <c r="AR69" s="75"/>
      <c r="AS69" s="75"/>
      <c r="AT69" s="75"/>
      <c r="AU69" s="75"/>
      <c r="AV69" s="75"/>
      <c r="AW69" s="75" t="s">
        <v>481</v>
      </c>
      <c r="AX69" s="75" t="s">
        <v>481</v>
      </c>
      <c r="AY69" s="75"/>
      <c r="AZ69" s="75"/>
      <c r="BA69" s="75"/>
      <c r="BB69" s="75" t="s">
        <v>481</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481</v>
      </c>
      <c r="CL69" s="75" t="s">
        <v>484</v>
      </c>
      <c r="CM69" s="75" t="s">
        <v>484</v>
      </c>
      <c r="CN69" s="75">
        <v>80</v>
      </c>
      <c r="CO69" s="75"/>
      <c r="CP69" s="75"/>
      <c r="CQ69" s="75">
        <v>32280000</v>
      </c>
      <c r="CR69" s="75"/>
      <c r="CS69" s="75"/>
      <c r="CT69" s="75">
        <v>16400</v>
      </c>
      <c r="CU69" s="75"/>
      <c r="CV69" s="75"/>
      <c r="CW69" s="75" t="s">
        <v>481</v>
      </c>
      <c r="CX69" s="75"/>
      <c r="CY69" s="75"/>
      <c r="CZ69" s="75"/>
      <c r="DA69" s="75"/>
      <c r="DB69" s="75"/>
      <c r="DC69" s="75">
        <v>74</v>
      </c>
      <c r="DD69" s="75"/>
      <c r="DE69" s="75"/>
      <c r="DF69" s="75">
        <v>78500</v>
      </c>
      <c r="DG69" s="75"/>
      <c r="DH69" s="75"/>
      <c r="DI69" s="75"/>
      <c r="DJ69" s="75"/>
      <c r="DK69" s="75"/>
      <c r="DL69" s="75"/>
      <c r="DM69" s="75"/>
      <c r="DN69" s="75"/>
      <c r="DO69" s="75"/>
    </row>
    <row r="70" spans="1:119" s="9" customFormat="1">
      <c r="A70" s="84">
        <v>100571</v>
      </c>
      <c r="B70" s="75" t="s">
        <v>649</v>
      </c>
      <c r="C70" s="75" t="b">
        <v>0</v>
      </c>
      <c r="D70" s="75" t="b">
        <v>1</v>
      </c>
      <c r="E70" s="75" t="b">
        <v>0</v>
      </c>
      <c r="F70" s="75" t="b">
        <v>0</v>
      </c>
      <c r="G70" s="75" t="s">
        <v>492</v>
      </c>
      <c r="H70" s="75"/>
      <c r="I70" s="75" t="s">
        <v>650</v>
      </c>
      <c r="J70" s="75" t="s">
        <v>647</v>
      </c>
      <c r="K70" s="75">
        <v>45.780999999999999</v>
      </c>
      <c r="L70" s="75">
        <v>-66.153000000000006</v>
      </c>
      <c r="M70" s="75" t="s">
        <v>479</v>
      </c>
      <c r="N70" s="75">
        <v>1970</v>
      </c>
      <c r="O70" s="75"/>
      <c r="P70" s="75">
        <v>2017</v>
      </c>
      <c r="Q70" s="75">
        <v>9111</v>
      </c>
      <c r="R70" s="75"/>
      <c r="S70" s="75"/>
      <c r="T70" s="75" t="s">
        <v>494</v>
      </c>
      <c r="U70" s="75"/>
      <c r="V70" s="75"/>
      <c r="W70" s="75"/>
      <c r="X70" s="75"/>
      <c r="Y70" s="75"/>
      <c r="Z70" s="75"/>
      <c r="AA70" s="75"/>
      <c r="AB70" s="75"/>
      <c r="AC70" s="75"/>
      <c r="AD70" s="75"/>
      <c r="AE70" s="75" t="s">
        <v>481</v>
      </c>
      <c r="AF70" s="75" t="s">
        <v>495</v>
      </c>
      <c r="AG70" s="75"/>
      <c r="AH70" s="75"/>
      <c r="AI70" s="75"/>
      <c r="AJ70" s="75"/>
      <c r="AK70" s="75"/>
      <c r="AL70" s="75"/>
      <c r="AM70" s="75"/>
      <c r="AN70" s="75"/>
      <c r="AO70" s="75"/>
      <c r="AP70" s="75"/>
      <c r="AQ70" s="75"/>
      <c r="AR70" s="75"/>
      <c r="AS70" s="75"/>
      <c r="AT70" s="75"/>
      <c r="AU70" s="75"/>
      <c r="AV70" s="75"/>
      <c r="AW70" s="75" t="s">
        <v>481</v>
      </c>
      <c r="AX70" s="75"/>
      <c r="AY70" s="75" t="s">
        <v>481</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484</v>
      </c>
      <c r="CL70" s="75" t="s">
        <v>481</v>
      </c>
      <c r="CM70" s="75" t="s">
        <v>484</v>
      </c>
      <c r="CN70" s="75"/>
      <c r="CO70" s="75"/>
      <c r="CP70" s="75"/>
      <c r="CQ70" s="75"/>
      <c r="CR70" s="75">
        <v>4302254.1500000004</v>
      </c>
      <c r="CS70" s="75"/>
      <c r="CT70" s="75"/>
      <c r="CU70" s="75"/>
      <c r="CV70" s="75"/>
      <c r="CW70" s="75"/>
      <c r="CX70" s="75"/>
      <c r="CY70" s="75"/>
      <c r="CZ70" s="75"/>
      <c r="DA70" s="75" t="s">
        <v>484</v>
      </c>
      <c r="DB70" s="75"/>
      <c r="DC70" s="75"/>
      <c r="DD70" s="75">
        <v>59.96</v>
      </c>
      <c r="DE70" s="75"/>
      <c r="DF70" s="75"/>
      <c r="DG70" s="75"/>
      <c r="DH70" s="75"/>
      <c r="DI70" s="75"/>
      <c r="DJ70" s="75"/>
      <c r="DK70" s="75"/>
      <c r="DL70" s="75"/>
      <c r="DM70" s="75"/>
      <c r="DN70" s="75"/>
      <c r="DO70" s="75"/>
    </row>
    <row r="71" spans="1:119" s="9" customFormat="1">
      <c r="A71" s="84">
        <v>100577</v>
      </c>
      <c r="B71" s="75" t="s">
        <v>651</v>
      </c>
      <c r="C71" s="75" t="b">
        <v>0</v>
      </c>
      <c r="D71" s="75" t="b">
        <v>1</v>
      </c>
      <c r="E71" s="75" t="b">
        <v>0</v>
      </c>
      <c r="F71" s="75" t="b">
        <v>0</v>
      </c>
      <c r="G71" s="75"/>
      <c r="H71" s="75"/>
      <c r="I71" s="75" t="s">
        <v>652</v>
      </c>
      <c r="J71" s="75" t="s">
        <v>647</v>
      </c>
      <c r="K71" s="75">
        <v>46.09</v>
      </c>
      <c r="L71" s="75">
        <v>-64.77600000000001</v>
      </c>
      <c r="M71" s="75" t="s">
        <v>479</v>
      </c>
      <c r="N71" s="75">
        <v>2010</v>
      </c>
      <c r="O71" s="75"/>
      <c r="P71" s="75"/>
      <c r="Q71" s="75"/>
      <c r="R71" s="75"/>
      <c r="S71" s="75"/>
      <c r="T71" s="75" t="s">
        <v>506</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c r="A72" s="84">
        <v>100605</v>
      </c>
      <c r="B72" s="75" t="s">
        <v>653</v>
      </c>
      <c r="C72" s="75" t="b">
        <v>0</v>
      </c>
      <c r="D72" s="75" t="b">
        <v>1</v>
      </c>
      <c r="E72" s="75" t="b">
        <v>0</v>
      </c>
      <c r="F72" s="75" t="b">
        <v>0</v>
      </c>
      <c r="G72" s="75" t="s">
        <v>492</v>
      </c>
      <c r="H72" s="75"/>
      <c r="I72" s="75" t="s">
        <v>654</v>
      </c>
      <c r="J72" s="75" t="s">
        <v>655</v>
      </c>
      <c r="K72" s="75">
        <v>53.302</v>
      </c>
      <c r="L72" s="75">
        <v>-60.326000000000001</v>
      </c>
      <c r="M72" s="75" t="s">
        <v>479</v>
      </c>
      <c r="N72" s="75">
        <v>2009</v>
      </c>
      <c r="O72" s="75"/>
      <c r="P72" s="75">
        <v>2017</v>
      </c>
      <c r="Q72" s="75">
        <v>9111</v>
      </c>
      <c r="R72" s="75"/>
      <c r="S72" s="75"/>
      <c r="T72" s="75" t="s">
        <v>494</v>
      </c>
      <c r="U72" s="75"/>
      <c r="V72" s="75"/>
      <c r="W72" s="75"/>
      <c r="X72" s="75"/>
      <c r="Y72" s="75"/>
      <c r="Z72" s="75"/>
      <c r="AA72" s="75"/>
      <c r="AB72" s="75"/>
      <c r="AC72" s="75"/>
      <c r="AD72" s="75"/>
      <c r="AE72" s="75" t="s">
        <v>481</v>
      </c>
      <c r="AF72" s="75" t="s">
        <v>495</v>
      </c>
      <c r="AG72" s="75"/>
      <c r="AH72" s="75"/>
      <c r="AI72" s="75"/>
      <c r="AJ72" s="75"/>
      <c r="AK72" s="75"/>
      <c r="AL72" s="75"/>
      <c r="AM72" s="75"/>
      <c r="AN72" s="75"/>
      <c r="AO72" s="75"/>
      <c r="AP72" s="75"/>
      <c r="AQ72" s="75"/>
      <c r="AR72" s="75"/>
      <c r="AS72" s="75"/>
      <c r="AT72" s="75"/>
      <c r="AU72" s="75"/>
      <c r="AV72" s="75"/>
      <c r="AW72" s="75"/>
      <c r="AX72" s="75"/>
      <c r="AY72" s="75" t="s">
        <v>481</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481</v>
      </c>
      <c r="CL72" s="75" t="s">
        <v>484</v>
      </c>
      <c r="CM72" s="75" t="s">
        <v>484</v>
      </c>
      <c r="CN72" s="75"/>
      <c r="CO72" s="75"/>
      <c r="CP72" s="75"/>
      <c r="CQ72" s="75">
        <v>2673995.7000000002</v>
      </c>
      <c r="CR72" s="75"/>
      <c r="CS72" s="75"/>
      <c r="CT72" s="75"/>
      <c r="CU72" s="75"/>
      <c r="CV72" s="75"/>
      <c r="CW72" s="75"/>
      <c r="CX72" s="75"/>
      <c r="CY72" s="75"/>
      <c r="CZ72" s="75" t="s">
        <v>484</v>
      </c>
      <c r="DA72" s="75"/>
      <c r="DB72" s="75"/>
      <c r="DC72" s="75">
        <v>87.92</v>
      </c>
      <c r="DD72" s="75"/>
      <c r="DE72" s="75"/>
      <c r="DF72" s="75"/>
      <c r="DG72" s="75"/>
      <c r="DH72" s="75"/>
      <c r="DI72" s="75"/>
      <c r="DJ72" s="75"/>
      <c r="DK72" s="75"/>
      <c r="DL72" s="75"/>
      <c r="DM72" s="75"/>
      <c r="DN72" s="75"/>
      <c r="DO72" s="75"/>
    </row>
    <row r="73" spans="1:119" s="9" customFormat="1">
      <c r="A73" s="84">
        <v>100651</v>
      </c>
      <c r="B73" s="75" t="s">
        <v>656</v>
      </c>
      <c r="C73" s="75" t="b">
        <v>0</v>
      </c>
      <c r="D73" s="75" t="b">
        <v>1</v>
      </c>
      <c r="E73" s="75" t="b">
        <v>0</v>
      </c>
      <c r="F73" s="75" t="b">
        <v>0</v>
      </c>
      <c r="G73" s="75"/>
      <c r="H73" s="75"/>
      <c r="I73" s="75" t="s">
        <v>657</v>
      </c>
      <c r="J73" s="75" t="s">
        <v>658</v>
      </c>
      <c r="K73" s="75">
        <v>45.623999999999995</v>
      </c>
      <c r="L73" s="75">
        <v>-61.992000000000004</v>
      </c>
      <c r="M73" s="75" t="s">
        <v>479</v>
      </c>
      <c r="N73" s="75">
        <v>2012</v>
      </c>
      <c r="O73" s="75"/>
      <c r="P73" s="75"/>
      <c r="Q73" s="75"/>
      <c r="R73" s="75"/>
      <c r="S73" s="75"/>
      <c r="T73" s="75" t="s">
        <v>510</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c r="A74" s="84">
        <v>100658</v>
      </c>
      <c r="B74" s="75" t="s">
        <v>659</v>
      </c>
      <c r="C74" s="75" t="b">
        <v>0</v>
      </c>
      <c r="D74" s="75" t="b">
        <v>1</v>
      </c>
      <c r="E74" s="75" t="b">
        <v>0</v>
      </c>
      <c r="F74" s="75" t="b">
        <v>0</v>
      </c>
      <c r="G74" s="75" t="s">
        <v>492</v>
      </c>
      <c r="H74" s="75"/>
      <c r="I74" s="75" t="s">
        <v>660</v>
      </c>
      <c r="J74" s="75" t="s">
        <v>658</v>
      </c>
      <c r="K74" s="75">
        <v>44.725000000000001</v>
      </c>
      <c r="L74" s="75">
        <v>-63.691000000000003</v>
      </c>
      <c r="M74" s="75" t="s">
        <v>661</v>
      </c>
      <c r="N74" s="75">
        <v>1957</v>
      </c>
      <c r="O74" s="75"/>
      <c r="P74" s="75"/>
      <c r="Q74" s="75">
        <v>9111</v>
      </c>
      <c r="R74" s="75"/>
      <c r="S74" s="75"/>
      <c r="T74" s="75" t="s">
        <v>494</v>
      </c>
      <c r="U74" s="75"/>
      <c r="V74" s="75"/>
      <c r="W74" s="75"/>
      <c r="X74" s="75"/>
      <c r="Y74" s="75"/>
      <c r="Z74" s="75"/>
      <c r="AA74" s="75"/>
      <c r="AB74" s="75"/>
      <c r="AC74" s="75"/>
      <c r="AD74" s="75"/>
      <c r="AE74" s="75"/>
      <c r="AF74" s="75" t="s">
        <v>495</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c r="A75" s="84">
        <v>100669</v>
      </c>
      <c r="B75" s="75" t="s">
        <v>662</v>
      </c>
      <c r="C75" s="75" t="b">
        <v>0</v>
      </c>
      <c r="D75" s="75" t="b">
        <v>1</v>
      </c>
      <c r="E75" s="75" t="b">
        <v>0</v>
      </c>
      <c r="F75" s="75" t="b">
        <v>0</v>
      </c>
      <c r="G75" s="75" t="s">
        <v>492</v>
      </c>
      <c r="H75" s="75"/>
      <c r="I75" s="75" t="s">
        <v>663</v>
      </c>
      <c r="J75" s="75" t="s">
        <v>658</v>
      </c>
      <c r="K75" s="75">
        <v>44.664999999999999</v>
      </c>
      <c r="L75" s="75">
        <v>-63.567999999999998</v>
      </c>
      <c r="M75" s="75" t="s">
        <v>479</v>
      </c>
      <c r="N75" s="75">
        <v>1943</v>
      </c>
      <c r="O75" s="75"/>
      <c r="P75" s="75">
        <v>2017</v>
      </c>
      <c r="Q75" s="75">
        <v>9111</v>
      </c>
      <c r="R75" s="75"/>
      <c r="S75" s="75"/>
      <c r="T75" s="75" t="s">
        <v>506</v>
      </c>
      <c r="U75" s="75"/>
      <c r="V75" s="75"/>
      <c r="W75" s="75"/>
      <c r="X75" s="75"/>
      <c r="Y75" s="75"/>
      <c r="Z75" s="75"/>
      <c r="AA75" s="75"/>
      <c r="AB75" s="75"/>
      <c r="AC75" s="75"/>
      <c r="AD75" s="75"/>
      <c r="AE75" s="75" t="s">
        <v>481</v>
      </c>
      <c r="AF75" s="75" t="s">
        <v>495</v>
      </c>
      <c r="AG75" s="75"/>
      <c r="AH75" s="75"/>
      <c r="AI75" s="75"/>
      <c r="AJ75" s="75"/>
      <c r="AK75" s="75"/>
      <c r="AL75" s="75"/>
      <c r="AM75" s="75"/>
      <c r="AN75" s="75"/>
      <c r="AO75" s="75"/>
      <c r="AP75" s="75"/>
      <c r="AQ75" s="75"/>
      <c r="AR75" s="75"/>
      <c r="AS75" s="75"/>
      <c r="AT75" s="75"/>
      <c r="AU75" s="75"/>
      <c r="AV75" s="75"/>
      <c r="AW75" s="75"/>
      <c r="AX75" s="75" t="s">
        <v>481</v>
      </c>
      <c r="AY75" s="75" t="s">
        <v>481</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481</v>
      </c>
      <c r="CL75" s="75" t="s">
        <v>484</v>
      </c>
      <c r="CM75" s="75" t="s">
        <v>484</v>
      </c>
      <c r="CN75" s="75"/>
      <c r="CO75" s="75"/>
      <c r="CP75" s="75"/>
      <c r="CQ75" s="75">
        <v>123515.87</v>
      </c>
      <c r="CR75" s="75"/>
      <c r="CS75" s="75"/>
      <c r="CT75" s="75"/>
      <c r="CU75" s="75"/>
      <c r="CV75" s="75"/>
      <c r="CW75" s="75"/>
      <c r="CX75" s="75"/>
      <c r="CY75" s="75"/>
      <c r="CZ75" s="75" t="s">
        <v>484</v>
      </c>
      <c r="DA75" s="75"/>
      <c r="DB75" s="75"/>
      <c r="DC75" s="75">
        <v>4.92</v>
      </c>
      <c r="DD75" s="75"/>
      <c r="DE75" s="75"/>
      <c r="DF75" s="75"/>
      <c r="DG75" s="75"/>
      <c r="DH75" s="75"/>
      <c r="DI75" s="75"/>
      <c r="DJ75" s="75"/>
      <c r="DK75" s="75"/>
      <c r="DL75" s="75"/>
      <c r="DM75" s="75"/>
      <c r="DN75" s="75"/>
      <c r="DO75" s="75"/>
    </row>
    <row r="76" spans="1:119" s="9" customFormat="1">
      <c r="A76" s="84">
        <v>100670</v>
      </c>
      <c r="B76" s="75" t="s">
        <v>664</v>
      </c>
      <c r="C76" s="75" t="b">
        <v>0</v>
      </c>
      <c r="D76" s="75" t="b">
        <v>1</v>
      </c>
      <c r="E76" s="75" t="b">
        <v>0</v>
      </c>
      <c r="F76" s="75" t="b">
        <v>0</v>
      </c>
      <c r="G76" s="75" t="s">
        <v>492</v>
      </c>
      <c r="H76" s="75"/>
      <c r="I76" s="75" t="s">
        <v>663</v>
      </c>
      <c r="J76" s="75" t="s">
        <v>658</v>
      </c>
      <c r="K76" s="75">
        <v>44.665999999999997</v>
      </c>
      <c r="L76" s="75">
        <v>-63.567</v>
      </c>
      <c r="M76" s="75" t="s">
        <v>479</v>
      </c>
      <c r="N76" s="75">
        <v>2012</v>
      </c>
      <c r="O76" s="75"/>
      <c r="P76" s="75">
        <v>2017</v>
      </c>
      <c r="Q76" s="75">
        <v>9111</v>
      </c>
      <c r="R76" s="75"/>
      <c r="S76" s="75"/>
      <c r="T76" s="75" t="s">
        <v>506</v>
      </c>
      <c r="U76" s="75"/>
      <c r="V76" s="75"/>
      <c r="W76" s="75"/>
      <c r="X76" s="75"/>
      <c r="Y76" s="75"/>
      <c r="Z76" s="75"/>
      <c r="AA76" s="75"/>
      <c r="AB76" s="75"/>
      <c r="AC76" s="75"/>
      <c r="AD76" s="75"/>
      <c r="AE76" s="75" t="s">
        <v>481</v>
      </c>
      <c r="AF76" s="75" t="s">
        <v>495</v>
      </c>
      <c r="AG76" s="75"/>
      <c r="AH76" s="75"/>
      <c r="AI76" s="75"/>
      <c r="AJ76" s="75"/>
      <c r="AK76" s="75"/>
      <c r="AL76" s="75"/>
      <c r="AM76" s="75"/>
      <c r="AN76" s="75"/>
      <c r="AO76" s="75"/>
      <c r="AP76" s="75"/>
      <c r="AQ76" s="75"/>
      <c r="AR76" s="75"/>
      <c r="AS76" s="75"/>
      <c r="AT76" s="75"/>
      <c r="AU76" s="75"/>
      <c r="AV76" s="75"/>
      <c r="AW76" s="75" t="s">
        <v>481</v>
      </c>
      <c r="AX76" s="75"/>
      <c r="AY76" s="75" t="s">
        <v>481</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481</v>
      </c>
      <c r="CL76" s="75" t="s">
        <v>484</v>
      </c>
      <c r="CM76" s="75" t="s">
        <v>484</v>
      </c>
      <c r="CN76" s="75"/>
      <c r="CO76" s="75"/>
      <c r="CP76" s="75"/>
      <c r="CQ76" s="75">
        <v>1718955.59</v>
      </c>
      <c r="CR76" s="75"/>
      <c r="CS76" s="75"/>
      <c r="CT76" s="75"/>
      <c r="CU76" s="75"/>
      <c r="CV76" s="75"/>
      <c r="CW76" s="75"/>
      <c r="CX76" s="75"/>
      <c r="CY76" s="75"/>
      <c r="CZ76" s="75" t="s">
        <v>484</v>
      </c>
      <c r="DA76" s="75"/>
      <c r="DB76" s="75"/>
      <c r="DC76" s="75">
        <v>11.96</v>
      </c>
      <c r="DD76" s="75"/>
      <c r="DE76" s="75"/>
      <c r="DF76" s="75"/>
      <c r="DG76" s="75"/>
      <c r="DH76" s="75"/>
      <c r="DI76" s="75"/>
      <c r="DJ76" s="75"/>
      <c r="DK76" s="75"/>
      <c r="DL76" s="75"/>
      <c r="DM76" s="75"/>
      <c r="DN76" s="75"/>
      <c r="DO76" s="75"/>
    </row>
    <row r="77" spans="1:119" s="9" customFormat="1">
      <c r="A77" s="84">
        <v>100686</v>
      </c>
      <c r="B77" s="75" t="s">
        <v>665</v>
      </c>
      <c r="C77" s="75" t="b">
        <v>0</v>
      </c>
      <c r="D77" s="75" t="b">
        <v>1</v>
      </c>
      <c r="E77" s="75" t="b">
        <v>0</v>
      </c>
      <c r="F77" s="75" t="b">
        <v>0</v>
      </c>
      <c r="G77" s="75" t="s">
        <v>492</v>
      </c>
      <c r="H77" s="75"/>
      <c r="I77" s="75" t="s">
        <v>666</v>
      </c>
      <c r="J77" s="75" t="s">
        <v>658</v>
      </c>
      <c r="K77" s="75">
        <v>44.972000000000001</v>
      </c>
      <c r="L77" s="75">
        <v>-64.933999999999997</v>
      </c>
      <c r="M77" s="75" t="s">
        <v>479</v>
      </c>
      <c r="N77" s="75">
        <v>2005</v>
      </c>
      <c r="O77" s="75"/>
      <c r="P77" s="75">
        <v>2017</v>
      </c>
      <c r="Q77" s="75">
        <v>9111</v>
      </c>
      <c r="R77" s="75"/>
      <c r="S77" s="75"/>
      <c r="T77" s="75" t="s">
        <v>494</v>
      </c>
      <c r="U77" s="75"/>
      <c r="V77" s="75"/>
      <c r="W77" s="75"/>
      <c r="X77" s="75"/>
      <c r="Y77" s="75"/>
      <c r="Z77" s="75"/>
      <c r="AA77" s="75"/>
      <c r="AB77" s="75"/>
      <c r="AC77" s="75"/>
      <c r="AD77" s="75"/>
      <c r="AE77" s="75" t="s">
        <v>481</v>
      </c>
      <c r="AF77" s="75" t="s">
        <v>495</v>
      </c>
      <c r="AG77" s="75"/>
      <c r="AH77" s="75"/>
      <c r="AI77" s="75"/>
      <c r="AJ77" s="75"/>
      <c r="AK77" s="75"/>
      <c r="AL77" s="75"/>
      <c r="AM77" s="75"/>
      <c r="AN77" s="75"/>
      <c r="AO77" s="75"/>
      <c r="AP77" s="75"/>
      <c r="AQ77" s="75"/>
      <c r="AR77" s="75"/>
      <c r="AS77" s="75"/>
      <c r="AT77" s="75"/>
      <c r="AU77" s="75"/>
      <c r="AV77" s="75"/>
      <c r="AW77" s="75"/>
      <c r="AX77" s="75" t="s">
        <v>481</v>
      </c>
      <c r="AY77" s="75" t="s">
        <v>481</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481</v>
      </c>
      <c r="CL77" s="75" t="s">
        <v>484</v>
      </c>
      <c r="CM77" s="75" t="s">
        <v>484</v>
      </c>
      <c r="CN77" s="75"/>
      <c r="CO77" s="75"/>
      <c r="CP77" s="75"/>
      <c r="CQ77" s="75">
        <v>1726914.75</v>
      </c>
      <c r="CR77" s="75"/>
      <c r="CS77" s="75"/>
      <c r="CT77" s="75"/>
      <c r="CU77" s="75"/>
      <c r="CV77" s="75"/>
      <c r="CW77" s="75"/>
      <c r="CX77" s="75"/>
      <c r="CY77" s="75"/>
      <c r="CZ77" s="75" t="s">
        <v>484</v>
      </c>
      <c r="DA77" s="75"/>
      <c r="DB77" s="75"/>
      <c r="DC77" s="75">
        <v>43.96</v>
      </c>
      <c r="DD77" s="75"/>
      <c r="DE77" s="75"/>
      <c r="DF77" s="75"/>
      <c r="DG77" s="75"/>
      <c r="DH77" s="75"/>
      <c r="DI77" s="75"/>
      <c r="DJ77" s="75"/>
      <c r="DK77" s="75"/>
      <c r="DL77" s="75"/>
      <c r="DM77" s="75"/>
      <c r="DN77" s="75"/>
      <c r="DO77" s="75"/>
    </row>
    <row r="78" spans="1:119" s="9" customFormat="1">
      <c r="A78" s="84">
        <v>100688</v>
      </c>
      <c r="B78" s="75" t="s">
        <v>667</v>
      </c>
      <c r="C78" s="75" t="b">
        <v>0</v>
      </c>
      <c r="D78" s="75" t="b">
        <v>1</v>
      </c>
      <c r="E78" s="75" t="b">
        <v>0</v>
      </c>
      <c r="F78" s="75" t="b">
        <v>0</v>
      </c>
      <c r="G78" s="75" t="s">
        <v>668</v>
      </c>
      <c r="H78" s="75"/>
      <c r="I78" s="75" t="s">
        <v>668</v>
      </c>
      <c r="J78" s="75" t="s">
        <v>658</v>
      </c>
      <c r="K78" s="75">
        <v>44.649000000000001</v>
      </c>
      <c r="L78" s="75">
        <v>-63.575000000000003</v>
      </c>
      <c r="M78" s="75" t="s">
        <v>479</v>
      </c>
      <c r="N78" s="75">
        <v>2010</v>
      </c>
      <c r="O78" s="75"/>
      <c r="P78" s="75">
        <v>2014</v>
      </c>
      <c r="Q78" s="75"/>
      <c r="R78" s="75"/>
      <c r="S78" s="75"/>
      <c r="T78" s="75" t="s">
        <v>480</v>
      </c>
      <c r="U78" s="75"/>
      <c r="V78" s="75" t="s">
        <v>481</v>
      </c>
      <c r="W78" s="75"/>
      <c r="X78" s="75" t="s">
        <v>481</v>
      </c>
      <c r="Y78" s="75"/>
      <c r="Z78" s="75" t="s">
        <v>481</v>
      </c>
      <c r="AA78" s="75"/>
      <c r="AB78" s="75"/>
      <c r="AC78" s="75"/>
      <c r="AD78" s="75"/>
      <c r="AE78" s="75"/>
      <c r="AF78" s="75" t="s">
        <v>511</v>
      </c>
      <c r="AG78" s="75"/>
      <c r="AH78" s="75"/>
      <c r="AI78" s="75">
        <v>7.2096</v>
      </c>
      <c r="AJ78" s="75"/>
      <c r="AK78" s="75">
        <v>3472.22</v>
      </c>
      <c r="AL78" s="75"/>
      <c r="AM78" s="75"/>
      <c r="AN78" s="75"/>
      <c r="AO78" s="75"/>
      <c r="AP78" s="75"/>
      <c r="AQ78" s="75"/>
      <c r="AR78" s="75"/>
      <c r="AS78" s="75"/>
      <c r="AT78" s="75"/>
      <c r="AU78" s="75"/>
      <c r="AV78" s="75"/>
      <c r="AW78" s="75" t="s">
        <v>481</v>
      </c>
      <c r="AX78" s="75"/>
      <c r="AY78" s="75"/>
      <c r="AZ78" s="75"/>
      <c r="BA78" s="75"/>
      <c r="BB78" s="75"/>
      <c r="BC78" s="75"/>
      <c r="BD78" s="75" t="s">
        <v>481</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484</v>
      </c>
      <c r="CL78" s="75" t="s">
        <v>481</v>
      </c>
      <c r="CM78" s="75" t="s">
        <v>481</v>
      </c>
      <c r="CN78" s="75"/>
      <c r="CO78" s="75">
        <v>5</v>
      </c>
      <c r="CP78" s="75">
        <v>5</v>
      </c>
      <c r="CQ78" s="75"/>
      <c r="CR78" s="75">
        <v>330000</v>
      </c>
      <c r="CS78" s="75">
        <v>330000</v>
      </c>
      <c r="CT78" s="75"/>
      <c r="CU78" s="75">
        <v>492</v>
      </c>
      <c r="CV78" s="75">
        <v>492</v>
      </c>
      <c r="CW78" s="75"/>
      <c r="CX78" s="75" t="s">
        <v>484</v>
      </c>
      <c r="CY78" s="75" t="s">
        <v>484</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c r="A79" s="84">
        <v>100689</v>
      </c>
      <c r="B79" s="75" t="s">
        <v>669</v>
      </c>
      <c r="C79" s="75" t="b">
        <v>0</v>
      </c>
      <c r="D79" s="75" t="b">
        <v>1</v>
      </c>
      <c r="E79" s="75" t="b">
        <v>0</v>
      </c>
      <c r="F79" s="75" t="b">
        <v>0</v>
      </c>
      <c r="G79" s="75" t="s">
        <v>492</v>
      </c>
      <c r="H79" s="75"/>
      <c r="I79" s="75" t="s">
        <v>668</v>
      </c>
      <c r="J79" s="75" t="s">
        <v>658</v>
      </c>
      <c r="K79" s="75">
        <v>44.65</v>
      </c>
      <c r="L79" s="75">
        <v>-63.574000000000005</v>
      </c>
      <c r="M79" s="75" t="s">
        <v>479</v>
      </c>
      <c r="N79" s="75">
        <v>1941</v>
      </c>
      <c r="O79" s="75"/>
      <c r="P79" s="75">
        <v>2017</v>
      </c>
      <c r="Q79" s="75">
        <v>9111</v>
      </c>
      <c r="R79" s="75"/>
      <c r="S79" s="75"/>
      <c r="T79" s="75" t="s">
        <v>501</v>
      </c>
      <c r="U79" s="75"/>
      <c r="V79" s="75"/>
      <c r="W79" s="75"/>
      <c r="X79" s="75"/>
      <c r="Y79" s="75"/>
      <c r="Z79" s="75"/>
      <c r="AA79" s="75"/>
      <c r="AB79" s="75"/>
      <c r="AC79" s="75"/>
      <c r="AD79" s="75"/>
      <c r="AE79" s="75" t="s">
        <v>481</v>
      </c>
      <c r="AF79" s="75" t="s">
        <v>495</v>
      </c>
      <c r="AG79" s="75"/>
      <c r="AH79" s="75"/>
      <c r="AI79" s="75"/>
      <c r="AJ79" s="75"/>
      <c r="AK79" s="75"/>
      <c r="AL79" s="75"/>
      <c r="AM79" s="75"/>
      <c r="AN79" s="75"/>
      <c r="AO79" s="75"/>
      <c r="AP79" s="75"/>
      <c r="AQ79" s="75"/>
      <c r="AR79" s="75"/>
      <c r="AS79" s="75"/>
      <c r="AT79" s="75"/>
      <c r="AU79" s="75"/>
      <c r="AV79" s="75"/>
      <c r="AW79" s="75"/>
      <c r="AX79" s="75" t="s">
        <v>481</v>
      </c>
      <c r="AY79" s="75" t="s">
        <v>481</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481</v>
      </c>
      <c r="CL79" s="75" t="s">
        <v>484</v>
      </c>
      <c r="CM79" s="75" t="s">
        <v>484</v>
      </c>
      <c r="CN79" s="75"/>
      <c r="CO79" s="75"/>
      <c r="CP79" s="75"/>
      <c r="CQ79" s="75">
        <v>1658210</v>
      </c>
      <c r="CR79" s="75"/>
      <c r="CS79" s="75"/>
      <c r="CT79" s="75"/>
      <c r="CU79" s="75"/>
      <c r="CV79" s="75"/>
      <c r="CW79" s="75"/>
      <c r="CX79" s="75"/>
      <c r="CY79" s="75"/>
      <c r="CZ79" s="75" t="s">
        <v>484</v>
      </c>
      <c r="DA79" s="75"/>
      <c r="DB79" s="75"/>
      <c r="DC79" s="75">
        <v>61.54</v>
      </c>
      <c r="DD79" s="75"/>
      <c r="DE79" s="75"/>
      <c r="DF79" s="75"/>
      <c r="DG79" s="75"/>
      <c r="DH79" s="75"/>
      <c r="DI79" s="75"/>
      <c r="DJ79" s="75"/>
      <c r="DK79" s="75"/>
      <c r="DL79" s="75"/>
      <c r="DM79" s="75"/>
      <c r="DN79" s="75"/>
      <c r="DO79" s="75"/>
    </row>
    <row r="80" spans="1:119" s="9" customFormat="1">
      <c r="A80" s="84">
        <v>100690</v>
      </c>
      <c r="B80" s="75" t="s">
        <v>670</v>
      </c>
      <c r="C80" s="75" t="b">
        <v>0</v>
      </c>
      <c r="D80" s="75" t="b">
        <v>1</v>
      </c>
      <c r="E80" s="75" t="b">
        <v>0</v>
      </c>
      <c r="F80" s="75" t="b">
        <v>0</v>
      </c>
      <c r="G80" s="75" t="s">
        <v>492</v>
      </c>
      <c r="H80" s="75"/>
      <c r="I80" s="75" t="s">
        <v>668</v>
      </c>
      <c r="J80" s="75" t="s">
        <v>658</v>
      </c>
      <c r="K80" s="75">
        <v>44.651000000000003</v>
      </c>
      <c r="L80" s="75">
        <v>-63.573</v>
      </c>
      <c r="M80" s="75" t="s">
        <v>479</v>
      </c>
      <c r="N80" s="75">
        <v>1942</v>
      </c>
      <c r="O80" s="75"/>
      <c r="P80" s="75">
        <v>2017</v>
      </c>
      <c r="Q80" s="75">
        <v>9111</v>
      </c>
      <c r="R80" s="75"/>
      <c r="S80" s="75"/>
      <c r="T80" s="75" t="s">
        <v>480</v>
      </c>
      <c r="U80" s="75"/>
      <c r="V80" s="75"/>
      <c r="W80" s="75"/>
      <c r="X80" s="75"/>
      <c r="Y80" s="75"/>
      <c r="Z80" s="75"/>
      <c r="AA80" s="75"/>
      <c r="AB80" s="75"/>
      <c r="AC80" s="75"/>
      <c r="AD80" s="75"/>
      <c r="AE80" s="75" t="s">
        <v>481</v>
      </c>
      <c r="AF80" s="75" t="s">
        <v>495</v>
      </c>
      <c r="AG80" s="75"/>
      <c r="AH80" s="75"/>
      <c r="AI80" s="75"/>
      <c r="AJ80" s="75"/>
      <c r="AK80" s="75"/>
      <c r="AL80" s="75"/>
      <c r="AM80" s="75"/>
      <c r="AN80" s="75"/>
      <c r="AO80" s="75"/>
      <c r="AP80" s="75"/>
      <c r="AQ80" s="75"/>
      <c r="AR80" s="75"/>
      <c r="AS80" s="75"/>
      <c r="AT80" s="75"/>
      <c r="AU80" s="75"/>
      <c r="AV80" s="75"/>
      <c r="AW80" s="75"/>
      <c r="AX80" s="75" t="s">
        <v>481</v>
      </c>
      <c r="AY80" s="75" t="s">
        <v>481</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481</v>
      </c>
      <c r="CL80" s="75" t="s">
        <v>484</v>
      </c>
      <c r="CM80" s="75" t="s">
        <v>484</v>
      </c>
      <c r="CN80" s="75"/>
      <c r="CO80" s="75"/>
      <c r="CP80" s="75"/>
      <c r="CQ80" s="75">
        <v>1531651.6</v>
      </c>
      <c r="CR80" s="75"/>
      <c r="CS80" s="75"/>
      <c r="CT80" s="75"/>
      <c r="CU80" s="75"/>
      <c r="CV80" s="75"/>
      <c r="CW80" s="75"/>
      <c r="CX80" s="75"/>
      <c r="CY80" s="75"/>
      <c r="CZ80" s="75" t="s">
        <v>484</v>
      </c>
      <c r="DA80" s="75"/>
      <c r="DB80" s="75"/>
      <c r="DC80" s="75">
        <v>21.98</v>
      </c>
      <c r="DD80" s="75"/>
      <c r="DE80" s="75"/>
      <c r="DF80" s="75"/>
      <c r="DG80" s="75"/>
      <c r="DH80" s="75"/>
      <c r="DI80" s="75"/>
      <c r="DJ80" s="75"/>
      <c r="DK80" s="75"/>
      <c r="DL80" s="75"/>
      <c r="DM80" s="75"/>
      <c r="DN80" s="75"/>
      <c r="DO80" s="75"/>
    </row>
    <row r="81" spans="1:119" s="9" customFormat="1">
      <c r="A81" s="84">
        <v>100691</v>
      </c>
      <c r="B81" s="75" t="s">
        <v>671</v>
      </c>
      <c r="C81" s="75" t="b">
        <v>0</v>
      </c>
      <c r="D81" s="75" t="b">
        <v>1</v>
      </c>
      <c r="E81" s="75" t="b">
        <v>0</v>
      </c>
      <c r="F81" s="75" t="b">
        <v>0</v>
      </c>
      <c r="G81" s="75" t="s">
        <v>492</v>
      </c>
      <c r="H81" s="75"/>
      <c r="I81" s="75" t="s">
        <v>668</v>
      </c>
      <c r="J81" s="75" t="s">
        <v>658</v>
      </c>
      <c r="K81" s="75">
        <v>44.652000000000001</v>
      </c>
      <c r="L81" s="75">
        <v>-63.572000000000003</v>
      </c>
      <c r="M81" s="75" t="s">
        <v>479</v>
      </c>
      <c r="N81" s="75">
        <v>1957</v>
      </c>
      <c r="O81" s="75"/>
      <c r="P81" s="75">
        <v>2017</v>
      </c>
      <c r="Q81" s="75">
        <v>9111</v>
      </c>
      <c r="R81" s="75"/>
      <c r="S81" s="75"/>
      <c r="T81" s="75" t="s">
        <v>501</v>
      </c>
      <c r="U81" s="75"/>
      <c r="V81" s="75"/>
      <c r="W81" s="75"/>
      <c r="X81" s="75"/>
      <c r="Y81" s="75"/>
      <c r="Z81" s="75"/>
      <c r="AA81" s="75"/>
      <c r="AB81" s="75"/>
      <c r="AC81" s="75"/>
      <c r="AD81" s="75"/>
      <c r="AE81" s="75" t="s">
        <v>481</v>
      </c>
      <c r="AF81" s="75" t="s">
        <v>495</v>
      </c>
      <c r="AG81" s="75"/>
      <c r="AH81" s="75"/>
      <c r="AI81" s="75"/>
      <c r="AJ81" s="75"/>
      <c r="AK81" s="75"/>
      <c r="AL81" s="75"/>
      <c r="AM81" s="75"/>
      <c r="AN81" s="75"/>
      <c r="AO81" s="75"/>
      <c r="AP81" s="75"/>
      <c r="AQ81" s="75"/>
      <c r="AR81" s="75"/>
      <c r="AS81" s="75"/>
      <c r="AT81" s="75"/>
      <c r="AU81" s="75"/>
      <c r="AV81" s="75"/>
      <c r="AW81" s="75"/>
      <c r="AX81" s="75" t="s">
        <v>481</v>
      </c>
      <c r="AY81" s="75" t="s">
        <v>481</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481</v>
      </c>
      <c r="CL81" s="75" t="s">
        <v>484</v>
      </c>
      <c r="CM81" s="75" t="s">
        <v>484</v>
      </c>
      <c r="CN81" s="75"/>
      <c r="CO81" s="75"/>
      <c r="CP81" s="75"/>
      <c r="CQ81" s="75">
        <v>382510.95</v>
      </c>
      <c r="CR81" s="75"/>
      <c r="CS81" s="75"/>
      <c r="CT81" s="75"/>
      <c r="CU81" s="75"/>
      <c r="CV81" s="75"/>
      <c r="CW81" s="75"/>
      <c r="CX81" s="75"/>
      <c r="CY81" s="75"/>
      <c r="CZ81" s="75" t="s">
        <v>484</v>
      </c>
      <c r="DA81" s="75"/>
      <c r="DB81" s="75"/>
      <c r="DC81" s="75">
        <v>21.84</v>
      </c>
      <c r="DD81" s="75"/>
      <c r="DE81" s="75"/>
      <c r="DF81" s="75"/>
      <c r="DG81" s="75"/>
      <c r="DH81" s="75"/>
      <c r="DI81" s="75"/>
      <c r="DJ81" s="75"/>
      <c r="DK81" s="75"/>
      <c r="DL81" s="75"/>
      <c r="DM81" s="75"/>
      <c r="DN81" s="75"/>
      <c r="DO81" s="75"/>
    </row>
    <row r="82" spans="1:119" s="9" customFormat="1">
      <c r="A82" s="84">
        <v>100692</v>
      </c>
      <c r="B82" s="75" t="s">
        <v>672</v>
      </c>
      <c r="C82" s="75" t="b">
        <v>0</v>
      </c>
      <c r="D82" s="75" t="b">
        <v>1</v>
      </c>
      <c r="E82" s="75" t="b">
        <v>0</v>
      </c>
      <c r="F82" s="75" t="b">
        <v>0</v>
      </c>
      <c r="G82" s="75" t="s">
        <v>673</v>
      </c>
      <c r="H82" s="75"/>
      <c r="I82" s="75" t="s">
        <v>668</v>
      </c>
      <c r="J82" s="75" t="s">
        <v>658</v>
      </c>
      <c r="K82" s="75">
        <v>44.652999999999999</v>
      </c>
      <c r="L82" s="75">
        <v>-63.571000000000005</v>
      </c>
      <c r="M82" s="75" t="s">
        <v>479</v>
      </c>
      <c r="N82" s="75">
        <v>1970</v>
      </c>
      <c r="O82" s="75"/>
      <c r="P82" s="75">
        <v>2018</v>
      </c>
      <c r="Q82" s="75">
        <v>611</v>
      </c>
      <c r="R82" s="75">
        <v>6008</v>
      </c>
      <c r="S82" s="75"/>
      <c r="T82" s="75" t="s">
        <v>480</v>
      </c>
      <c r="U82" s="75" t="s">
        <v>481</v>
      </c>
      <c r="V82" s="75" t="s">
        <v>481</v>
      </c>
      <c r="W82" s="75"/>
      <c r="X82" s="75"/>
      <c r="Y82" s="75"/>
      <c r="Z82" s="75" t="s">
        <v>481</v>
      </c>
      <c r="AA82" s="75" t="s">
        <v>481</v>
      </c>
      <c r="AB82" s="75" t="s">
        <v>481</v>
      </c>
      <c r="AC82" s="75"/>
      <c r="AD82" s="75"/>
      <c r="AE82" s="75"/>
      <c r="AF82" s="75" t="s">
        <v>495</v>
      </c>
      <c r="AG82" s="75"/>
      <c r="AH82" s="75"/>
      <c r="AI82" s="75">
        <v>48.3</v>
      </c>
      <c r="AJ82" s="75"/>
      <c r="AK82" s="75">
        <v>152000</v>
      </c>
      <c r="AL82" s="75"/>
      <c r="AM82" s="75"/>
      <c r="AN82" s="75"/>
      <c r="AO82" s="75"/>
      <c r="AP82" s="75"/>
      <c r="AQ82" s="75"/>
      <c r="AR82" s="75"/>
      <c r="AS82" s="75"/>
      <c r="AT82" s="75"/>
      <c r="AU82" s="75"/>
      <c r="AV82" s="75"/>
      <c r="AW82" s="75" t="s">
        <v>481</v>
      </c>
      <c r="AX82" s="75" t="s">
        <v>481</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481</v>
      </c>
      <c r="CL82" s="75" t="s">
        <v>481</v>
      </c>
      <c r="CM82" s="75" t="s">
        <v>481</v>
      </c>
      <c r="CN82" s="75">
        <v>65</v>
      </c>
      <c r="CO82" s="75">
        <v>14</v>
      </c>
      <c r="CP82" s="75">
        <v>7</v>
      </c>
      <c r="CQ82" s="75">
        <v>4515108</v>
      </c>
      <c r="CR82" s="75">
        <v>724563</v>
      </c>
      <c r="CS82" s="75">
        <v>1738673</v>
      </c>
      <c r="CT82" s="75">
        <v>8624</v>
      </c>
      <c r="CU82" s="75">
        <v>6077</v>
      </c>
      <c r="CV82" s="75">
        <v>9840</v>
      </c>
      <c r="CW82" s="75" t="s">
        <v>481</v>
      </c>
      <c r="CX82" s="75" t="s">
        <v>481</v>
      </c>
      <c r="CY82" s="75" t="s">
        <v>481</v>
      </c>
      <c r="CZ82" s="75" t="s">
        <v>484</v>
      </c>
      <c r="DA82" s="75" t="s">
        <v>484</v>
      </c>
      <c r="DB82" s="75" t="s">
        <v>484</v>
      </c>
      <c r="DC82" s="75">
        <v>48.3</v>
      </c>
      <c r="DD82" s="75"/>
      <c r="DE82" s="75">
        <v>0.6</v>
      </c>
      <c r="DF82" s="75">
        <v>152000</v>
      </c>
      <c r="DG82" s="75"/>
      <c r="DH82" s="75"/>
      <c r="DI82" s="75">
        <v>168</v>
      </c>
      <c r="DJ82" s="75">
        <v>95</v>
      </c>
      <c r="DK82" s="75">
        <v>6</v>
      </c>
      <c r="DL82" s="75">
        <v>85</v>
      </c>
      <c r="DM82" s="75">
        <v>85</v>
      </c>
      <c r="DN82" s="75">
        <v>14</v>
      </c>
      <c r="DO82" s="75">
        <v>0.9</v>
      </c>
    </row>
    <row r="83" spans="1:119" s="9" customFormat="1">
      <c r="A83" s="84">
        <v>100693</v>
      </c>
      <c r="B83" s="75" t="s">
        <v>674</v>
      </c>
      <c r="C83" s="75" t="b">
        <v>0</v>
      </c>
      <c r="D83" s="75" t="b">
        <v>1</v>
      </c>
      <c r="E83" s="75" t="b">
        <v>0</v>
      </c>
      <c r="F83" s="75" t="b">
        <v>0</v>
      </c>
      <c r="G83" s="75"/>
      <c r="H83" s="75"/>
      <c r="I83" s="75" t="s">
        <v>668</v>
      </c>
      <c r="J83" s="75" t="s">
        <v>658</v>
      </c>
      <c r="K83" s="75">
        <v>44.654000000000003</v>
      </c>
      <c r="L83" s="75">
        <v>-63.57</v>
      </c>
      <c r="M83" s="75" t="s">
        <v>479</v>
      </c>
      <c r="N83" s="75">
        <v>1970</v>
      </c>
      <c r="O83" s="75"/>
      <c r="P83" s="75">
        <v>2017</v>
      </c>
      <c r="Q83" s="75"/>
      <c r="R83" s="75"/>
      <c r="S83" s="75"/>
      <c r="T83" s="75" t="s">
        <v>480</v>
      </c>
      <c r="U83" s="75"/>
      <c r="V83" s="75"/>
      <c r="W83" s="75"/>
      <c r="X83" s="75"/>
      <c r="Y83" s="75"/>
      <c r="Z83" s="75"/>
      <c r="AA83" s="75"/>
      <c r="AB83" s="75"/>
      <c r="AC83" s="75"/>
      <c r="AD83" s="75"/>
      <c r="AE83" s="75"/>
      <c r="AF83" s="75" t="s">
        <v>675</v>
      </c>
      <c r="AG83" s="75"/>
      <c r="AH83" s="75"/>
      <c r="AI83" s="75"/>
      <c r="AJ83" s="75"/>
      <c r="AK83" s="75"/>
      <c r="AL83" s="75"/>
      <c r="AM83" s="75"/>
      <c r="AN83" s="75"/>
      <c r="AO83" s="75"/>
      <c r="AP83" s="75"/>
      <c r="AQ83" s="75"/>
      <c r="AR83" s="75"/>
      <c r="AS83" s="75"/>
      <c r="AT83" s="75"/>
      <c r="AU83" s="75"/>
      <c r="AV83" s="75"/>
      <c r="AW83" s="75"/>
      <c r="AX83" s="75" t="s">
        <v>481</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c r="A84" s="84">
        <v>100694</v>
      </c>
      <c r="B84" s="75" t="s">
        <v>676</v>
      </c>
      <c r="C84" s="75" t="b">
        <v>0</v>
      </c>
      <c r="D84" s="75" t="b">
        <v>1</v>
      </c>
      <c r="E84" s="75" t="b">
        <v>0</v>
      </c>
      <c r="F84" s="75" t="b">
        <v>0</v>
      </c>
      <c r="G84" s="75"/>
      <c r="H84" s="75"/>
      <c r="I84" s="75" t="s">
        <v>668</v>
      </c>
      <c r="J84" s="75" t="s">
        <v>658</v>
      </c>
      <c r="K84" s="75">
        <v>44.655000000000001</v>
      </c>
      <c r="L84" s="75">
        <v>-63.569000000000003</v>
      </c>
      <c r="M84" s="75" t="s">
        <v>479</v>
      </c>
      <c r="N84" s="75"/>
      <c r="O84" s="75"/>
      <c r="P84" s="75"/>
      <c r="Q84" s="75"/>
      <c r="R84" s="75"/>
      <c r="S84" s="75"/>
      <c r="T84" s="75" t="s">
        <v>480</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c r="A85" s="84">
        <v>100695</v>
      </c>
      <c r="B85" s="75" t="s">
        <v>677</v>
      </c>
      <c r="C85" s="75" t="b">
        <v>0</v>
      </c>
      <c r="D85" s="75" t="b">
        <v>1</v>
      </c>
      <c r="E85" s="75" t="b">
        <v>0</v>
      </c>
      <c r="F85" s="75" t="b">
        <v>0</v>
      </c>
      <c r="G85" s="75" t="s">
        <v>677</v>
      </c>
      <c r="H85" s="75"/>
      <c r="I85" s="75" t="s">
        <v>668</v>
      </c>
      <c r="J85" s="75" t="s">
        <v>658</v>
      </c>
      <c r="K85" s="75">
        <v>44.655999999999999</v>
      </c>
      <c r="L85" s="75">
        <v>-63.568000000000005</v>
      </c>
      <c r="M85" s="75" t="s">
        <v>479</v>
      </c>
      <c r="N85" s="75">
        <v>1970</v>
      </c>
      <c r="O85" s="75"/>
      <c r="P85" s="75">
        <v>2014</v>
      </c>
      <c r="Q85" s="75">
        <v>611</v>
      </c>
      <c r="R85" s="75"/>
      <c r="S85" s="75"/>
      <c r="T85" s="75" t="s">
        <v>480</v>
      </c>
      <c r="U85" s="75"/>
      <c r="V85" s="75"/>
      <c r="W85" s="75"/>
      <c r="X85" s="75"/>
      <c r="Y85" s="75"/>
      <c r="Z85" s="75"/>
      <c r="AA85" s="75" t="s">
        <v>481</v>
      </c>
      <c r="AB85" s="75"/>
      <c r="AC85" s="75"/>
      <c r="AD85" s="75"/>
      <c r="AE85" s="75"/>
      <c r="AF85" s="75" t="s">
        <v>495</v>
      </c>
      <c r="AG85" s="75"/>
      <c r="AH85" s="75"/>
      <c r="AI85" s="75">
        <v>16.204270000000001</v>
      </c>
      <c r="AJ85" s="75"/>
      <c r="AK85" s="75">
        <v>16846.246999999999</v>
      </c>
      <c r="AL85" s="75"/>
      <c r="AM85" s="75"/>
      <c r="AN85" s="75"/>
      <c r="AO85" s="75"/>
      <c r="AP85" s="75"/>
      <c r="AQ85" s="75"/>
      <c r="AR85" s="75"/>
      <c r="AS85" s="75"/>
      <c r="AT85" s="75"/>
      <c r="AU85" s="75"/>
      <c r="AV85" s="75"/>
      <c r="AW85" s="75" t="s">
        <v>481</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481</v>
      </c>
      <c r="CL85" s="75" t="s">
        <v>481</v>
      </c>
      <c r="CM85" s="75" t="s">
        <v>481</v>
      </c>
      <c r="CN85" s="75">
        <v>7</v>
      </c>
      <c r="CO85" s="75">
        <v>10</v>
      </c>
      <c r="CP85" s="75">
        <v>4</v>
      </c>
      <c r="CQ85" s="75">
        <v>1077474</v>
      </c>
      <c r="CR85" s="75">
        <v>1750000</v>
      </c>
      <c r="CS85" s="75">
        <v>1077474</v>
      </c>
      <c r="CT85" s="75">
        <v>1250</v>
      </c>
      <c r="CU85" s="75">
        <v>610</v>
      </c>
      <c r="CV85" s="75">
        <v>200</v>
      </c>
      <c r="CW85" s="75" t="s">
        <v>484</v>
      </c>
      <c r="CX85" s="75" t="s">
        <v>484</v>
      </c>
      <c r="CY85" s="75" t="s">
        <v>484</v>
      </c>
      <c r="CZ85" s="75" t="s">
        <v>484</v>
      </c>
      <c r="DA85" s="75" t="s">
        <v>484</v>
      </c>
      <c r="DB85" s="75" t="s">
        <v>484</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c r="A86" s="84">
        <v>100738</v>
      </c>
      <c r="B86" s="75" t="s">
        <v>678</v>
      </c>
      <c r="C86" s="75" t="b">
        <v>0</v>
      </c>
      <c r="D86" s="75" t="b">
        <v>1</v>
      </c>
      <c r="E86" s="75" t="b">
        <v>0</v>
      </c>
      <c r="F86" s="75" t="b">
        <v>0</v>
      </c>
      <c r="G86" s="75" t="s">
        <v>678</v>
      </c>
      <c r="H86" s="75"/>
      <c r="I86" s="75" t="s">
        <v>679</v>
      </c>
      <c r="J86" s="75" t="s">
        <v>658</v>
      </c>
      <c r="K86" s="75">
        <v>44.338999999999999</v>
      </c>
      <c r="L86" s="75">
        <v>-66.114000000000004</v>
      </c>
      <c r="M86" s="75" t="s">
        <v>479</v>
      </c>
      <c r="N86" s="75">
        <v>2010</v>
      </c>
      <c r="O86" s="75"/>
      <c r="P86" s="75">
        <v>2014</v>
      </c>
      <c r="Q86" s="75">
        <v>611</v>
      </c>
      <c r="R86" s="75"/>
      <c r="S86" s="75"/>
      <c r="T86" s="75" t="s">
        <v>510</v>
      </c>
      <c r="U86" s="75" t="s">
        <v>481</v>
      </c>
      <c r="V86" s="75"/>
      <c r="W86" s="75"/>
      <c r="X86" s="75" t="s">
        <v>481</v>
      </c>
      <c r="Y86" s="75"/>
      <c r="Z86" s="75"/>
      <c r="AA86" s="75" t="s">
        <v>481</v>
      </c>
      <c r="AB86" s="75"/>
      <c r="AC86" s="75"/>
      <c r="AD86" s="75"/>
      <c r="AE86" s="75"/>
      <c r="AF86" s="75" t="s">
        <v>495</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481</v>
      </c>
      <c r="BC86" s="75"/>
      <c r="BD86" s="75"/>
      <c r="BE86" s="75"/>
      <c r="BF86" s="75"/>
      <c r="BG86" s="75"/>
      <c r="BH86" s="75" t="s">
        <v>481</v>
      </c>
      <c r="BI86" s="75"/>
      <c r="BJ86" s="75"/>
      <c r="BK86" s="75"/>
      <c r="BL86" s="75"/>
      <c r="BM86" s="75" t="s">
        <v>481</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484</v>
      </c>
      <c r="CL86" s="75" t="s">
        <v>481</v>
      </c>
      <c r="CM86" s="75" t="s">
        <v>484</v>
      </c>
      <c r="CN86" s="75"/>
      <c r="CO86" s="75">
        <v>17</v>
      </c>
      <c r="CP86" s="75"/>
      <c r="CQ86" s="75"/>
      <c r="CR86" s="75">
        <v>384852.92</v>
      </c>
      <c r="CS86" s="75"/>
      <c r="CT86" s="75"/>
      <c r="CU86" s="75">
        <v>350</v>
      </c>
      <c r="CV86" s="75"/>
      <c r="CW86" s="75"/>
      <c r="CX86" s="75" t="s">
        <v>484</v>
      </c>
      <c r="CY86" s="75"/>
      <c r="CZ86" s="75"/>
      <c r="DA86" s="75"/>
      <c r="DB86" s="75"/>
      <c r="DC86" s="75"/>
      <c r="DD86" s="75">
        <v>1.76</v>
      </c>
      <c r="DE86" s="75"/>
      <c r="DF86" s="75"/>
      <c r="DG86" s="75">
        <v>5625.83</v>
      </c>
      <c r="DH86" s="75"/>
      <c r="DI86" s="75"/>
      <c r="DJ86" s="75"/>
      <c r="DK86" s="75"/>
      <c r="DL86" s="75"/>
      <c r="DM86" s="75"/>
      <c r="DN86" s="75"/>
      <c r="DO86" s="75"/>
    </row>
    <row r="87" spans="1:119" s="9" customFormat="1">
      <c r="A87" s="84">
        <v>100752</v>
      </c>
      <c r="B87" s="75" t="s">
        <v>680</v>
      </c>
      <c r="C87" s="75" t="b">
        <v>0</v>
      </c>
      <c r="D87" s="75" t="b">
        <v>1</v>
      </c>
      <c r="E87" s="75" t="b">
        <v>0</v>
      </c>
      <c r="F87" s="75" t="b">
        <v>0</v>
      </c>
      <c r="G87" s="75" t="s">
        <v>680</v>
      </c>
      <c r="H87" s="75"/>
      <c r="I87" s="75" t="s">
        <v>681</v>
      </c>
      <c r="J87" s="75" t="s">
        <v>658</v>
      </c>
      <c r="K87" s="75">
        <v>46.137</v>
      </c>
      <c r="L87" s="75">
        <v>-60.194000000000003</v>
      </c>
      <c r="M87" s="75" t="s">
        <v>479</v>
      </c>
      <c r="N87" s="75">
        <v>1970</v>
      </c>
      <c r="O87" s="75"/>
      <c r="P87" s="75">
        <v>2017</v>
      </c>
      <c r="Q87" s="75">
        <v>611</v>
      </c>
      <c r="R87" s="75">
        <v>8030</v>
      </c>
      <c r="S87" s="75"/>
      <c r="T87" s="75" t="s">
        <v>506</v>
      </c>
      <c r="U87" s="75"/>
      <c r="V87" s="75"/>
      <c r="W87" s="75"/>
      <c r="X87" s="75"/>
      <c r="Y87" s="75"/>
      <c r="Z87" s="75"/>
      <c r="AA87" s="75" t="s">
        <v>481</v>
      </c>
      <c r="AB87" s="75"/>
      <c r="AC87" s="75"/>
      <c r="AD87" s="75"/>
      <c r="AE87" s="75"/>
      <c r="AF87" s="75" t="s">
        <v>495</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481</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484</v>
      </c>
      <c r="CL87" s="75" t="s">
        <v>481</v>
      </c>
      <c r="CM87" s="75" t="s">
        <v>484</v>
      </c>
      <c r="CN87" s="75"/>
      <c r="CO87" s="75">
        <v>8</v>
      </c>
      <c r="CP87" s="75"/>
      <c r="CQ87" s="75"/>
      <c r="CR87" s="75">
        <v>560000</v>
      </c>
      <c r="CS87" s="75"/>
      <c r="CT87" s="75"/>
      <c r="CU87" s="75"/>
      <c r="CV87" s="75"/>
      <c r="CW87" s="75"/>
      <c r="CX87" s="75" t="s">
        <v>484</v>
      </c>
      <c r="CY87" s="75"/>
      <c r="CZ87" s="75"/>
      <c r="DA87" s="75" t="s">
        <v>484</v>
      </c>
      <c r="DB87" s="75"/>
      <c r="DC87" s="75"/>
      <c r="DD87" s="75">
        <v>7</v>
      </c>
      <c r="DE87" s="75"/>
      <c r="DF87" s="75"/>
      <c r="DG87" s="75">
        <v>15000</v>
      </c>
      <c r="DH87" s="75"/>
      <c r="DI87" s="75"/>
      <c r="DJ87" s="75">
        <v>200</v>
      </c>
      <c r="DK87" s="75"/>
      <c r="DL87" s="75"/>
      <c r="DM87" s="75">
        <v>150</v>
      </c>
      <c r="DN87" s="75"/>
      <c r="DO87" s="75"/>
    </row>
    <row r="88" spans="1:119" s="9" customFormat="1">
      <c r="A88" s="84">
        <v>100755</v>
      </c>
      <c r="B88" s="75" t="s">
        <v>682</v>
      </c>
      <c r="C88" s="75" t="b">
        <v>0</v>
      </c>
      <c r="D88" s="75" t="b">
        <v>1</v>
      </c>
      <c r="E88" s="75" t="b">
        <v>0</v>
      </c>
      <c r="F88" s="75" t="b">
        <v>0</v>
      </c>
      <c r="G88" s="75" t="s">
        <v>673</v>
      </c>
      <c r="H88" s="75"/>
      <c r="I88" s="75" t="s">
        <v>683</v>
      </c>
      <c r="J88" s="75" t="s">
        <v>658</v>
      </c>
      <c r="K88" s="75">
        <v>45.366</v>
      </c>
      <c r="L88" s="75">
        <v>-63.286999999999999</v>
      </c>
      <c r="M88" s="75" t="s">
        <v>479</v>
      </c>
      <c r="N88" s="75">
        <v>2018</v>
      </c>
      <c r="O88" s="75"/>
      <c r="P88" s="75">
        <v>2018</v>
      </c>
      <c r="Q88" s="75">
        <v>611</v>
      </c>
      <c r="R88" s="75">
        <v>6008</v>
      </c>
      <c r="S88" s="75"/>
      <c r="T88" s="75" t="s">
        <v>494</v>
      </c>
      <c r="U88" s="75"/>
      <c r="V88" s="75"/>
      <c r="W88" s="75"/>
      <c r="X88" s="75"/>
      <c r="Y88" s="75"/>
      <c r="Z88" s="75"/>
      <c r="AA88" s="75" t="s">
        <v>481</v>
      </c>
      <c r="AB88" s="75"/>
      <c r="AC88" s="75"/>
      <c r="AD88" s="75"/>
      <c r="AE88" s="75"/>
      <c r="AF88" s="75" t="s">
        <v>495</v>
      </c>
      <c r="AG88" s="75"/>
      <c r="AH88" s="75"/>
      <c r="AI88" s="75"/>
      <c r="AJ88" s="75"/>
      <c r="AK88" s="75"/>
      <c r="AL88" s="75"/>
      <c r="AM88" s="75">
        <v>1</v>
      </c>
      <c r="AN88" s="75" t="s">
        <v>481</v>
      </c>
      <c r="AO88" s="75"/>
      <c r="AP88" s="75"/>
      <c r="AQ88" s="75" t="s">
        <v>684</v>
      </c>
      <c r="AR88" s="75">
        <v>2018</v>
      </c>
      <c r="AS88" s="75"/>
      <c r="AT88" s="75"/>
      <c r="AU88" s="75"/>
      <c r="AV88" s="75"/>
      <c r="AW88" s="75"/>
      <c r="AX88" s="75"/>
      <c r="AY88" s="75"/>
      <c r="AZ88" s="75"/>
      <c r="BA88" s="75"/>
      <c r="BB88" s="75" t="s">
        <v>481</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484</v>
      </c>
      <c r="CL88" s="75" t="s">
        <v>481</v>
      </c>
      <c r="CM88" s="75" t="s">
        <v>484</v>
      </c>
      <c r="CN88" s="75"/>
      <c r="CO88" s="75">
        <v>21</v>
      </c>
      <c r="CP88" s="75"/>
      <c r="CQ88" s="75"/>
      <c r="CR88" s="75">
        <v>708894</v>
      </c>
      <c r="CS88" s="75"/>
      <c r="CT88" s="75"/>
      <c r="CU88" s="75">
        <v>8530</v>
      </c>
      <c r="CV88" s="75"/>
      <c r="CW88" s="75"/>
      <c r="CX88" s="75" t="s">
        <v>481</v>
      </c>
      <c r="CY88" s="75"/>
      <c r="CZ88" s="75"/>
      <c r="DA88" s="75" t="s">
        <v>484</v>
      </c>
      <c r="DB88" s="75"/>
      <c r="DC88" s="75"/>
      <c r="DD88" s="75"/>
      <c r="DE88" s="75"/>
      <c r="DF88" s="75"/>
      <c r="DG88" s="75"/>
      <c r="DH88" s="75"/>
      <c r="DI88" s="75"/>
      <c r="DJ88" s="75"/>
      <c r="DK88" s="75"/>
      <c r="DL88" s="75"/>
      <c r="DM88" s="75"/>
      <c r="DN88" s="75"/>
      <c r="DO88" s="75"/>
    </row>
    <row r="89" spans="1:119" s="9" customFormat="1">
      <c r="A89" s="84">
        <v>100757</v>
      </c>
      <c r="B89" s="75" t="s">
        <v>685</v>
      </c>
      <c r="C89" s="75" t="b">
        <v>0</v>
      </c>
      <c r="D89" s="75" t="b">
        <v>1</v>
      </c>
      <c r="E89" s="75" t="b">
        <v>0</v>
      </c>
      <c r="F89" s="75" t="b">
        <v>0</v>
      </c>
      <c r="G89" s="75" t="s">
        <v>686</v>
      </c>
      <c r="H89" s="75"/>
      <c r="I89" s="75" t="s">
        <v>687</v>
      </c>
      <c r="J89" s="75" t="s">
        <v>658</v>
      </c>
      <c r="K89" s="75">
        <v>45.368000000000002</v>
      </c>
      <c r="L89" s="75">
        <v>-63.284999999999997</v>
      </c>
      <c r="M89" s="75" t="s">
        <v>479</v>
      </c>
      <c r="N89" s="75">
        <v>2014</v>
      </c>
      <c r="O89" s="75"/>
      <c r="P89" s="75">
        <v>2018</v>
      </c>
      <c r="Q89" s="75">
        <v>9112</v>
      </c>
      <c r="R89" s="75"/>
      <c r="S89" s="75"/>
      <c r="T89" s="75" t="s">
        <v>494</v>
      </c>
      <c r="U89" s="75"/>
      <c r="V89" s="75"/>
      <c r="W89" s="75"/>
      <c r="X89" s="75"/>
      <c r="Y89" s="75"/>
      <c r="Z89" s="75"/>
      <c r="AA89" s="75"/>
      <c r="AB89" s="75"/>
      <c r="AC89" s="75"/>
      <c r="AD89" s="75" t="s">
        <v>481</v>
      </c>
      <c r="AE89" s="75"/>
      <c r="AF89" s="75" t="s">
        <v>495</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481</v>
      </c>
      <c r="CL89" s="75" t="s">
        <v>484</v>
      </c>
      <c r="CM89" s="75" t="s">
        <v>484</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c r="A90" s="84">
        <v>100765</v>
      </c>
      <c r="B90" s="75" t="s">
        <v>688</v>
      </c>
      <c r="C90" s="75" t="b">
        <v>0</v>
      </c>
      <c r="D90" s="75" t="b">
        <v>1</v>
      </c>
      <c r="E90" s="75" t="b">
        <v>0</v>
      </c>
      <c r="F90" s="75" t="b">
        <v>0</v>
      </c>
      <c r="G90" s="75"/>
      <c r="H90" s="75"/>
      <c r="I90" s="75" t="s">
        <v>689</v>
      </c>
      <c r="J90" s="75" t="s">
        <v>658</v>
      </c>
      <c r="K90" s="75">
        <v>45.091999999999999</v>
      </c>
      <c r="L90" s="75">
        <v>-64.36</v>
      </c>
      <c r="M90" s="75" t="s">
        <v>479</v>
      </c>
      <c r="N90" s="75">
        <v>2014</v>
      </c>
      <c r="O90" s="75"/>
      <c r="P90" s="75">
        <v>2017</v>
      </c>
      <c r="Q90" s="75"/>
      <c r="R90" s="75"/>
      <c r="S90" s="75"/>
      <c r="T90" s="75" t="s">
        <v>494</v>
      </c>
      <c r="U90" s="75"/>
      <c r="V90" s="75"/>
      <c r="W90" s="75"/>
      <c r="X90" s="75"/>
      <c r="Y90" s="75"/>
      <c r="Z90" s="75"/>
      <c r="AA90" s="75"/>
      <c r="AB90" s="75"/>
      <c r="AC90" s="75"/>
      <c r="AD90" s="75"/>
      <c r="AE90" s="75"/>
      <c r="AF90" s="75" t="s">
        <v>690</v>
      </c>
      <c r="AG90" s="75"/>
      <c r="AH90" s="75"/>
      <c r="AI90" s="75"/>
      <c r="AJ90" s="75"/>
      <c r="AK90" s="75"/>
      <c r="AL90" s="75"/>
      <c r="AM90" s="75"/>
      <c r="AN90" s="75"/>
      <c r="AO90" s="75"/>
      <c r="AP90" s="75"/>
      <c r="AQ90" s="75"/>
      <c r="AR90" s="75"/>
      <c r="AS90" s="75"/>
      <c r="AT90" s="75"/>
      <c r="AU90" s="75"/>
      <c r="AV90" s="75"/>
      <c r="AW90" s="75" t="s">
        <v>481</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c r="A91" s="84">
        <v>100771</v>
      </c>
      <c r="B91" s="75" t="s">
        <v>691</v>
      </c>
      <c r="C91" s="75" t="b">
        <v>0</v>
      </c>
      <c r="D91" s="75" t="b">
        <v>1</v>
      </c>
      <c r="E91" s="75" t="b">
        <v>0</v>
      </c>
      <c r="F91" s="75" t="b">
        <v>0</v>
      </c>
      <c r="G91" s="75" t="s">
        <v>692</v>
      </c>
      <c r="H91" s="75"/>
      <c r="I91" s="75" t="s">
        <v>691</v>
      </c>
      <c r="J91" s="75" t="s">
        <v>693</v>
      </c>
      <c r="K91" s="75">
        <v>62.823</v>
      </c>
      <c r="L91" s="75">
        <v>-115.988</v>
      </c>
      <c r="M91" s="75" t="s">
        <v>479</v>
      </c>
      <c r="N91" s="75">
        <v>2014</v>
      </c>
      <c r="O91" s="75"/>
      <c r="P91" s="75">
        <v>2015</v>
      </c>
      <c r="Q91" s="75"/>
      <c r="R91" s="75"/>
      <c r="S91" s="75"/>
      <c r="T91" s="75" t="s">
        <v>510</v>
      </c>
      <c r="U91" s="75" t="s">
        <v>481</v>
      </c>
      <c r="V91" s="75"/>
      <c r="W91" s="75"/>
      <c r="X91" s="75"/>
      <c r="Y91" s="75"/>
      <c r="Z91" s="75"/>
      <c r="AA91" s="75" t="s">
        <v>481</v>
      </c>
      <c r="AB91" s="75" t="s">
        <v>481</v>
      </c>
      <c r="AC91" s="75"/>
      <c r="AD91" s="75"/>
      <c r="AE91" s="75"/>
      <c r="AF91" s="75" t="s">
        <v>516</v>
      </c>
      <c r="AG91" s="75"/>
      <c r="AH91" s="75"/>
      <c r="AI91" s="75">
        <v>0.54</v>
      </c>
      <c r="AJ91" s="75"/>
      <c r="AK91" s="75">
        <v>497.8</v>
      </c>
      <c r="AL91" s="75"/>
      <c r="AM91" s="75"/>
      <c r="AN91" s="75"/>
      <c r="AO91" s="75"/>
      <c r="AP91" s="75"/>
      <c r="AQ91" s="75"/>
      <c r="AR91" s="75"/>
      <c r="AS91" s="75"/>
      <c r="AT91" s="75"/>
      <c r="AU91" s="75"/>
      <c r="AV91" s="75"/>
      <c r="AW91" s="75"/>
      <c r="AX91" s="75"/>
      <c r="AY91" s="75" t="s">
        <v>481</v>
      </c>
      <c r="AZ91" s="75"/>
      <c r="BA91" s="75"/>
      <c r="BB91" s="75" t="s">
        <v>481</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484</v>
      </c>
      <c r="CL91" s="75" t="s">
        <v>481</v>
      </c>
      <c r="CM91" s="75" t="s">
        <v>484</v>
      </c>
      <c r="CN91" s="75"/>
      <c r="CO91" s="75">
        <v>3</v>
      </c>
      <c r="CP91" s="75"/>
      <c r="CQ91" s="75"/>
      <c r="CR91" s="75">
        <v>38736</v>
      </c>
      <c r="CS91" s="75"/>
      <c r="CT91" s="75"/>
      <c r="CU91" s="75">
        <v>2624</v>
      </c>
      <c r="CV91" s="75"/>
      <c r="CW91" s="75"/>
      <c r="CX91" s="75" t="s">
        <v>481</v>
      </c>
      <c r="CY91" s="75"/>
      <c r="CZ91" s="75"/>
      <c r="DA91" s="75"/>
      <c r="DB91" s="75"/>
      <c r="DC91" s="75"/>
      <c r="DD91" s="75">
        <v>0.54</v>
      </c>
      <c r="DE91" s="75"/>
      <c r="DF91" s="75"/>
      <c r="DG91" s="75">
        <v>497.8</v>
      </c>
      <c r="DH91" s="75"/>
      <c r="DI91" s="75"/>
      <c r="DJ91" s="75"/>
      <c r="DK91" s="75"/>
      <c r="DL91" s="75"/>
      <c r="DM91" s="75"/>
      <c r="DN91" s="75"/>
      <c r="DO91" s="75"/>
    </row>
    <row r="92" spans="1:119" s="9" customFormat="1">
      <c r="A92" s="84">
        <v>100773</v>
      </c>
      <c r="B92" s="75" t="s">
        <v>694</v>
      </c>
      <c r="C92" s="75" t="b">
        <v>1</v>
      </c>
      <c r="D92" s="75" t="b">
        <v>1</v>
      </c>
      <c r="E92" s="75" t="b">
        <v>0</v>
      </c>
      <c r="F92" s="75" t="b">
        <v>0</v>
      </c>
      <c r="G92" s="75" t="s">
        <v>695</v>
      </c>
      <c r="H92" s="75"/>
      <c r="I92" s="75" t="s">
        <v>696</v>
      </c>
      <c r="J92" s="75" t="s">
        <v>693</v>
      </c>
      <c r="K92" s="75">
        <v>60.24</v>
      </c>
      <c r="L92" s="75">
        <v>-123.473</v>
      </c>
      <c r="M92" s="75" t="s">
        <v>479</v>
      </c>
      <c r="N92" s="75">
        <v>2012</v>
      </c>
      <c r="O92" s="75"/>
      <c r="P92" s="75">
        <v>2017</v>
      </c>
      <c r="Q92" s="75">
        <v>221</v>
      </c>
      <c r="R92" s="75">
        <v>6805</v>
      </c>
      <c r="S92" s="75"/>
      <c r="T92" s="75" t="s">
        <v>558</v>
      </c>
      <c r="U92" s="75"/>
      <c r="V92" s="75"/>
      <c r="W92" s="75"/>
      <c r="X92" s="75"/>
      <c r="Y92" s="75"/>
      <c r="Z92" s="75"/>
      <c r="AA92" s="75"/>
      <c r="AB92" s="75"/>
      <c r="AC92" s="75"/>
      <c r="AD92" s="75"/>
      <c r="AE92" s="75"/>
      <c r="AF92" s="75" t="s">
        <v>482</v>
      </c>
      <c r="AG92" s="75" t="s">
        <v>697</v>
      </c>
      <c r="AH92" s="75">
        <v>1</v>
      </c>
      <c r="AI92" s="75">
        <v>1</v>
      </c>
      <c r="AJ92" s="75"/>
      <c r="AK92" s="75"/>
      <c r="AL92" s="75"/>
      <c r="AM92" s="75"/>
      <c r="AN92" s="75"/>
      <c r="AO92" s="75"/>
      <c r="AP92" s="75">
        <v>1</v>
      </c>
      <c r="AQ92" s="75" t="s">
        <v>698</v>
      </c>
      <c r="AR92" s="75"/>
      <c r="AS92" s="75">
        <v>1</v>
      </c>
      <c r="AT92" s="75">
        <v>1</v>
      </c>
      <c r="AU92" s="75"/>
      <c r="AV92" s="75"/>
      <c r="AW92" s="75"/>
      <c r="AX92" s="75"/>
      <c r="AY92" s="75"/>
      <c r="AZ92" s="75"/>
      <c r="BA92" s="75"/>
      <c r="BB92" s="75"/>
      <c r="BC92" s="75"/>
      <c r="BD92" s="75" t="s">
        <v>481</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c r="A93" s="84">
        <v>100774</v>
      </c>
      <c r="B93" s="75" t="s">
        <v>699</v>
      </c>
      <c r="C93" s="75" t="b">
        <v>0</v>
      </c>
      <c r="D93" s="75" t="b">
        <v>1</v>
      </c>
      <c r="E93" s="75" t="b">
        <v>0</v>
      </c>
      <c r="F93" s="75" t="b">
        <v>0</v>
      </c>
      <c r="G93" s="75"/>
      <c r="H93" s="75"/>
      <c r="I93" s="75" t="s">
        <v>700</v>
      </c>
      <c r="J93" s="75" t="s">
        <v>693</v>
      </c>
      <c r="K93" s="75">
        <v>67.436000000000007</v>
      </c>
      <c r="L93" s="75">
        <v>-134.881</v>
      </c>
      <c r="M93" s="75" t="s">
        <v>479</v>
      </c>
      <c r="N93" s="75">
        <v>1997</v>
      </c>
      <c r="O93" s="75"/>
      <c r="P93" s="75">
        <v>2017</v>
      </c>
      <c r="Q93" s="75"/>
      <c r="R93" s="75"/>
      <c r="S93" s="75"/>
      <c r="T93" s="75" t="s">
        <v>558</v>
      </c>
      <c r="U93" s="75"/>
      <c r="V93" s="75"/>
      <c r="W93" s="75"/>
      <c r="X93" s="75"/>
      <c r="Y93" s="75"/>
      <c r="Z93" s="75"/>
      <c r="AA93" s="75"/>
      <c r="AB93" s="75"/>
      <c r="AC93" s="75"/>
      <c r="AD93" s="75"/>
      <c r="AE93" s="75"/>
      <c r="AF93" s="75" t="s">
        <v>701</v>
      </c>
      <c r="AG93" s="75" t="s">
        <v>702</v>
      </c>
      <c r="AH93" s="75"/>
      <c r="AI93" s="75">
        <v>8.5000000000000006E-2</v>
      </c>
      <c r="AJ93" s="75"/>
      <c r="AK93" s="75"/>
      <c r="AL93" s="75"/>
      <c r="AM93" s="75"/>
      <c r="AN93" s="75"/>
      <c r="AO93" s="75"/>
      <c r="AP93" s="75"/>
      <c r="AQ93" s="75"/>
      <c r="AR93" s="75"/>
      <c r="AS93" s="75"/>
      <c r="AT93" s="75"/>
      <c r="AU93" s="75"/>
      <c r="AV93" s="75"/>
      <c r="AW93" s="75"/>
      <c r="AX93" s="75"/>
      <c r="AY93" s="75" t="s">
        <v>481</v>
      </c>
      <c r="AZ93" s="75"/>
      <c r="BA93" s="75"/>
      <c r="BB93" s="75" t="s">
        <v>481</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c r="A94" s="84">
        <v>100775</v>
      </c>
      <c r="B94" s="75" t="s">
        <v>703</v>
      </c>
      <c r="C94" s="75" t="b">
        <v>0</v>
      </c>
      <c r="D94" s="75" t="b">
        <v>1</v>
      </c>
      <c r="E94" s="75" t="b">
        <v>0</v>
      </c>
      <c r="F94" s="75" t="b">
        <v>0</v>
      </c>
      <c r="G94" s="75"/>
      <c r="H94" s="75"/>
      <c r="I94" s="75" t="s">
        <v>703</v>
      </c>
      <c r="J94" s="75" t="s">
        <v>693</v>
      </c>
      <c r="K94" s="75">
        <v>61.863</v>
      </c>
      <c r="L94" s="75">
        <v>-121.35299999999999</v>
      </c>
      <c r="M94" s="75" t="s">
        <v>479</v>
      </c>
      <c r="N94" s="75"/>
      <c r="O94" s="75"/>
      <c r="P94" s="75"/>
      <c r="Q94" s="75"/>
      <c r="R94" s="75"/>
      <c r="S94" s="75"/>
      <c r="T94" s="75" t="s">
        <v>510</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c r="A95" s="84">
        <v>100777</v>
      </c>
      <c r="B95" s="75" t="s">
        <v>704</v>
      </c>
      <c r="C95" s="75" t="b">
        <v>0</v>
      </c>
      <c r="D95" s="75" t="b">
        <v>1</v>
      </c>
      <c r="E95" s="75" t="b">
        <v>0</v>
      </c>
      <c r="F95" s="75" t="b">
        <v>0</v>
      </c>
      <c r="G95" s="75" t="s">
        <v>692</v>
      </c>
      <c r="H95" s="75"/>
      <c r="I95" s="75" t="s">
        <v>704</v>
      </c>
      <c r="J95" s="75" t="s">
        <v>693</v>
      </c>
      <c r="K95" s="75">
        <v>60.006</v>
      </c>
      <c r="L95" s="75">
        <v>-111.88500000000001</v>
      </c>
      <c r="M95" s="75" t="s">
        <v>479</v>
      </c>
      <c r="N95" s="75">
        <v>2010</v>
      </c>
      <c r="O95" s="75"/>
      <c r="P95" s="75">
        <v>2015</v>
      </c>
      <c r="Q95" s="75"/>
      <c r="R95" s="75"/>
      <c r="S95" s="75"/>
      <c r="T95" s="75" t="s">
        <v>510</v>
      </c>
      <c r="U95" s="75" t="s">
        <v>481</v>
      </c>
      <c r="V95" s="75"/>
      <c r="W95" s="75"/>
      <c r="X95" s="75"/>
      <c r="Y95" s="75"/>
      <c r="Z95" s="75"/>
      <c r="AA95" s="75" t="s">
        <v>481</v>
      </c>
      <c r="AB95" s="75"/>
      <c r="AC95" s="75"/>
      <c r="AD95" s="75"/>
      <c r="AE95" s="75"/>
      <c r="AF95" s="75" t="s">
        <v>516</v>
      </c>
      <c r="AG95" s="75"/>
      <c r="AH95" s="75"/>
      <c r="AI95" s="75">
        <v>0.75</v>
      </c>
      <c r="AJ95" s="75"/>
      <c r="AK95" s="75">
        <v>4000</v>
      </c>
      <c r="AL95" s="75"/>
      <c r="AM95" s="75"/>
      <c r="AN95" s="75"/>
      <c r="AO95" s="75"/>
      <c r="AP95" s="75"/>
      <c r="AQ95" s="75"/>
      <c r="AR95" s="75"/>
      <c r="AS95" s="75"/>
      <c r="AT95" s="75"/>
      <c r="AU95" s="75"/>
      <c r="AV95" s="75"/>
      <c r="AW95" s="75"/>
      <c r="AX95" s="75"/>
      <c r="AY95" s="75" t="s">
        <v>481</v>
      </c>
      <c r="AZ95" s="75"/>
      <c r="BA95" s="75"/>
      <c r="BB95" s="75" t="s">
        <v>481</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484</v>
      </c>
      <c r="CL95" s="75" t="s">
        <v>481</v>
      </c>
      <c r="CM95" s="75" t="s">
        <v>484</v>
      </c>
      <c r="CN95" s="75"/>
      <c r="CO95" s="75">
        <v>3</v>
      </c>
      <c r="CP95" s="75"/>
      <c r="CQ95" s="75"/>
      <c r="CR95" s="75">
        <v>86080</v>
      </c>
      <c r="CS95" s="75"/>
      <c r="CT95" s="75"/>
      <c r="CU95" s="75">
        <v>656</v>
      </c>
      <c r="CV95" s="75"/>
      <c r="CW95" s="75"/>
      <c r="CX95" s="75" t="s">
        <v>481</v>
      </c>
      <c r="CY95" s="75"/>
      <c r="CZ95" s="75"/>
      <c r="DA95" s="75"/>
      <c r="DB95" s="75"/>
      <c r="DC95" s="75"/>
      <c r="DD95" s="75">
        <v>0.75</v>
      </c>
      <c r="DE95" s="75"/>
      <c r="DF95" s="75"/>
      <c r="DG95" s="75">
        <v>4000</v>
      </c>
      <c r="DH95" s="75"/>
      <c r="DI95" s="75"/>
      <c r="DJ95" s="75"/>
      <c r="DK95" s="75"/>
      <c r="DL95" s="75"/>
      <c r="DM95" s="75"/>
      <c r="DN95" s="75"/>
      <c r="DO95" s="75"/>
    </row>
    <row r="96" spans="1:119" s="9" customFormat="1">
      <c r="A96" s="84">
        <v>100778</v>
      </c>
      <c r="B96" s="75" t="s">
        <v>705</v>
      </c>
      <c r="C96" s="75" t="b">
        <v>0</v>
      </c>
      <c r="D96" s="75" t="b">
        <v>1</v>
      </c>
      <c r="E96" s="75" t="b">
        <v>0</v>
      </c>
      <c r="F96" s="75" t="b">
        <v>0</v>
      </c>
      <c r="G96" s="75" t="s">
        <v>692</v>
      </c>
      <c r="H96" s="75"/>
      <c r="I96" s="75" t="s">
        <v>706</v>
      </c>
      <c r="J96" s="75" t="s">
        <v>693</v>
      </c>
      <c r="K96" s="75">
        <v>60.816000000000003</v>
      </c>
      <c r="L96" s="75">
        <v>-115.785</v>
      </c>
      <c r="M96" s="75" t="s">
        <v>479</v>
      </c>
      <c r="N96" s="75">
        <v>2010</v>
      </c>
      <c r="O96" s="75"/>
      <c r="P96" s="75">
        <v>2015</v>
      </c>
      <c r="Q96" s="75"/>
      <c r="R96" s="75"/>
      <c r="S96" s="75"/>
      <c r="T96" s="75" t="s">
        <v>510</v>
      </c>
      <c r="U96" s="75"/>
      <c r="V96" s="75"/>
      <c r="W96" s="75"/>
      <c r="X96" s="75"/>
      <c r="Y96" s="75"/>
      <c r="Z96" s="75"/>
      <c r="AA96" s="75" t="s">
        <v>481</v>
      </c>
      <c r="AB96" s="75"/>
      <c r="AC96" s="75"/>
      <c r="AD96" s="75"/>
      <c r="AE96" s="75"/>
      <c r="AF96" s="75" t="s">
        <v>516</v>
      </c>
      <c r="AG96" s="75"/>
      <c r="AH96" s="75"/>
      <c r="AI96" s="75">
        <v>0.9</v>
      </c>
      <c r="AJ96" s="75"/>
      <c r="AK96" s="75">
        <v>2770.2777779994003</v>
      </c>
      <c r="AL96" s="75"/>
      <c r="AM96" s="75"/>
      <c r="AN96" s="75"/>
      <c r="AO96" s="75"/>
      <c r="AP96" s="75"/>
      <c r="AQ96" s="75"/>
      <c r="AR96" s="75"/>
      <c r="AS96" s="75"/>
      <c r="AT96" s="75"/>
      <c r="AU96" s="75"/>
      <c r="AV96" s="75"/>
      <c r="AW96" s="75"/>
      <c r="AX96" s="75"/>
      <c r="AY96" s="75" t="s">
        <v>481</v>
      </c>
      <c r="AZ96" s="75"/>
      <c r="BA96" s="75"/>
      <c r="BB96" s="75" t="s">
        <v>481</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484</v>
      </c>
      <c r="CL96" s="75" t="s">
        <v>481</v>
      </c>
      <c r="CM96" s="75" t="s">
        <v>484</v>
      </c>
      <c r="CN96" s="75"/>
      <c r="CO96" s="75">
        <v>4</v>
      </c>
      <c r="CP96" s="75"/>
      <c r="CQ96" s="75"/>
      <c r="CR96" s="75">
        <v>152039</v>
      </c>
      <c r="CS96" s="75"/>
      <c r="CT96" s="75"/>
      <c r="CU96" s="75">
        <v>3280</v>
      </c>
      <c r="CV96" s="75"/>
      <c r="CW96" s="75"/>
      <c r="CX96" s="75" t="s">
        <v>484</v>
      </c>
      <c r="CY96" s="75"/>
      <c r="CZ96" s="75"/>
      <c r="DA96" s="75"/>
      <c r="DB96" s="75"/>
      <c r="DC96" s="75"/>
      <c r="DD96" s="75">
        <v>0.9</v>
      </c>
      <c r="DE96" s="75"/>
      <c r="DF96" s="75"/>
      <c r="DG96" s="75">
        <v>2770.2777779994003</v>
      </c>
      <c r="DH96" s="75"/>
      <c r="DI96" s="75"/>
      <c r="DJ96" s="75"/>
      <c r="DK96" s="75"/>
      <c r="DL96" s="75"/>
      <c r="DM96" s="75"/>
      <c r="DN96" s="75"/>
      <c r="DO96" s="75"/>
    </row>
    <row r="97" spans="1:119" s="9" customFormat="1">
      <c r="A97" s="84">
        <v>100779</v>
      </c>
      <c r="B97" s="75" t="s">
        <v>707</v>
      </c>
      <c r="C97" s="75" t="b">
        <v>0</v>
      </c>
      <c r="D97" s="75" t="b">
        <v>1</v>
      </c>
      <c r="E97" s="75" t="b">
        <v>0</v>
      </c>
      <c r="F97" s="75" t="b">
        <v>0</v>
      </c>
      <c r="G97" s="75"/>
      <c r="H97" s="75"/>
      <c r="I97" s="75" t="s">
        <v>707</v>
      </c>
      <c r="J97" s="75" t="s">
        <v>693</v>
      </c>
      <c r="K97" s="75">
        <v>68.361000000000004</v>
      </c>
      <c r="L97" s="75">
        <v>-133.72300000000001</v>
      </c>
      <c r="M97" s="75" t="s">
        <v>479</v>
      </c>
      <c r="N97" s="75">
        <v>2010</v>
      </c>
      <c r="O97" s="75"/>
      <c r="P97" s="75"/>
      <c r="Q97" s="75"/>
      <c r="R97" s="75"/>
      <c r="S97" s="75"/>
      <c r="T97" s="75" t="s">
        <v>510</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c r="A98" s="84">
        <v>100785</v>
      </c>
      <c r="B98" s="75" t="s">
        <v>708</v>
      </c>
      <c r="C98" s="75" t="b">
        <v>0</v>
      </c>
      <c r="D98" s="75" t="b">
        <v>1</v>
      </c>
      <c r="E98" s="75" t="b">
        <v>0</v>
      </c>
      <c r="F98" s="75" t="b">
        <v>0</v>
      </c>
      <c r="G98" s="75"/>
      <c r="H98" s="75"/>
      <c r="I98" s="75" t="s">
        <v>708</v>
      </c>
      <c r="J98" s="75" t="s">
        <v>693</v>
      </c>
      <c r="K98" s="75">
        <v>62.454000000000001</v>
      </c>
      <c r="L98" s="75">
        <v>-114.372</v>
      </c>
      <c r="M98" s="75" t="s">
        <v>479</v>
      </c>
      <c r="N98" s="75">
        <v>1965</v>
      </c>
      <c r="O98" s="75"/>
      <c r="P98" s="75">
        <v>2017</v>
      </c>
      <c r="Q98" s="75"/>
      <c r="R98" s="75"/>
      <c r="S98" s="75"/>
      <c r="T98" s="75" t="s">
        <v>510</v>
      </c>
      <c r="U98" s="75"/>
      <c r="V98" s="75"/>
      <c r="W98" s="75"/>
      <c r="X98" s="75"/>
      <c r="Y98" s="75"/>
      <c r="Z98" s="75"/>
      <c r="AA98" s="75"/>
      <c r="AB98" s="75"/>
      <c r="AC98" s="75"/>
      <c r="AD98" s="75"/>
      <c r="AE98" s="75"/>
      <c r="AF98" s="75" t="s">
        <v>709</v>
      </c>
      <c r="AG98" s="75"/>
      <c r="AH98" s="75"/>
      <c r="AI98" s="75"/>
      <c r="AJ98" s="75"/>
      <c r="AK98" s="75"/>
      <c r="AL98" s="75"/>
      <c r="AM98" s="75"/>
      <c r="AN98" s="75"/>
      <c r="AO98" s="75"/>
      <c r="AP98" s="75"/>
      <c r="AQ98" s="75"/>
      <c r="AR98" s="75"/>
      <c r="AS98" s="75"/>
      <c r="AT98" s="75"/>
      <c r="AU98" s="75"/>
      <c r="AV98" s="75"/>
      <c r="AW98" s="75"/>
      <c r="AX98" s="75"/>
      <c r="AY98" s="75" t="s">
        <v>481</v>
      </c>
      <c r="AZ98" s="75"/>
      <c r="BA98" s="75"/>
      <c r="BB98" s="75" t="s">
        <v>481</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c r="A99" s="84">
        <v>100787</v>
      </c>
      <c r="B99" s="75" t="s">
        <v>710</v>
      </c>
      <c r="C99" s="75" t="b">
        <v>0</v>
      </c>
      <c r="D99" s="75" t="b">
        <v>1</v>
      </c>
      <c r="E99" s="75" t="b">
        <v>0</v>
      </c>
      <c r="F99" s="75" t="b">
        <v>0</v>
      </c>
      <c r="G99" s="75" t="s">
        <v>692</v>
      </c>
      <c r="H99" s="75"/>
      <c r="I99" s="75" t="s">
        <v>708</v>
      </c>
      <c r="J99" s="75" t="s">
        <v>693</v>
      </c>
      <c r="K99" s="75">
        <v>62.454999999999998</v>
      </c>
      <c r="L99" s="75">
        <v>-114.371</v>
      </c>
      <c r="M99" s="75" t="s">
        <v>479</v>
      </c>
      <c r="N99" s="75">
        <v>2014</v>
      </c>
      <c r="O99" s="75"/>
      <c r="P99" s="75">
        <v>2015</v>
      </c>
      <c r="Q99" s="75"/>
      <c r="R99" s="75"/>
      <c r="S99" s="75"/>
      <c r="T99" s="75" t="s">
        <v>510</v>
      </c>
      <c r="U99" s="75"/>
      <c r="V99" s="75"/>
      <c r="W99" s="75"/>
      <c r="X99" s="75" t="s">
        <v>481</v>
      </c>
      <c r="Y99" s="75"/>
      <c r="Z99" s="75"/>
      <c r="AA99" s="75"/>
      <c r="AB99" s="75"/>
      <c r="AC99" s="75"/>
      <c r="AD99" s="75"/>
      <c r="AE99" s="75"/>
      <c r="AF99" s="75" t="s">
        <v>516</v>
      </c>
      <c r="AG99" s="75"/>
      <c r="AH99" s="75"/>
      <c r="AI99" s="75"/>
      <c r="AJ99" s="75"/>
      <c r="AK99" s="75">
        <v>2581.3888890953999</v>
      </c>
      <c r="AL99" s="75"/>
      <c r="AM99" s="75"/>
      <c r="AN99" s="75"/>
      <c r="AO99" s="75"/>
      <c r="AP99" s="75"/>
      <c r="AQ99" s="75"/>
      <c r="AR99" s="75"/>
      <c r="AS99" s="75"/>
      <c r="AT99" s="75"/>
      <c r="AU99" s="75"/>
      <c r="AV99" s="75"/>
      <c r="AW99" s="75"/>
      <c r="AX99" s="75"/>
      <c r="AY99" s="75" t="s">
        <v>481</v>
      </c>
      <c r="AZ99" s="75"/>
      <c r="BA99" s="75"/>
      <c r="BB99" s="75" t="s">
        <v>481</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481</v>
      </c>
      <c r="CL99" s="75" t="s">
        <v>481</v>
      </c>
      <c r="CM99" s="75" t="s">
        <v>484</v>
      </c>
      <c r="CN99" s="75">
        <v>3</v>
      </c>
      <c r="CO99" s="75"/>
      <c r="CP99" s="75"/>
      <c r="CQ99" s="75">
        <v>161400</v>
      </c>
      <c r="CR99" s="75"/>
      <c r="CS99" s="75"/>
      <c r="CT99" s="75">
        <v>164</v>
      </c>
      <c r="CU99" s="75"/>
      <c r="CV99" s="75"/>
      <c r="CW99" s="75" t="s">
        <v>484</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c r="A100" s="84">
        <v>100789</v>
      </c>
      <c r="B100" s="75" t="s">
        <v>711</v>
      </c>
      <c r="C100" s="75" t="b">
        <v>1</v>
      </c>
      <c r="D100" s="75" t="b">
        <v>1</v>
      </c>
      <c r="E100" s="75" t="b">
        <v>0</v>
      </c>
      <c r="F100" s="75" t="b">
        <v>0</v>
      </c>
      <c r="G100" s="75" t="s">
        <v>492</v>
      </c>
      <c r="H100" s="75"/>
      <c r="I100" s="75" t="s">
        <v>712</v>
      </c>
      <c r="J100" s="75" t="s">
        <v>713</v>
      </c>
      <c r="K100" s="75">
        <v>82.501999999999995</v>
      </c>
      <c r="L100" s="75">
        <v>-62.347999999999999</v>
      </c>
      <c r="M100" s="75" t="s">
        <v>479</v>
      </c>
      <c r="N100" s="75">
        <v>1992</v>
      </c>
      <c r="O100" s="75"/>
      <c r="P100" s="75">
        <v>2017</v>
      </c>
      <c r="Q100" s="75">
        <v>221</v>
      </c>
      <c r="R100" s="75"/>
      <c r="S100" s="75"/>
      <c r="T100" s="75" t="s">
        <v>55</v>
      </c>
      <c r="U100" s="75"/>
      <c r="V100" s="75"/>
      <c r="W100" s="75"/>
      <c r="X100" s="75"/>
      <c r="Y100" s="75"/>
      <c r="Z100" s="75"/>
      <c r="AA100" s="75"/>
      <c r="AB100" s="75"/>
      <c r="AC100" s="75"/>
      <c r="AD100" s="75"/>
      <c r="AE100" s="75" t="s">
        <v>481</v>
      </c>
      <c r="AF100" s="75" t="s">
        <v>482</v>
      </c>
      <c r="AG100" s="75"/>
      <c r="AH100" s="75">
        <v>3.4</v>
      </c>
      <c r="AI100" s="75">
        <v>0.48</v>
      </c>
      <c r="AJ100" s="75">
        <v>6500</v>
      </c>
      <c r="AK100" s="75">
        <v>3839</v>
      </c>
      <c r="AL100" s="75">
        <v>1</v>
      </c>
      <c r="AM100" s="75"/>
      <c r="AN100" s="75" t="s">
        <v>484</v>
      </c>
      <c r="AO100" s="75"/>
      <c r="AP100" s="75">
        <v>4</v>
      </c>
      <c r="AQ100" s="75" t="s">
        <v>698</v>
      </c>
      <c r="AR100" s="75"/>
      <c r="AS100" s="75">
        <v>3.4</v>
      </c>
      <c r="AT100" s="75">
        <v>0.48</v>
      </c>
      <c r="AU100" s="75">
        <v>6500</v>
      </c>
      <c r="AV100" s="75">
        <v>3839</v>
      </c>
      <c r="AW100" s="75"/>
      <c r="AX100" s="75"/>
      <c r="AY100" s="75" t="s">
        <v>481</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484</v>
      </c>
      <c r="CL100" s="75" t="s">
        <v>481</v>
      </c>
      <c r="CM100" s="75" t="s">
        <v>484</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c r="A101" s="84">
        <v>100790</v>
      </c>
      <c r="B101" s="75" t="s">
        <v>714</v>
      </c>
      <c r="C101" s="75" t="b">
        <v>1</v>
      </c>
      <c r="D101" s="75" t="b">
        <v>1</v>
      </c>
      <c r="E101" s="75" t="b">
        <v>0</v>
      </c>
      <c r="F101" s="75" t="b">
        <v>0</v>
      </c>
      <c r="G101" s="75" t="s">
        <v>715</v>
      </c>
      <c r="H101" s="75"/>
      <c r="I101" s="75" t="s">
        <v>714</v>
      </c>
      <c r="J101" s="75" t="s">
        <v>713</v>
      </c>
      <c r="K101" s="75">
        <v>61.107999999999997</v>
      </c>
      <c r="L101" s="75">
        <v>-94.061999999999998</v>
      </c>
      <c r="M101" s="75" t="s">
        <v>479</v>
      </c>
      <c r="N101" s="75">
        <v>2001</v>
      </c>
      <c r="O101" s="75"/>
      <c r="P101" s="75">
        <v>2015</v>
      </c>
      <c r="Q101" s="75">
        <v>221</v>
      </c>
      <c r="R101" s="75">
        <v>17386</v>
      </c>
      <c r="S101" s="75"/>
      <c r="T101" s="75" t="s">
        <v>510</v>
      </c>
      <c r="U101" s="75"/>
      <c r="V101" s="75"/>
      <c r="W101" s="75"/>
      <c r="X101" s="75"/>
      <c r="Y101" s="75"/>
      <c r="Z101" s="75"/>
      <c r="AA101" s="75" t="s">
        <v>481</v>
      </c>
      <c r="AB101" s="75"/>
      <c r="AC101" s="75"/>
      <c r="AD101" s="75"/>
      <c r="AE101" s="75"/>
      <c r="AF101" s="75" t="s">
        <v>482</v>
      </c>
      <c r="AG101" s="75"/>
      <c r="AH101" s="75">
        <v>2.36</v>
      </c>
      <c r="AI101" s="75"/>
      <c r="AJ101" s="75">
        <v>5932</v>
      </c>
      <c r="AK101" s="75">
        <v>2500</v>
      </c>
      <c r="AL101" s="75"/>
      <c r="AM101" s="75"/>
      <c r="AN101" s="75" t="s">
        <v>481</v>
      </c>
      <c r="AO101" s="75"/>
      <c r="AP101" s="75">
        <v>4</v>
      </c>
      <c r="AQ101" s="75" t="s">
        <v>698</v>
      </c>
      <c r="AR101" s="75"/>
      <c r="AS101" s="75">
        <v>2.36</v>
      </c>
      <c r="AT101" s="75"/>
      <c r="AU101" s="75">
        <v>5932</v>
      </c>
      <c r="AV101" s="75">
        <v>2500</v>
      </c>
      <c r="AW101" s="75"/>
      <c r="AX101" s="75"/>
      <c r="AY101" s="75" t="s">
        <v>481</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481</v>
      </c>
      <c r="CL101" s="75" t="s">
        <v>481</v>
      </c>
      <c r="CM101" s="75" t="s">
        <v>484</v>
      </c>
      <c r="CN101" s="75">
        <v>4</v>
      </c>
      <c r="CO101" s="75"/>
      <c r="CP101" s="75"/>
      <c r="CQ101" s="75"/>
      <c r="CR101" s="75"/>
      <c r="CS101" s="75"/>
      <c r="CT101" s="75">
        <v>6560</v>
      </c>
      <c r="CU101" s="75"/>
      <c r="CV101" s="75"/>
      <c r="CW101" s="75" t="s">
        <v>481</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c r="A102" s="84">
        <v>100792</v>
      </c>
      <c r="B102" s="75" t="s">
        <v>716</v>
      </c>
      <c r="C102" s="75" t="b">
        <v>1</v>
      </c>
      <c r="D102" s="75" t="b">
        <v>1</v>
      </c>
      <c r="E102" s="75" t="b">
        <v>0</v>
      </c>
      <c r="F102" s="75" t="b">
        <v>0</v>
      </c>
      <c r="G102" s="75" t="s">
        <v>715</v>
      </c>
      <c r="H102" s="75"/>
      <c r="I102" s="75" t="s">
        <v>716</v>
      </c>
      <c r="J102" s="75" t="s">
        <v>713</v>
      </c>
      <c r="K102" s="75">
        <v>63.747999999999998</v>
      </c>
      <c r="L102" s="75">
        <v>-68.515999999999991</v>
      </c>
      <c r="M102" s="75" t="s">
        <v>479</v>
      </c>
      <c r="N102" s="75">
        <v>2006</v>
      </c>
      <c r="O102" s="75"/>
      <c r="P102" s="75">
        <v>2015</v>
      </c>
      <c r="Q102" s="75">
        <v>221</v>
      </c>
      <c r="R102" s="75"/>
      <c r="S102" s="75"/>
      <c r="T102" s="75" t="s">
        <v>510</v>
      </c>
      <c r="U102" s="75"/>
      <c r="V102" s="75" t="s">
        <v>481</v>
      </c>
      <c r="W102" s="75"/>
      <c r="X102" s="75"/>
      <c r="Y102" s="75"/>
      <c r="Z102" s="75" t="s">
        <v>481</v>
      </c>
      <c r="AA102" s="75" t="s">
        <v>481</v>
      </c>
      <c r="AB102" s="75"/>
      <c r="AC102" s="75"/>
      <c r="AD102" s="75"/>
      <c r="AE102" s="75"/>
      <c r="AF102" s="75" t="s">
        <v>717</v>
      </c>
      <c r="AG102" s="75"/>
      <c r="AH102" s="75">
        <v>21.1</v>
      </c>
      <c r="AI102" s="75"/>
      <c r="AJ102" s="75"/>
      <c r="AK102" s="75">
        <v>4800</v>
      </c>
      <c r="AL102" s="75"/>
      <c r="AM102" s="75"/>
      <c r="AN102" s="75" t="s">
        <v>481</v>
      </c>
      <c r="AO102" s="75"/>
      <c r="AP102" s="75">
        <v>6</v>
      </c>
      <c r="AQ102" s="75"/>
      <c r="AR102" s="75"/>
      <c r="AS102" s="75">
        <v>21.1</v>
      </c>
      <c r="AT102" s="75"/>
      <c r="AU102" s="75">
        <v>0</v>
      </c>
      <c r="AV102" s="75">
        <v>4800</v>
      </c>
      <c r="AW102" s="75"/>
      <c r="AX102" s="75"/>
      <c r="AY102" s="75" t="s">
        <v>481</v>
      </c>
      <c r="AZ102" s="75"/>
      <c r="BA102" s="75"/>
      <c r="BB102" s="75"/>
      <c r="BC102" s="75"/>
      <c r="BD102" s="75"/>
      <c r="BE102" s="75" t="s">
        <v>481</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481</v>
      </c>
      <c r="CL102" s="75" t="s">
        <v>481</v>
      </c>
      <c r="CM102" s="75" t="s">
        <v>484</v>
      </c>
      <c r="CN102" s="75">
        <v>3</v>
      </c>
      <c r="CO102" s="75"/>
      <c r="CP102" s="75"/>
      <c r="CQ102" s="75"/>
      <c r="CR102" s="75"/>
      <c r="CS102" s="75"/>
      <c r="CT102" s="75">
        <v>3280</v>
      </c>
      <c r="CU102" s="75"/>
      <c r="CV102" s="75"/>
      <c r="CW102" s="75" t="s">
        <v>481</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c r="A103" s="84">
        <v>100793</v>
      </c>
      <c r="B103" s="75" t="s">
        <v>718</v>
      </c>
      <c r="C103" s="75" t="b">
        <v>0</v>
      </c>
      <c r="D103" s="75" t="b">
        <v>1</v>
      </c>
      <c r="E103" s="75" t="b">
        <v>0</v>
      </c>
      <c r="F103" s="75" t="b">
        <v>0</v>
      </c>
      <c r="G103" s="75" t="s">
        <v>719</v>
      </c>
      <c r="H103" s="75"/>
      <c r="I103" s="75" t="s">
        <v>718</v>
      </c>
      <c r="J103" s="75" t="s">
        <v>713</v>
      </c>
      <c r="K103" s="75">
        <v>62.808</v>
      </c>
      <c r="L103" s="75">
        <v>-92.084999999999994</v>
      </c>
      <c r="M103" s="75" t="s">
        <v>479</v>
      </c>
      <c r="N103" s="75">
        <v>2006</v>
      </c>
      <c r="O103" s="75"/>
      <c r="P103" s="75">
        <v>2017</v>
      </c>
      <c r="Q103" s="75">
        <v>221</v>
      </c>
      <c r="R103" s="75"/>
      <c r="S103" s="75"/>
      <c r="T103" s="75" t="s">
        <v>510</v>
      </c>
      <c r="U103" s="75" t="s">
        <v>481</v>
      </c>
      <c r="V103" s="75" t="s">
        <v>481</v>
      </c>
      <c r="W103" s="75"/>
      <c r="X103" s="75" t="s">
        <v>481</v>
      </c>
      <c r="Y103" s="75"/>
      <c r="Z103" s="75" t="s">
        <v>481</v>
      </c>
      <c r="AA103" s="75" t="s">
        <v>481</v>
      </c>
      <c r="AB103" s="75" t="s">
        <v>481</v>
      </c>
      <c r="AC103" s="75"/>
      <c r="AD103" s="75"/>
      <c r="AE103" s="75"/>
      <c r="AF103" s="75" t="s">
        <v>495</v>
      </c>
      <c r="AG103" s="75"/>
      <c r="AH103" s="75">
        <v>6.2</v>
      </c>
      <c r="AI103" s="75"/>
      <c r="AJ103" s="75"/>
      <c r="AK103" s="75">
        <v>8450000</v>
      </c>
      <c r="AL103" s="75"/>
      <c r="AM103" s="75"/>
      <c r="AN103" s="75" t="s">
        <v>481</v>
      </c>
      <c r="AO103" s="75"/>
      <c r="AP103" s="75">
        <v>4</v>
      </c>
      <c r="AQ103" s="75"/>
      <c r="AR103" s="75"/>
      <c r="AS103" s="75">
        <v>6.2</v>
      </c>
      <c r="AT103" s="75"/>
      <c r="AU103" s="75">
        <v>0</v>
      </c>
      <c r="AV103" s="75">
        <v>8450000</v>
      </c>
      <c r="AW103" s="75"/>
      <c r="AX103" s="75"/>
      <c r="AY103" s="75" t="s">
        <v>481</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484</v>
      </c>
      <c r="CL103" s="75" t="s">
        <v>481</v>
      </c>
      <c r="CM103" s="75" t="s">
        <v>484</v>
      </c>
      <c r="CN103" s="75">
        <v>12</v>
      </c>
      <c r="CO103" s="75">
        <v>12</v>
      </c>
      <c r="CP103" s="75"/>
      <c r="CQ103" s="75"/>
      <c r="CR103" s="75"/>
      <c r="CS103" s="75"/>
      <c r="CT103" s="75">
        <v>9840</v>
      </c>
      <c r="CU103" s="75">
        <v>3000</v>
      </c>
      <c r="CV103" s="75"/>
      <c r="CW103" s="75" t="s">
        <v>481</v>
      </c>
      <c r="CX103" s="75" t="s">
        <v>481</v>
      </c>
      <c r="CY103" s="75"/>
      <c r="CZ103" s="75"/>
      <c r="DA103" s="75"/>
      <c r="DB103" s="75"/>
      <c r="DC103" s="75"/>
      <c r="DD103" s="75"/>
      <c r="DE103" s="75"/>
      <c r="DF103" s="75"/>
      <c r="DG103" s="75">
        <v>8450</v>
      </c>
      <c r="DH103" s="75"/>
      <c r="DI103" s="75"/>
      <c r="DJ103" s="75"/>
      <c r="DK103" s="75"/>
      <c r="DL103" s="75"/>
      <c r="DM103" s="75"/>
      <c r="DN103" s="75"/>
      <c r="DO103" s="75"/>
    </row>
    <row r="104" spans="1:119" s="9" customFormat="1">
      <c r="A104" s="84">
        <v>100794</v>
      </c>
      <c r="B104" s="75" t="s">
        <v>720</v>
      </c>
      <c r="C104" s="75" t="b">
        <v>1</v>
      </c>
      <c r="D104" s="75" t="b">
        <v>1</v>
      </c>
      <c r="E104" s="75" t="b">
        <v>0</v>
      </c>
      <c r="F104" s="75" t="b">
        <v>0</v>
      </c>
      <c r="G104" s="75" t="s">
        <v>695</v>
      </c>
      <c r="H104" s="75"/>
      <c r="I104" s="75" t="s">
        <v>700</v>
      </c>
      <c r="J104" s="75" t="s">
        <v>693</v>
      </c>
      <c r="K104" s="75">
        <v>67.437000000000012</v>
      </c>
      <c r="L104" s="75">
        <v>-134.88</v>
      </c>
      <c r="M104" s="75" t="s">
        <v>479</v>
      </c>
      <c r="N104" s="75">
        <v>2005</v>
      </c>
      <c r="O104" s="75"/>
      <c r="P104" s="75">
        <v>2015</v>
      </c>
      <c r="Q104" s="75">
        <v>221</v>
      </c>
      <c r="R104" s="75">
        <v>6806</v>
      </c>
      <c r="S104" s="75"/>
      <c r="T104" s="75"/>
      <c r="U104" s="75"/>
      <c r="V104" s="75"/>
      <c r="W104" s="75"/>
      <c r="X104" s="75"/>
      <c r="Y104" s="75"/>
      <c r="Z104" s="75"/>
      <c r="AA104" s="75"/>
      <c r="AB104" s="75"/>
      <c r="AC104" s="75"/>
      <c r="AD104" s="75"/>
      <c r="AE104" s="75"/>
      <c r="AF104" s="75" t="s">
        <v>482</v>
      </c>
      <c r="AG104" s="75"/>
      <c r="AH104" s="75">
        <v>17.2</v>
      </c>
      <c r="AI104" s="75">
        <v>16.995999999999999</v>
      </c>
      <c r="AJ104" s="75">
        <v>3542</v>
      </c>
      <c r="AK104" s="75">
        <v>3500</v>
      </c>
      <c r="AL104" s="75"/>
      <c r="AM104" s="75"/>
      <c r="AN104" s="75" t="s">
        <v>481</v>
      </c>
      <c r="AO104" s="75">
        <v>205</v>
      </c>
      <c r="AP104" s="75">
        <v>3</v>
      </c>
      <c r="AQ104" s="75" t="s">
        <v>698</v>
      </c>
      <c r="AR104" s="75"/>
      <c r="AS104" s="75">
        <v>17.2</v>
      </c>
      <c r="AT104" s="75">
        <v>16.995999999999999</v>
      </c>
      <c r="AU104" s="75">
        <v>3542</v>
      </c>
      <c r="AV104" s="75">
        <v>3500</v>
      </c>
      <c r="AW104" s="75"/>
      <c r="AX104" s="75"/>
      <c r="AY104" s="75" t="s">
        <v>481</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c r="A105" s="84">
        <v>100810</v>
      </c>
      <c r="B105" s="75" t="s">
        <v>721</v>
      </c>
      <c r="C105" s="75" t="b">
        <v>0</v>
      </c>
      <c r="D105" s="75" t="b">
        <v>1</v>
      </c>
      <c r="E105" s="75" t="b">
        <v>1</v>
      </c>
      <c r="F105" s="75" t="b">
        <v>0</v>
      </c>
      <c r="G105" s="75"/>
      <c r="H105" s="75"/>
      <c r="I105" s="75" t="s">
        <v>721</v>
      </c>
      <c r="J105" s="75" t="s">
        <v>722</v>
      </c>
      <c r="K105" s="75">
        <v>43.854999999999997</v>
      </c>
      <c r="L105" s="75">
        <v>-79.015999999999991</v>
      </c>
      <c r="M105" s="75" t="s">
        <v>479</v>
      </c>
      <c r="N105" s="75">
        <v>2015</v>
      </c>
      <c r="O105" s="75"/>
      <c r="P105" s="75">
        <v>2017</v>
      </c>
      <c r="Q105" s="75"/>
      <c r="R105" s="75"/>
      <c r="S105" s="75"/>
      <c r="T105" s="75" t="s">
        <v>501</v>
      </c>
      <c r="U105" s="75"/>
      <c r="V105" s="75"/>
      <c r="W105" s="75"/>
      <c r="X105" s="75"/>
      <c r="Y105" s="75"/>
      <c r="Z105" s="75"/>
      <c r="AA105" s="75"/>
      <c r="AB105" s="75"/>
      <c r="AC105" s="75"/>
      <c r="AD105" s="75"/>
      <c r="AE105" s="75"/>
      <c r="AF105" s="75" t="s">
        <v>723</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481</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c r="A106" s="84">
        <v>100853</v>
      </c>
      <c r="B106" s="75" t="s">
        <v>724</v>
      </c>
      <c r="C106" s="75" t="b">
        <v>0</v>
      </c>
      <c r="D106" s="75" t="b">
        <v>1</v>
      </c>
      <c r="E106" s="75" t="b">
        <v>0</v>
      </c>
      <c r="F106" s="75" t="b">
        <v>0</v>
      </c>
      <c r="G106" s="75"/>
      <c r="H106" s="75"/>
      <c r="I106" s="75" t="s">
        <v>725</v>
      </c>
      <c r="J106" s="75" t="s">
        <v>722</v>
      </c>
      <c r="K106" s="75">
        <v>44.014000000000003</v>
      </c>
      <c r="L106" s="75">
        <v>-79.442000000000007</v>
      </c>
      <c r="M106" s="75" t="s">
        <v>479</v>
      </c>
      <c r="N106" s="75">
        <v>1925</v>
      </c>
      <c r="O106" s="75"/>
      <c r="P106" s="75">
        <v>2017</v>
      </c>
      <c r="Q106" s="75"/>
      <c r="R106" s="75"/>
      <c r="S106" s="75"/>
      <c r="T106" s="75" t="s">
        <v>506</v>
      </c>
      <c r="U106" s="75"/>
      <c r="V106" s="75"/>
      <c r="W106" s="75"/>
      <c r="X106" s="75"/>
      <c r="Y106" s="75"/>
      <c r="Z106" s="75"/>
      <c r="AA106" s="75"/>
      <c r="AB106" s="75"/>
      <c r="AC106" s="75"/>
      <c r="AD106" s="75"/>
      <c r="AE106" s="75"/>
      <c r="AF106" s="75" t="s">
        <v>726</v>
      </c>
      <c r="AG106" s="75"/>
      <c r="AH106" s="75"/>
      <c r="AI106" s="75"/>
      <c r="AJ106" s="75"/>
      <c r="AK106" s="75"/>
      <c r="AL106" s="75"/>
      <c r="AM106" s="75"/>
      <c r="AN106" s="75"/>
      <c r="AO106" s="75"/>
      <c r="AP106" s="75"/>
      <c r="AQ106" s="75"/>
      <c r="AR106" s="75"/>
      <c r="AS106" s="75"/>
      <c r="AT106" s="75"/>
      <c r="AU106" s="75"/>
      <c r="AV106" s="75"/>
      <c r="AW106" s="75" t="s">
        <v>481</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c r="A107" s="84">
        <v>100983</v>
      </c>
      <c r="B107" s="75" t="s">
        <v>727</v>
      </c>
      <c r="C107" s="75" t="b">
        <v>0</v>
      </c>
      <c r="D107" s="75" t="b">
        <v>1</v>
      </c>
      <c r="E107" s="75" t="b">
        <v>0</v>
      </c>
      <c r="F107" s="75" t="b">
        <v>0</v>
      </c>
      <c r="G107" s="75" t="s">
        <v>492</v>
      </c>
      <c r="H107" s="75"/>
      <c r="I107" s="75" t="s">
        <v>728</v>
      </c>
      <c r="J107" s="75" t="s">
        <v>722</v>
      </c>
      <c r="K107" s="75">
        <v>44.283000000000001</v>
      </c>
      <c r="L107" s="75">
        <v>-79.894000000000005</v>
      </c>
      <c r="M107" s="75" t="s">
        <v>479</v>
      </c>
      <c r="N107" s="75">
        <v>1953</v>
      </c>
      <c r="O107" s="75"/>
      <c r="P107" s="75">
        <v>2017</v>
      </c>
      <c r="Q107" s="75">
        <v>9111</v>
      </c>
      <c r="R107" s="75"/>
      <c r="S107" s="75"/>
      <c r="T107" s="75" t="s">
        <v>494</v>
      </c>
      <c r="U107" s="75"/>
      <c r="V107" s="75"/>
      <c r="W107" s="75"/>
      <c r="X107" s="75"/>
      <c r="Y107" s="75"/>
      <c r="Z107" s="75"/>
      <c r="AA107" s="75"/>
      <c r="AB107" s="75"/>
      <c r="AC107" s="75"/>
      <c r="AD107" s="75"/>
      <c r="AE107" s="75" t="s">
        <v>481</v>
      </c>
      <c r="AF107" s="75" t="s">
        <v>495</v>
      </c>
      <c r="AG107" s="75"/>
      <c r="AH107" s="75"/>
      <c r="AI107" s="75"/>
      <c r="AJ107" s="75"/>
      <c r="AK107" s="75"/>
      <c r="AL107" s="75"/>
      <c r="AM107" s="75"/>
      <c r="AN107" s="75"/>
      <c r="AO107" s="75"/>
      <c r="AP107" s="75"/>
      <c r="AQ107" s="75"/>
      <c r="AR107" s="75"/>
      <c r="AS107" s="75"/>
      <c r="AT107" s="75"/>
      <c r="AU107" s="75"/>
      <c r="AV107" s="75"/>
      <c r="AW107" s="75" t="s">
        <v>481</v>
      </c>
      <c r="AX107" s="75"/>
      <c r="AY107" s="75" t="s">
        <v>481</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481</v>
      </c>
      <c r="CL107" s="75" t="s">
        <v>484</v>
      </c>
      <c r="CM107" s="75" t="s">
        <v>484</v>
      </c>
      <c r="CN107" s="75"/>
      <c r="CO107" s="75"/>
      <c r="CP107" s="75"/>
      <c r="CQ107" s="75">
        <v>2482431.25</v>
      </c>
      <c r="CR107" s="75"/>
      <c r="CS107" s="75"/>
      <c r="CT107" s="75"/>
      <c r="CU107" s="75"/>
      <c r="CV107" s="75"/>
      <c r="CW107" s="75"/>
      <c r="CX107" s="75"/>
      <c r="CY107" s="75"/>
      <c r="CZ107" s="75" t="s">
        <v>484</v>
      </c>
      <c r="DA107" s="75"/>
      <c r="DB107" s="75"/>
      <c r="DC107" s="75">
        <v>52.75</v>
      </c>
      <c r="DD107" s="75"/>
      <c r="DE107" s="75"/>
      <c r="DF107" s="75"/>
      <c r="DG107" s="75"/>
      <c r="DH107" s="75"/>
      <c r="DI107" s="75"/>
      <c r="DJ107" s="75"/>
      <c r="DK107" s="75"/>
      <c r="DL107" s="75"/>
      <c r="DM107" s="75"/>
      <c r="DN107" s="75"/>
      <c r="DO107" s="75"/>
    </row>
    <row r="108" spans="1:119" s="9" customFormat="1">
      <c r="A108" s="84">
        <v>101350</v>
      </c>
      <c r="B108" s="75" t="s">
        <v>729</v>
      </c>
      <c r="C108" s="75" t="b">
        <v>1</v>
      </c>
      <c r="D108" s="75" t="b">
        <v>1</v>
      </c>
      <c r="E108" s="75" t="b">
        <v>0</v>
      </c>
      <c r="F108" s="75" t="b">
        <v>0</v>
      </c>
      <c r="G108" s="75" t="s">
        <v>730</v>
      </c>
      <c r="H108" s="75" t="s">
        <v>731</v>
      </c>
      <c r="I108" s="75" t="s">
        <v>729</v>
      </c>
      <c r="J108" s="75" t="s">
        <v>722</v>
      </c>
      <c r="K108" s="75">
        <v>45.021000000000001</v>
      </c>
      <c r="L108" s="75">
        <v>-74.73</v>
      </c>
      <c r="M108" s="75" t="s">
        <v>479</v>
      </c>
      <c r="N108" s="75">
        <v>1994</v>
      </c>
      <c r="O108" s="75"/>
      <c r="P108" s="75">
        <v>2017</v>
      </c>
      <c r="Q108" s="75">
        <v>221</v>
      </c>
      <c r="R108" s="75">
        <v>10995</v>
      </c>
      <c r="S108" s="75"/>
      <c r="T108" s="75" t="s">
        <v>506</v>
      </c>
      <c r="U108" s="75"/>
      <c r="V108" s="75"/>
      <c r="W108" s="75"/>
      <c r="X108" s="75"/>
      <c r="Y108" s="75"/>
      <c r="Z108" s="75"/>
      <c r="AA108" s="75"/>
      <c r="AB108" s="75"/>
      <c r="AC108" s="75"/>
      <c r="AD108" s="75"/>
      <c r="AE108" s="75"/>
      <c r="AF108" s="75" t="s">
        <v>482</v>
      </c>
      <c r="AG108" s="75"/>
      <c r="AH108" s="75">
        <v>5</v>
      </c>
      <c r="AI108" s="75">
        <v>11.15</v>
      </c>
      <c r="AJ108" s="75">
        <v>14500</v>
      </c>
      <c r="AK108" s="75">
        <v>18455</v>
      </c>
      <c r="AL108" s="75"/>
      <c r="AM108" s="75"/>
      <c r="AN108" s="75" t="s">
        <v>481</v>
      </c>
      <c r="AO108" s="75"/>
      <c r="AP108" s="75">
        <v>2</v>
      </c>
      <c r="AQ108" s="75" t="s">
        <v>597</v>
      </c>
      <c r="AR108" s="75"/>
      <c r="AS108" s="75">
        <v>5</v>
      </c>
      <c r="AT108" s="75">
        <v>11.15</v>
      </c>
      <c r="AU108" s="75">
        <v>14500</v>
      </c>
      <c r="AV108" s="75">
        <v>18455</v>
      </c>
      <c r="AW108" s="75" t="s">
        <v>481</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c r="A109" s="84">
        <v>101500</v>
      </c>
      <c r="B109" s="75" t="s">
        <v>732</v>
      </c>
      <c r="C109" s="75" t="b">
        <v>0</v>
      </c>
      <c r="D109" s="75" t="b">
        <v>1</v>
      </c>
      <c r="E109" s="75" t="b">
        <v>0</v>
      </c>
      <c r="F109" s="75" t="b">
        <v>0</v>
      </c>
      <c r="G109" s="75"/>
      <c r="H109" s="75"/>
      <c r="I109" s="75" t="s">
        <v>733</v>
      </c>
      <c r="J109" s="75" t="s">
        <v>722</v>
      </c>
      <c r="K109" s="75">
        <v>50.151000000000003</v>
      </c>
      <c r="L109" s="75">
        <v>-94.013000000000005</v>
      </c>
      <c r="M109" s="75" t="s">
        <v>479</v>
      </c>
      <c r="N109" s="75">
        <v>1997</v>
      </c>
      <c r="O109" s="75"/>
      <c r="P109" s="75">
        <v>2017</v>
      </c>
      <c r="Q109" s="75"/>
      <c r="R109" s="75"/>
      <c r="S109" s="75"/>
      <c r="T109" s="75" t="s">
        <v>558</v>
      </c>
      <c r="U109" s="75"/>
      <c r="V109" s="75"/>
      <c r="W109" s="75"/>
      <c r="X109" s="75"/>
      <c r="Y109" s="75"/>
      <c r="Z109" s="75"/>
      <c r="AA109" s="75"/>
      <c r="AB109" s="75"/>
      <c r="AC109" s="75"/>
      <c r="AD109" s="75"/>
      <c r="AE109" s="75"/>
      <c r="AF109" s="75" t="s">
        <v>734</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481</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c r="A110" s="84">
        <v>101504</v>
      </c>
      <c r="B110" s="75" t="s">
        <v>735</v>
      </c>
      <c r="C110" s="75" t="b">
        <v>0</v>
      </c>
      <c r="D110" s="75" t="b">
        <v>1</v>
      </c>
      <c r="E110" s="75" t="b">
        <v>0</v>
      </c>
      <c r="F110" s="75" t="b">
        <v>0</v>
      </c>
      <c r="G110" s="75"/>
      <c r="H110" s="75"/>
      <c r="I110" s="75" t="s">
        <v>736</v>
      </c>
      <c r="J110" s="75" t="s">
        <v>722</v>
      </c>
      <c r="K110" s="75">
        <v>49.767000000000003</v>
      </c>
      <c r="L110" s="75">
        <v>-87.283000000000001</v>
      </c>
      <c r="M110" s="75" t="s">
        <v>479</v>
      </c>
      <c r="N110" s="75">
        <v>1997</v>
      </c>
      <c r="O110" s="75"/>
      <c r="P110" s="75">
        <v>2017</v>
      </c>
      <c r="Q110" s="75"/>
      <c r="R110" s="75"/>
      <c r="S110" s="75"/>
      <c r="T110" s="75" t="s">
        <v>494</v>
      </c>
      <c r="U110" s="75"/>
      <c r="V110" s="75"/>
      <c r="W110" s="75"/>
      <c r="X110" s="75"/>
      <c r="Y110" s="75"/>
      <c r="Z110" s="75"/>
      <c r="AA110" s="75"/>
      <c r="AB110" s="75"/>
      <c r="AC110" s="75"/>
      <c r="AD110" s="75"/>
      <c r="AE110" s="75"/>
      <c r="AF110" s="75" t="s">
        <v>737</v>
      </c>
      <c r="AG110" s="75"/>
      <c r="AH110" s="75"/>
      <c r="AI110" s="75">
        <v>3.2</v>
      </c>
      <c r="AJ110" s="75"/>
      <c r="AK110" s="75"/>
      <c r="AL110" s="75"/>
      <c r="AM110" s="75"/>
      <c r="AN110" s="75"/>
      <c r="AO110" s="75"/>
      <c r="AP110" s="75"/>
      <c r="AQ110" s="75"/>
      <c r="AR110" s="75"/>
      <c r="AS110" s="75"/>
      <c r="AT110" s="75"/>
      <c r="AU110" s="75"/>
      <c r="AV110" s="75"/>
      <c r="AW110" s="75" t="s">
        <v>481</v>
      </c>
      <c r="AX110" s="75"/>
      <c r="AY110" s="75"/>
      <c r="AZ110" s="75"/>
      <c r="BA110" s="75"/>
      <c r="BB110" s="75" t="s">
        <v>481</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c r="A111" s="84">
        <v>101531</v>
      </c>
      <c r="B111" s="75" t="s">
        <v>738</v>
      </c>
      <c r="C111" s="75" t="b">
        <v>0</v>
      </c>
      <c r="D111" s="75" t="b">
        <v>1</v>
      </c>
      <c r="E111" s="75" t="b">
        <v>0</v>
      </c>
      <c r="F111" s="75" t="b">
        <v>0</v>
      </c>
      <c r="G111" s="75"/>
      <c r="H111" s="75"/>
      <c r="I111" s="75" t="s">
        <v>739</v>
      </c>
      <c r="J111" s="75" t="s">
        <v>722</v>
      </c>
      <c r="K111" s="75">
        <v>43.567</v>
      </c>
      <c r="L111" s="75">
        <v>-80.225999999999999</v>
      </c>
      <c r="M111" s="75" t="s">
        <v>479</v>
      </c>
      <c r="N111" s="75">
        <v>2013</v>
      </c>
      <c r="O111" s="75"/>
      <c r="P111" s="75">
        <v>2017</v>
      </c>
      <c r="Q111" s="75"/>
      <c r="R111" s="75"/>
      <c r="S111" s="75"/>
      <c r="T111" s="75" t="s">
        <v>501</v>
      </c>
      <c r="U111" s="75"/>
      <c r="V111" s="75"/>
      <c r="W111" s="75"/>
      <c r="X111" s="75"/>
      <c r="Y111" s="75"/>
      <c r="Z111" s="75"/>
      <c r="AA111" s="75"/>
      <c r="AB111" s="75"/>
      <c r="AC111" s="75"/>
      <c r="AD111" s="75"/>
      <c r="AE111" s="75"/>
      <c r="AF111" s="75" t="s">
        <v>740</v>
      </c>
      <c r="AG111" s="75" t="s">
        <v>741</v>
      </c>
      <c r="AH111" s="75"/>
      <c r="AI111" s="75">
        <v>5.04</v>
      </c>
      <c r="AJ111" s="75"/>
      <c r="AK111" s="75"/>
      <c r="AL111" s="75"/>
      <c r="AM111" s="75"/>
      <c r="AN111" s="75"/>
      <c r="AO111" s="75"/>
      <c r="AP111" s="75"/>
      <c r="AQ111" s="75"/>
      <c r="AR111" s="75"/>
      <c r="AS111" s="75"/>
      <c r="AT111" s="75"/>
      <c r="AU111" s="75"/>
      <c r="AV111" s="75"/>
      <c r="AW111" s="75" t="s">
        <v>481</v>
      </c>
      <c r="AX111" s="75"/>
      <c r="AY111" s="75"/>
      <c r="AZ111" s="75"/>
      <c r="BA111" s="75"/>
      <c r="BB111" s="75"/>
      <c r="BC111" s="75"/>
      <c r="BD111" s="75"/>
      <c r="BE111" s="75"/>
      <c r="BF111" s="75"/>
      <c r="BG111" s="75"/>
      <c r="BH111" s="75"/>
      <c r="BI111" s="75"/>
      <c r="BJ111" s="75"/>
      <c r="BK111" s="75"/>
      <c r="BL111" s="75"/>
      <c r="BM111" s="75"/>
      <c r="BN111" s="75" t="s">
        <v>481</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481</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c r="A112" s="84">
        <v>101535</v>
      </c>
      <c r="B112" s="75" t="s">
        <v>742</v>
      </c>
      <c r="C112" s="75" t="b">
        <v>0</v>
      </c>
      <c r="D112" s="75" t="b">
        <v>1</v>
      </c>
      <c r="E112" s="75" t="b">
        <v>0</v>
      </c>
      <c r="F112" s="75" t="b">
        <v>0</v>
      </c>
      <c r="G112" s="75"/>
      <c r="H112" s="75"/>
      <c r="I112" s="75" t="s">
        <v>739</v>
      </c>
      <c r="J112" s="75" t="s">
        <v>722</v>
      </c>
      <c r="K112" s="75">
        <v>43.571000000000005</v>
      </c>
      <c r="L112" s="75">
        <v>-80.222000000000008</v>
      </c>
      <c r="M112" s="75" t="s">
        <v>479</v>
      </c>
      <c r="N112" s="75">
        <v>2014</v>
      </c>
      <c r="O112" s="75"/>
      <c r="P112" s="75">
        <v>2017</v>
      </c>
      <c r="Q112" s="75"/>
      <c r="R112" s="75"/>
      <c r="S112" s="75"/>
      <c r="T112" s="75" t="s">
        <v>501</v>
      </c>
      <c r="U112" s="75"/>
      <c r="V112" s="75"/>
      <c r="W112" s="75"/>
      <c r="X112" s="75"/>
      <c r="Y112" s="75"/>
      <c r="Z112" s="75"/>
      <c r="AA112" s="75"/>
      <c r="AB112" s="75"/>
      <c r="AC112" s="75"/>
      <c r="AD112" s="75"/>
      <c r="AE112" s="75"/>
      <c r="AF112" s="75" t="s">
        <v>743</v>
      </c>
      <c r="AG112" s="75" t="s">
        <v>744</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c r="A113" s="84">
        <v>101607</v>
      </c>
      <c r="B113" s="75" t="s">
        <v>745</v>
      </c>
      <c r="C113" s="75" t="b">
        <v>1</v>
      </c>
      <c r="D113" s="75" t="b">
        <v>1</v>
      </c>
      <c r="E113" s="75" t="b">
        <v>0</v>
      </c>
      <c r="F113" s="75" t="b">
        <v>0</v>
      </c>
      <c r="G113" s="75" t="s">
        <v>746</v>
      </c>
      <c r="H113" s="75"/>
      <c r="I113" s="75" t="s">
        <v>747</v>
      </c>
      <c r="J113" s="75" t="s">
        <v>722</v>
      </c>
      <c r="K113" s="75">
        <v>43.274999999999999</v>
      </c>
      <c r="L113" s="75">
        <v>-79.85199999999999</v>
      </c>
      <c r="M113" s="75" t="s">
        <v>479</v>
      </c>
      <c r="N113" s="75">
        <v>2002</v>
      </c>
      <c r="O113" s="75"/>
      <c r="P113" s="75">
        <v>2017</v>
      </c>
      <c r="Q113" s="75">
        <v>221</v>
      </c>
      <c r="R113" s="75">
        <v>10672</v>
      </c>
      <c r="S113" s="75"/>
      <c r="T113" s="75" t="s">
        <v>501</v>
      </c>
      <c r="U113" s="75" t="s">
        <v>481</v>
      </c>
      <c r="V113" s="75" t="s">
        <v>481</v>
      </c>
      <c r="W113" s="75"/>
      <c r="X113" s="75" t="s">
        <v>481</v>
      </c>
      <c r="Y113" s="75"/>
      <c r="Z113" s="75" t="s">
        <v>481</v>
      </c>
      <c r="AA113" s="75" t="s">
        <v>481</v>
      </c>
      <c r="AB113" s="75" t="s">
        <v>481</v>
      </c>
      <c r="AC113" s="75"/>
      <c r="AD113" s="75"/>
      <c r="AE113" s="75"/>
      <c r="AF113" s="75" t="s">
        <v>482</v>
      </c>
      <c r="AG113" s="75" t="s">
        <v>748</v>
      </c>
      <c r="AH113" s="75">
        <v>3.5</v>
      </c>
      <c r="AI113" s="75">
        <v>3.2</v>
      </c>
      <c r="AJ113" s="75">
        <v>10881</v>
      </c>
      <c r="AK113" s="75">
        <v>7427</v>
      </c>
      <c r="AL113" s="75"/>
      <c r="AM113" s="75">
        <v>1</v>
      </c>
      <c r="AN113" s="75" t="s">
        <v>481</v>
      </c>
      <c r="AO113" s="75">
        <v>4145</v>
      </c>
      <c r="AP113" s="75">
        <v>1</v>
      </c>
      <c r="AQ113" s="75" t="s">
        <v>597</v>
      </c>
      <c r="AR113" s="75">
        <v>2003</v>
      </c>
      <c r="AS113" s="75">
        <v>3.5</v>
      </c>
      <c r="AT113" s="75">
        <v>3.2</v>
      </c>
      <c r="AU113" s="75">
        <v>10881</v>
      </c>
      <c r="AV113" s="75">
        <v>7427</v>
      </c>
      <c r="AW113" s="75" t="s">
        <v>481</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481</v>
      </c>
      <c r="CH113" s="75"/>
      <c r="CI113" s="75"/>
      <c r="CJ113" s="75"/>
      <c r="CK113" s="75" t="s">
        <v>484</v>
      </c>
      <c r="CL113" s="75" t="s">
        <v>481</v>
      </c>
      <c r="CM113" s="75" t="s">
        <v>481</v>
      </c>
      <c r="CN113" s="75"/>
      <c r="CO113" s="75">
        <v>12</v>
      </c>
      <c r="CP113" s="75">
        <v>9</v>
      </c>
      <c r="CQ113" s="75"/>
      <c r="CR113" s="75">
        <v>2500000</v>
      </c>
      <c r="CS113" s="75">
        <v>2000000</v>
      </c>
      <c r="CT113" s="75"/>
      <c r="CU113" s="75">
        <v>30000</v>
      </c>
      <c r="CV113" s="75">
        <v>25000</v>
      </c>
      <c r="CW113" s="75"/>
      <c r="CX113" s="75" t="s">
        <v>481</v>
      </c>
      <c r="CY113" s="75" t="s">
        <v>481</v>
      </c>
      <c r="CZ113" s="75"/>
      <c r="DA113" s="75" t="s">
        <v>484</v>
      </c>
      <c r="DB113" s="75" t="s">
        <v>484</v>
      </c>
      <c r="DC113" s="75"/>
      <c r="DD113" s="75">
        <v>12</v>
      </c>
      <c r="DE113" s="75">
        <v>11.78</v>
      </c>
      <c r="DF113" s="75"/>
      <c r="DG113" s="75">
        <v>30000</v>
      </c>
      <c r="DH113" s="75">
        <v>10000</v>
      </c>
      <c r="DI113" s="75"/>
      <c r="DJ113" s="75">
        <v>95</v>
      </c>
      <c r="DK113" s="75">
        <v>6</v>
      </c>
      <c r="DL113" s="75"/>
      <c r="DM113" s="75">
        <v>70</v>
      </c>
      <c r="DN113" s="75">
        <v>12</v>
      </c>
      <c r="DO113" s="75"/>
    </row>
    <row r="114" spans="1:119" s="9" customFormat="1">
      <c r="A114" s="84">
        <v>101610</v>
      </c>
      <c r="B114" s="75" t="s">
        <v>749</v>
      </c>
      <c r="C114" s="75" t="b">
        <v>0</v>
      </c>
      <c r="D114" s="75" t="b">
        <v>1</v>
      </c>
      <c r="E114" s="75" t="b">
        <v>0</v>
      </c>
      <c r="F114" s="75" t="b">
        <v>0</v>
      </c>
      <c r="G114" s="75"/>
      <c r="H114" s="75"/>
      <c r="I114" s="75" t="s">
        <v>747</v>
      </c>
      <c r="J114" s="75" t="s">
        <v>722</v>
      </c>
      <c r="K114" s="75">
        <v>43.277000000000001</v>
      </c>
      <c r="L114" s="75">
        <v>-79.849999999999994</v>
      </c>
      <c r="M114" s="75" t="s">
        <v>479</v>
      </c>
      <c r="N114" s="75">
        <v>2003</v>
      </c>
      <c r="O114" s="75"/>
      <c r="P114" s="75">
        <v>2017</v>
      </c>
      <c r="Q114" s="75"/>
      <c r="R114" s="75"/>
      <c r="S114" s="75"/>
      <c r="T114" s="75" t="s">
        <v>501</v>
      </c>
      <c r="U114" s="75"/>
      <c r="V114" s="75"/>
      <c r="W114" s="75"/>
      <c r="X114" s="75"/>
      <c r="Y114" s="75"/>
      <c r="Z114" s="75"/>
      <c r="AA114" s="75"/>
      <c r="AB114" s="75"/>
      <c r="AC114" s="75"/>
      <c r="AD114" s="75"/>
      <c r="AE114" s="75"/>
      <c r="AF114" s="75" t="s">
        <v>750</v>
      </c>
      <c r="AG114" s="75"/>
      <c r="AH114" s="75"/>
      <c r="AI114" s="75"/>
      <c r="AJ114" s="75"/>
      <c r="AK114" s="75"/>
      <c r="AL114" s="75"/>
      <c r="AM114" s="75"/>
      <c r="AN114" s="75"/>
      <c r="AO114" s="75"/>
      <c r="AP114" s="75"/>
      <c r="AQ114" s="75"/>
      <c r="AR114" s="75"/>
      <c r="AS114" s="75"/>
      <c r="AT114" s="75"/>
      <c r="AU114" s="75"/>
      <c r="AV114" s="75"/>
      <c r="AW114" s="75" t="s">
        <v>481</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c r="A115" s="84">
        <v>101613</v>
      </c>
      <c r="B115" s="75" t="s">
        <v>751</v>
      </c>
      <c r="C115" s="75" t="b">
        <v>0</v>
      </c>
      <c r="D115" s="75" t="b">
        <v>1</v>
      </c>
      <c r="E115" s="75" t="b">
        <v>0</v>
      </c>
      <c r="F115" s="75" t="b">
        <v>0</v>
      </c>
      <c r="G115" s="75" t="s">
        <v>746</v>
      </c>
      <c r="H115" s="75"/>
      <c r="I115" s="75" t="s">
        <v>747</v>
      </c>
      <c r="J115" s="75" t="s">
        <v>722</v>
      </c>
      <c r="K115" s="75">
        <v>43.28</v>
      </c>
      <c r="L115" s="75">
        <v>-79.846999999999994</v>
      </c>
      <c r="M115" s="75" t="s">
        <v>479</v>
      </c>
      <c r="N115" s="75">
        <v>2010</v>
      </c>
      <c r="O115" s="75"/>
      <c r="P115" s="75">
        <v>2017</v>
      </c>
      <c r="Q115" s="75">
        <v>221</v>
      </c>
      <c r="R115" s="75"/>
      <c r="S115" s="75"/>
      <c r="T115" s="75" t="s">
        <v>501</v>
      </c>
      <c r="U115" s="75"/>
      <c r="V115" s="75" t="s">
        <v>481</v>
      </c>
      <c r="W115" s="75"/>
      <c r="X115" s="75" t="s">
        <v>481</v>
      </c>
      <c r="Y115" s="75"/>
      <c r="Z115" s="75"/>
      <c r="AA115" s="75" t="s">
        <v>481</v>
      </c>
      <c r="AB115" s="75"/>
      <c r="AC115" s="75"/>
      <c r="AD115" s="75"/>
      <c r="AE115" s="75"/>
      <c r="AF115" s="75" t="s">
        <v>495</v>
      </c>
      <c r="AG115" s="75"/>
      <c r="AH115" s="75"/>
      <c r="AI115" s="75"/>
      <c r="AJ115" s="75"/>
      <c r="AK115" s="75"/>
      <c r="AL115" s="75"/>
      <c r="AM115" s="75"/>
      <c r="AN115" s="75"/>
      <c r="AO115" s="75"/>
      <c r="AP115" s="75"/>
      <c r="AQ115" s="75"/>
      <c r="AR115" s="75"/>
      <c r="AS115" s="75"/>
      <c r="AT115" s="75"/>
      <c r="AU115" s="75"/>
      <c r="AV115" s="75"/>
      <c r="AW115" s="75" t="s">
        <v>481</v>
      </c>
      <c r="AX115" s="75"/>
      <c r="AY115" s="75"/>
      <c r="AZ115" s="75"/>
      <c r="BA115" s="75"/>
      <c r="BB115" s="75"/>
      <c r="BC115" s="75"/>
      <c r="BD115" s="75" t="s">
        <v>481</v>
      </c>
      <c r="BE115" s="75"/>
      <c r="BF115" s="75"/>
      <c r="BG115" s="75"/>
      <c r="BH115" s="75" t="s">
        <v>481</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481</v>
      </c>
      <c r="CH115" s="75"/>
      <c r="CI115" s="75"/>
      <c r="CJ115" s="75"/>
      <c r="CK115" s="75" t="s">
        <v>484</v>
      </c>
      <c r="CL115" s="75" t="s">
        <v>481</v>
      </c>
      <c r="CM115" s="75" t="s">
        <v>481</v>
      </c>
      <c r="CN115" s="75"/>
      <c r="CO115" s="75">
        <v>3</v>
      </c>
      <c r="CP115" s="75">
        <v>3</v>
      </c>
      <c r="CQ115" s="75"/>
      <c r="CR115" s="75">
        <v>443000</v>
      </c>
      <c r="CS115" s="75">
        <v>443000</v>
      </c>
      <c r="CT115" s="75"/>
      <c r="CU115" s="75">
        <v>10000</v>
      </c>
      <c r="CV115" s="75">
        <v>10000</v>
      </c>
      <c r="CW115" s="75"/>
      <c r="CX115" s="75" t="s">
        <v>481</v>
      </c>
      <c r="CY115" s="75" t="s">
        <v>481</v>
      </c>
      <c r="CZ115" s="75"/>
      <c r="DA115" s="75" t="s">
        <v>481</v>
      </c>
      <c r="DB115" s="75" t="s">
        <v>481</v>
      </c>
      <c r="DC115" s="75"/>
      <c r="DD115" s="75">
        <v>3.8</v>
      </c>
      <c r="DE115" s="75">
        <v>3.73</v>
      </c>
      <c r="DF115" s="75"/>
      <c r="DG115" s="75">
        <v>4503</v>
      </c>
      <c r="DH115" s="75">
        <v>3771</v>
      </c>
      <c r="DI115" s="75"/>
      <c r="DJ115" s="75">
        <v>55</v>
      </c>
      <c r="DK115" s="75">
        <v>6</v>
      </c>
      <c r="DL115" s="75"/>
      <c r="DM115" s="75">
        <v>40</v>
      </c>
      <c r="DN115" s="75">
        <v>12</v>
      </c>
      <c r="DO115" s="75"/>
    </row>
    <row r="116" spans="1:119" s="9" customFormat="1">
      <c r="A116" s="84">
        <v>101731</v>
      </c>
      <c r="B116" s="75" t="s">
        <v>752</v>
      </c>
      <c r="C116" s="75" t="b">
        <v>0</v>
      </c>
      <c r="D116" s="75" t="b">
        <v>1</v>
      </c>
      <c r="E116" s="75" t="b">
        <v>0</v>
      </c>
      <c r="F116" s="75" t="b">
        <v>0</v>
      </c>
      <c r="G116" s="75" t="s">
        <v>492</v>
      </c>
      <c r="H116" s="75"/>
      <c r="I116" s="75" t="s">
        <v>753</v>
      </c>
      <c r="J116" s="75" t="s">
        <v>722</v>
      </c>
      <c r="K116" s="75">
        <v>44.234999999999999</v>
      </c>
      <c r="L116" s="75">
        <v>-76.481999999999999</v>
      </c>
      <c r="M116" s="75" t="s">
        <v>479</v>
      </c>
      <c r="N116" s="75">
        <v>1954</v>
      </c>
      <c r="O116" s="75"/>
      <c r="P116" s="75">
        <v>2017</v>
      </c>
      <c r="Q116" s="75">
        <v>9111</v>
      </c>
      <c r="R116" s="75"/>
      <c r="S116" s="75"/>
      <c r="T116" s="75" t="s">
        <v>501</v>
      </c>
      <c r="U116" s="75"/>
      <c r="V116" s="75"/>
      <c r="W116" s="75"/>
      <c r="X116" s="75"/>
      <c r="Y116" s="75"/>
      <c r="Z116" s="75"/>
      <c r="AA116" s="75"/>
      <c r="AB116" s="75"/>
      <c r="AC116" s="75"/>
      <c r="AD116" s="75"/>
      <c r="AE116" s="75" t="s">
        <v>481</v>
      </c>
      <c r="AF116" s="75" t="s">
        <v>495</v>
      </c>
      <c r="AG116" s="75" t="s">
        <v>754</v>
      </c>
      <c r="AH116" s="75"/>
      <c r="AI116" s="75"/>
      <c r="AJ116" s="75"/>
      <c r="AK116" s="75"/>
      <c r="AL116" s="75"/>
      <c r="AM116" s="75"/>
      <c r="AN116" s="75"/>
      <c r="AO116" s="75"/>
      <c r="AP116" s="75"/>
      <c r="AQ116" s="75"/>
      <c r="AR116" s="75"/>
      <c r="AS116" s="75"/>
      <c r="AT116" s="75"/>
      <c r="AU116" s="75"/>
      <c r="AV116" s="75"/>
      <c r="AW116" s="75" t="s">
        <v>481</v>
      </c>
      <c r="AX116" s="75"/>
      <c r="AY116" s="75" t="s">
        <v>481</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481</v>
      </c>
      <c r="CL116" s="75" t="s">
        <v>484</v>
      </c>
      <c r="CM116" s="75" t="s">
        <v>484</v>
      </c>
      <c r="CN116" s="75"/>
      <c r="CO116" s="75"/>
      <c r="CP116" s="75"/>
      <c r="CQ116" s="75">
        <v>2817675.18</v>
      </c>
      <c r="CR116" s="75"/>
      <c r="CS116" s="75"/>
      <c r="CT116" s="75"/>
      <c r="CU116" s="75"/>
      <c r="CV116" s="75"/>
      <c r="CW116" s="75"/>
      <c r="CX116" s="75"/>
      <c r="CY116" s="75"/>
      <c r="CZ116" s="75" t="s">
        <v>484</v>
      </c>
      <c r="DA116" s="75"/>
      <c r="DB116" s="75"/>
      <c r="DC116" s="75">
        <v>46.89</v>
      </c>
      <c r="DD116" s="75"/>
      <c r="DE116" s="75"/>
      <c r="DF116" s="75"/>
      <c r="DG116" s="75"/>
      <c r="DH116" s="75"/>
      <c r="DI116" s="75"/>
      <c r="DJ116" s="75"/>
      <c r="DK116" s="75"/>
      <c r="DL116" s="75"/>
      <c r="DM116" s="75"/>
      <c r="DN116" s="75"/>
      <c r="DO116" s="75"/>
    </row>
    <row r="117" spans="1:119" s="9" customFormat="1">
      <c r="A117" s="84">
        <v>101743</v>
      </c>
      <c r="B117" s="75" t="s">
        <v>755</v>
      </c>
      <c r="C117" s="75" t="b">
        <v>1</v>
      </c>
      <c r="D117" s="75" t="b">
        <v>1</v>
      </c>
      <c r="E117" s="75" t="b">
        <v>0</v>
      </c>
      <c r="F117" s="75" t="b">
        <v>0</v>
      </c>
      <c r="G117" s="75" t="s">
        <v>755</v>
      </c>
      <c r="H117" s="75"/>
      <c r="I117" s="75" t="s">
        <v>756</v>
      </c>
      <c r="J117" s="75" t="s">
        <v>722</v>
      </c>
      <c r="K117" s="75">
        <v>44.247</v>
      </c>
      <c r="L117" s="75">
        <v>-76.47</v>
      </c>
      <c r="M117" s="75" t="s">
        <v>479</v>
      </c>
      <c r="N117" s="75">
        <v>1930</v>
      </c>
      <c r="O117" s="75"/>
      <c r="P117" s="75">
        <v>2014</v>
      </c>
      <c r="Q117" s="75">
        <v>221</v>
      </c>
      <c r="R117" s="75"/>
      <c r="S117" s="75"/>
      <c r="T117" s="75" t="s">
        <v>480</v>
      </c>
      <c r="U117" s="75" t="s">
        <v>481</v>
      </c>
      <c r="V117" s="75" t="s">
        <v>481</v>
      </c>
      <c r="W117" s="75"/>
      <c r="X117" s="75"/>
      <c r="Y117" s="75"/>
      <c r="Z117" s="75"/>
      <c r="AA117" s="75" t="s">
        <v>481</v>
      </c>
      <c r="AB117" s="75"/>
      <c r="AC117" s="75"/>
      <c r="AD117" s="75"/>
      <c r="AE117" s="75"/>
      <c r="AF117" s="75" t="s">
        <v>482</v>
      </c>
      <c r="AG117" s="75"/>
      <c r="AH117" s="75">
        <v>14</v>
      </c>
      <c r="AI117" s="75">
        <v>45.7</v>
      </c>
      <c r="AJ117" s="75"/>
      <c r="AK117" s="75">
        <v>70500</v>
      </c>
      <c r="AL117" s="75"/>
      <c r="AM117" s="75"/>
      <c r="AN117" s="75"/>
      <c r="AO117" s="75"/>
      <c r="AP117" s="75">
        <v>2</v>
      </c>
      <c r="AQ117" s="75" t="s">
        <v>489</v>
      </c>
      <c r="AR117" s="75"/>
      <c r="AS117" s="75">
        <v>14</v>
      </c>
      <c r="AT117" s="75">
        <v>45.7</v>
      </c>
      <c r="AU117" s="75"/>
      <c r="AV117" s="75">
        <v>70500</v>
      </c>
      <c r="AW117" s="75" t="s">
        <v>481</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481</v>
      </c>
      <c r="CL117" s="75" t="s">
        <v>484</v>
      </c>
      <c r="CM117" s="75" t="s">
        <v>484</v>
      </c>
      <c r="CN117" s="75">
        <v>100</v>
      </c>
      <c r="CO117" s="75"/>
      <c r="CP117" s="75"/>
      <c r="CQ117" s="75">
        <v>75320</v>
      </c>
      <c r="CR117" s="75"/>
      <c r="CS117" s="75"/>
      <c r="CT117" s="75">
        <v>32800</v>
      </c>
      <c r="CU117" s="75"/>
      <c r="CV117" s="75"/>
      <c r="CW117" s="75" t="s">
        <v>481</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c r="A118" s="84">
        <v>101857</v>
      </c>
      <c r="B118" s="75" t="s">
        <v>757</v>
      </c>
      <c r="C118" s="75" t="b">
        <v>1</v>
      </c>
      <c r="D118" s="75" t="b">
        <v>1</v>
      </c>
      <c r="E118" s="75" t="b">
        <v>0</v>
      </c>
      <c r="F118" s="75" t="b">
        <v>0</v>
      </c>
      <c r="G118" s="75" t="s">
        <v>757</v>
      </c>
      <c r="H118" s="75"/>
      <c r="I118" s="75" t="s">
        <v>758</v>
      </c>
      <c r="J118" s="75" t="s">
        <v>722</v>
      </c>
      <c r="K118" s="75">
        <v>43.008000000000003</v>
      </c>
      <c r="L118" s="75">
        <v>-81.222000000000008</v>
      </c>
      <c r="M118" s="75" t="s">
        <v>479</v>
      </c>
      <c r="N118" s="75">
        <v>1880</v>
      </c>
      <c r="O118" s="75"/>
      <c r="P118" s="75">
        <v>2017</v>
      </c>
      <c r="Q118" s="75">
        <v>221</v>
      </c>
      <c r="R118" s="75"/>
      <c r="S118" s="75"/>
      <c r="T118" s="75" t="s">
        <v>480</v>
      </c>
      <c r="U118" s="75" t="s">
        <v>481</v>
      </c>
      <c r="V118" s="75" t="s">
        <v>481</v>
      </c>
      <c r="W118" s="75"/>
      <c r="X118" s="75" t="s">
        <v>481</v>
      </c>
      <c r="Y118" s="75"/>
      <c r="Z118" s="75" t="s">
        <v>481</v>
      </c>
      <c r="AA118" s="75"/>
      <c r="AB118" s="75"/>
      <c r="AC118" s="75"/>
      <c r="AD118" s="75"/>
      <c r="AE118" s="75"/>
      <c r="AF118" s="75" t="s">
        <v>482</v>
      </c>
      <c r="AG118" s="75" t="s">
        <v>759</v>
      </c>
      <c r="AH118" s="75">
        <v>18</v>
      </c>
      <c r="AI118" s="75">
        <v>76</v>
      </c>
      <c r="AJ118" s="75">
        <v>38544</v>
      </c>
      <c r="AK118" s="75">
        <v>138676</v>
      </c>
      <c r="AL118" s="75"/>
      <c r="AM118" s="75"/>
      <c r="AN118" s="75" t="s">
        <v>481</v>
      </c>
      <c r="AO118" s="75"/>
      <c r="AP118" s="75">
        <v>1</v>
      </c>
      <c r="AQ118" s="75" t="s">
        <v>489</v>
      </c>
      <c r="AR118" s="75"/>
      <c r="AS118" s="75">
        <v>18</v>
      </c>
      <c r="AT118" s="75">
        <v>76</v>
      </c>
      <c r="AU118" s="75">
        <v>38544</v>
      </c>
      <c r="AV118" s="75">
        <v>138676</v>
      </c>
      <c r="AW118" s="75" t="s">
        <v>481</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481</v>
      </c>
      <c r="CL118" s="75" t="s">
        <v>484</v>
      </c>
      <c r="CM118" s="75" t="s">
        <v>481</v>
      </c>
      <c r="CN118" s="75">
        <v>50</v>
      </c>
      <c r="CO118" s="75"/>
      <c r="CP118" s="75">
        <v>50</v>
      </c>
      <c r="CQ118" s="75"/>
      <c r="CR118" s="75"/>
      <c r="CS118" s="75"/>
      <c r="CT118" s="75">
        <v>42640</v>
      </c>
      <c r="CU118" s="75"/>
      <c r="CV118" s="75">
        <v>42640</v>
      </c>
      <c r="CW118" s="75" t="s">
        <v>481</v>
      </c>
      <c r="CX118" s="75"/>
      <c r="CY118" s="75" t="s">
        <v>481</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c r="A119" s="84">
        <v>101933</v>
      </c>
      <c r="B119" s="75" t="s">
        <v>760</v>
      </c>
      <c r="C119" s="75" t="b">
        <v>1</v>
      </c>
      <c r="D119" s="75" t="b">
        <v>1</v>
      </c>
      <c r="E119" s="75" t="b">
        <v>0</v>
      </c>
      <c r="F119" s="75" t="b">
        <v>0</v>
      </c>
      <c r="G119" s="75" t="s">
        <v>761</v>
      </c>
      <c r="H119" s="75"/>
      <c r="I119" s="75" t="s">
        <v>762</v>
      </c>
      <c r="J119" s="75" t="s">
        <v>722</v>
      </c>
      <c r="K119" s="75">
        <v>43.884</v>
      </c>
      <c r="L119" s="75">
        <v>-79.308999999999997</v>
      </c>
      <c r="M119" s="75" t="s">
        <v>479</v>
      </c>
      <c r="N119" s="75">
        <v>2012</v>
      </c>
      <c r="O119" s="75"/>
      <c r="P119" s="75">
        <v>2017</v>
      </c>
      <c r="Q119" s="75">
        <v>221</v>
      </c>
      <c r="R119" s="75"/>
      <c r="S119" s="75"/>
      <c r="T119" s="75" t="s">
        <v>501</v>
      </c>
      <c r="U119" s="75" t="s">
        <v>481</v>
      </c>
      <c r="V119" s="75" t="s">
        <v>481</v>
      </c>
      <c r="W119" s="75" t="s">
        <v>481</v>
      </c>
      <c r="X119" s="75" t="s">
        <v>481</v>
      </c>
      <c r="Y119" s="75"/>
      <c r="Z119" s="75"/>
      <c r="AA119" s="75"/>
      <c r="AB119" s="75"/>
      <c r="AC119" s="75"/>
      <c r="AD119" s="75"/>
      <c r="AE119" s="75"/>
      <c r="AF119" s="75" t="s">
        <v>482</v>
      </c>
      <c r="AG119" s="75"/>
      <c r="AH119" s="75">
        <v>4</v>
      </c>
      <c r="AI119" s="75">
        <v>24.1</v>
      </c>
      <c r="AJ119" s="75">
        <v>4173</v>
      </c>
      <c r="AK119" s="75">
        <v>38551</v>
      </c>
      <c r="AL119" s="75"/>
      <c r="AM119" s="75"/>
      <c r="AN119" s="75" t="s">
        <v>481</v>
      </c>
      <c r="AO119" s="75">
        <v>1043</v>
      </c>
      <c r="AP119" s="75">
        <v>2</v>
      </c>
      <c r="AQ119" s="75" t="s">
        <v>597</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481</v>
      </c>
      <c r="CL119" s="75" t="s">
        <v>481</v>
      </c>
      <c r="CM119" s="75" t="s">
        <v>481</v>
      </c>
      <c r="CN119" s="75">
        <v>1</v>
      </c>
      <c r="CO119" s="75">
        <v>5</v>
      </c>
      <c r="CP119" s="75">
        <v>5</v>
      </c>
      <c r="CQ119" s="75">
        <v>705558</v>
      </c>
      <c r="CR119" s="75">
        <v>1008572</v>
      </c>
      <c r="CS119" s="75">
        <v>1008572</v>
      </c>
      <c r="CT119" s="75">
        <v>633</v>
      </c>
      <c r="CU119" s="75">
        <v>1953</v>
      </c>
      <c r="CV119" s="75">
        <v>1953</v>
      </c>
      <c r="CW119" s="75" t="s">
        <v>481</v>
      </c>
      <c r="CX119" s="75" t="s">
        <v>481</v>
      </c>
      <c r="CY119" s="75" t="s">
        <v>481</v>
      </c>
      <c r="CZ119" s="75" t="s">
        <v>484</v>
      </c>
      <c r="DA119" s="75" t="s">
        <v>484</v>
      </c>
      <c r="DB119" s="75" t="s">
        <v>484</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c r="A120" s="84">
        <v>101934</v>
      </c>
      <c r="B120" s="75" t="s">
        <v>763</v>
      </c>
      <c r="C120" s="75" t="b">
        <v>1</v>
      </c>
      <c r="D120" s="75" t="b">
        <v>1</v>
      </c>
      <c r="E120" s="75" t="b">
        <v>0</v>
      </c>
      <c r="F120" s="75" t="b">
        <v>0</v>
      </c>
      <c r="G120" s="75" t="s">
        <v>761</v>
      </c>
      <c r="H120" s="75"/>
      <c r="I120" s="75" t="s">
        <v>762</v>
      </c>
      <c r="J120" s="75" t="s">
        <v>722</v>
      </c>
      <c r="K120" s="75">
        <v>43.885000000000005</v>
      </c>
      <c r="L120" s="75">
        <v>-79.308000000000007</v>
      </c>
      <c r="M120" s="75" t="s">
        <v>479</v>
      </c>
      <c r="N120" s="75">
        <v>2000</v>
      </c>
      <c r="O120" s="75"/>
      <c r="P120" s="75">
        <v>2017</v>
      </c>
      <c r="Q120" s="75">
        <v>221</v>
      </c>
      <c r="R120" s="75"/>
      <c r="S120" s="75"/>
      <c r="T120" s="75" t="s">
        <v>501</v>
      </c>
      <c r="U120" s="75" t="s">
        <v>481</v>
      </c>
      <c r="V120" s="75" t="s">
        <v>481</v>
      </c>
      <c r="W120" s="75"/>
      <c r="X120" s="75" t="s">
        <v>481</v>
      </c>
      <c r="Y120" s="75"/>
      <c r="Z120" s="75" t="s">
        <v>481</v>
      </c>
      <c r="AA120" s="75" t="s">
        <v>481</v>
      </c>
      <c r="AB120" s="75" t="s">
        <v>481</v>
      </c>
      <c r="AC120" s="75"/>
      <c r="AD120" s="75"/>
      <c r="AE120" s="75"/>
      <c r="AF120" s="75" t="s">
        <v>482</v>
      </c>
      <c r="AG120" s="75"/>
      <c r="AH120" s="75">
        <v>11.5</v>
      </c>
      <c r="AI120" s="75">
        <v>11</v>
      </c>
      <c r="AJ120" s="75">
        <v>32164</v>
      </c>
      <c r="AK120" s="75">
        <v>30703</v>
      </c>
      <c r="AL120" s="75">
        <v>0.5</v>
      </c>
      <c r="AM120" s="75">
        <v>0.5</v>
      </c>
      <c r="AN120" s="75" t="s">
        <v>481</v>
      </c>
      <c r="AO120" s="75">
        <v>6141</v>
      </c>
      <c r="AP120" s="75">
        <v>3</v>
      </c>
      <c r="AQ120" s="75" t="s">
        <v>597</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484</v>
      </c>
      <c r="CL120" s="75" t="s">
        <v>481</v>
      </c>
      <c r="CM120" s="75" t="s">
        <v>481</v>
      </c>
      <c r="CN120" s="75"/>
      <c r="CO120" s="75">
        <v>228</v>
      </c>
      <c r="CP120" s="75">
        <v>228</v>
      </c>
      <c r="CQ120" s="75"/>
      <c r="CR120" s="75">
        <v>9891382</v>
      </c>
      <c r="CS120" s="75">
        <v>9891382</v>
      </c>
      <c r="CT120" s="75"/>
      <c r="CU120" s="75">
        <v>25450</v>
      </c>
      <c r="CV120" s="75">
        <v>25186</v>
      </c>
      <c r="CW120" s="75"/>
      <c r="CX120" s="75" t="s">
        <v>481</v>
      </c>
      <c r="CY120" s="75" t="s">
        <v>481</v>
      </c>
      <c r="CZ120" s="75"/>
      <c r="DA120" s="75" t="s">
        <v>481</v>
      </c>
      <c r="DB120" s="75" t="s">
        <v>484</v>
      </c>
      <c r="DC120" s="75"/>
      <c r="DD120" s="75">
        <v>40</v>
      </c>
      <c r="DE120" s="75">
        <v>47</v>
      </c>
      <c r="DF120" s="75"/>
      <c r="DG120" s="75">
        <v>102042</v>
      </c>
      <c r="DH120" s="75">
        <v>73813</v>
      </c>
      <c r="DI120" s="75"/>
      <c r="DJ120" s="75">
        <v>110</v>
      </c>
      <c r="DK120" s="75">
        <v>4</v>
      </c>
      <c r="DL120" s="75"/>
      <c r="DM120" s="75">
        <v>65</v>
      </c>
      <c r="DN120" s="75">
        <v>12</v>
      </c>
      <c r="DO120" s="75"/>
    </row>
    <row r="121" spans="1:119" s="9" customFormat="1">
      <c r="A121" s="84">
        <v>102014</v>
      </c>
      <c r="B121" s="75" t="s">
        <v>764</v>
      </c>
      <c r="C121" s="75" t="b">
        <v>1</v>
      </c>
      <c r="D121" s="75" t="b">
        <v>1</v>
      </c>
      <c r="E121" s="75" t="b">
        <v>0</v>
      </c>
      <c r="F121" s="75" t="b">
        <v>0</v>
      </c>
      <c r="G121" s="75" t="s">
        <v>765</v>
      </c>
      <c r="H121" s="75" t="s">
        <v>766</v>
      </c>
      <c r="I121" s="75" t="s">
        <v>767</v>
      </c>
      <c r="J121" s="75" t="s">
        <v>722</v>
      </c>
      <c r="K121" s="75">
        <v>43.616</v>
      </c>
      <c r="L121" s="75">
        <v>-79.617000000000004</v>
      </c>
      <c r="M121" s="75" t="s">
        <v>479</v>
      </c>
      <c r="N121" s="75">
        <v>2006</v>
      </c>
      <c r="O121" s="75"/>
      <c r="P121" s="75">
        <v>2017</v>
      </c>
      <c r="Q121" s="75">
        <v>221</v>
      </c>
      <c r="R121" s="75">
        <v>4873</v>
      </c>
      <c r="S121" s="75"/>
      <c r="T121" s="75" t="s">
        <v>480</v>
      </c>
      <c r="U121" s="75"/>
      <c r="V121" s="75"/>
      <c r="W121" s="75"/>
      <c r="X121" s="75"/>
      <c r="Y121" s="75"/>
      <c r="Z121" s="75"/>
      <c r="AA121" s="75"/>
      <c r="AB121" s="75"/>
      <c r="AC121" s="75"/>
      <c r="AD121" s="75"/>
      <c r="AE121" s="75"/>
      <c r="AF121" s="75" t="s">
        <v>482</v>
      </c>
      <c r="AG121" s="75" t="s">
        <v>768</v>
      </c>
      <c r="AH121" s="75">
        <v>47</v>
      </c>
      <c r="AI121" s="75">
        <v>70</v>
      </c>
      <c r="AJ121" s="75">
        <v>342643</v>
      </c>
      <c r="AK121" s="75">
        <v>292658</v>
      </c>
      <c r="AL121" s="75"/>
      <c r="AM121" s="75"/>
      <c r="AN121" s="75" t="s">
        <v>481</v>
      </c>
      <c r="AO121" s="75">
        <v>5804</v>
      </c>
      <c r="AP121" s="75">
        <v>3</v>
      </c>
      <c r="AQ121" s="75" t="s">
        <v>489</v>
      </c>
      <c r="AR121" s="75"/>
      <c r="AS121" s="75">
        <v>47</v>
      </c>
      <c r="AT121" s="75">
        <v>70</v>
      </c>
      <c r="AU121" s="75">
        <v>342643</v>
      </c>
      <c r="AV121" s="75">
        <v>292658</v>
      </c>
      <c r="AW121" s="75" t="s">
        <v>481</v>
      </c>
      <c r="AX121" s="75"/>
      <c r="AY121" s="75" t="s">
        <v>481</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c r="A122" s="84">
        <v>102144</v>
      </c>
      <c r="B122" s="75" t="s">
        <v>769</v>
      </c>
      <c r="C122" s="75" t="b">
        <v>0</v>
      </c>
      <c r="D122" s="75" t="b">
        <v>1</v>
      </c>
      <c r="E122" s="75" t="b">
        <v>0</v>
      </c>
      <c r="F122" s="75" t="b">
        <v>0</v>
      </c>
      <c r="G122" s="75" t="s">
        <v>769</v>
      </c>
      <c r="H122" s="75"/>
      <c r="I122" s="75" t="s">
        <v>770</v>
      </c>
      <c r="J122" s="75" t="s">
        <v>722</v>
      </c>
      <c r="K122" s="75">
        <v>45.335000000000001</v>
      </c>
      <c r="L122" s="75">
        <v>-75.724000000000004</v>
      </c>
      <c r="M122" s="75" t="s">
        <v>479</v>
      </c>
      <c r="N122" s="75">
        <v>1970</v>
      </c>
      <c r="O122" s="75"/>
      <c r="P122" s="75">
        <v>2014</v>
      </c>
      <c r="Q122" s="75"/>
      <c r="R122" s="75"/>
      <c r="S122" s="75"/>
      <c r="T122" s="75" t="s">
        <v>480</v>
      </c>
      <c r="U122" s="75"/>
      <c r="V122" s="75"/>
      <c r="W122" s="75"/>
      <c r="X122" s="75"/>
      <c r="Y122" s="75"/>
      <c r="Z122" s="75"/>
      <c r="AA122" s="75" t="s">
        <v>481</v>
      </c>
      <c r="AB122" s="75"/>
      <c r="AC122" s="75"/>
      <c r="AD122" s="75"/>
      <c r="AE122" s="75"/>
      <c r="AF122" s="75" t="s">
        <v>511</v>
      </c>
      <c r="AG122" s="75"/>
      <c r="AH122" s="75"/>
      <c r="AI122" s="75">
        <v>11.254019999999999</v>
      </c>
      <c r="AJ122" s="75"/>
      <c r="AK122" s="75">
        <v>12551.94</v>
      </c>
      <c r="AL122" s="75"/>
      <c r="AM122" s="75"/>
      <c r="AN122" s="75"/>
      <c r="AO122" s="75"/>
      <c r="AP122" s="75"/>
      <c r="AQ122" s="75"/>
      <c r="AR122" s="75"/>
      <c r="AS122" s="75"/>
      <c r="AT122" s="75"/>
      <c r="AU122" s="75"/>
      <c r="AV122" s="75"/>
      <c r="AW122" s="75" t="s">
        <v>481</v>
      </c>
      <c r="AX122" s="75"/>
      <c r="AY122" s="75"/>
      <c r="AZ122" s="75"/>
      <c r="BA122" s="75"/>
      <c r="BB122" s="75"/>
      <c r="BC122" s="75"/>
      <c r="BD122" s="75"/>
      <c r="BE122" s="75"/>
      <c r="BF122" s="75"/>
      <c r="BG122" s="75"/>
      <c r="BH122" s="75"/>
      <c r="BI122" s="75"/>
      <c r="BJ122" s="75"/>
      <c r="BK122" s="75"/>
      <c r="BL122" s="75"/>
      <c r="BM122" s="75"/>
      <c r="BN122" s="75" t="s">
        <v>481</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481</v>
      </c>
      <c r="CL122" s="75" t="s">
        <v>481</v>
      </c>
      <c r="CM122" s="75" t="s">
        <v>481</v>
      </c>
      <c r="CN122" s="75"/>
      <c r="CO122" s="75">
        <v>6</v>
      </c>
      <c r="CP122" s="75">
        <v>6</v>
      </c>
      <c r="CQ122" s="75"/>
      <c r="CR122" s="75">
        <v>725878</v>
      </c>
      <c r="CS122" s="75">
        <v>725878</v>
      </c>
      <c r="CT122" s="75"/>
      <c r="CU122" s="75">
        <v>600</v>
      </c>
      <c r="CV122" s="75">
        <v>600</v>
      </c>
      <c r="CW122" s="75"/>
      <c r="CX122" s="75" t="s">
        <v>484</v>
      </c>
      <c r="CY122" s="75" t="s">
        <v>484</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c r="A123" s="84">
        <v>102249</v>
      </c>
      <c r="B123" s="75" t="s">
        <v>771</v>
      </c>
      <c r="C123" s="75" t="b">
        <v>1</v>
      </c>
      <c r="D123" s="75" t="b">
        <v>1</v>
      </c>
      <c r="E123" s="75" t="b">
        <v>0</v>
      </c>
      <c r="F123" s="75" t="b">
        <v>0</v>
      </c>
      <c r="G123" s="75" t="s">
        <v>772</v>
      </c>
      <c r="H123" s="75"/>
      <c r="I123" s="75" t="s">
        <v>773</v>
      </c>
      <c r="J123" s="75" t="s">
        <v>722</v>
      </c>
      <c r="K123" s="75">
        <v>43.897999999999996</v>
      </c>
      <c r="L123" s="75">
        <v>-78.864999999999995</v>
      </c>
      <c r="M123" s="75" t="s">
        <v>479</v>
      </c>
      <c r="N123" s="75">
        <v>2008</v>
      </c>
      <c r="O123" s="75"/>
      <c r="P123" s="75">
        <v>2017</v>
      </c>
      <c r="Q123" s="75">
        <v>221</v>
      </c>
      <c r="R123" s="75"/>
      <c r="S123" s="75"/>
      <c r="T123" s="75" t="s">
        <v>480</v>
      </c>
      <c r="U123" s="75"/>
      <c r="V123" s="75"/>
      <c r="W123" s="75"/>
      <c r="X123" s="75"/>
      <c r="Y123" s="75"/>
      <c r="Z123" s="75"/>
      <c r="AA123" s="75"/>
      <c r="AB123" s="75"/>
      <c r="AC123" s="75"/>
      <c r="AD123" s="75"/>
      <c r="AE123" s="75"/>
      <c r="AF123" s="75" t="s">
        <v>482</v>
      </c>
      <c r="AG123" s="75" t="s">
        <v>774</v>
      </c>
      <c r="AH123" s="75">
        <v>2.2999999999999998</v>
      </c>
      <c r="AI123" s="75">
        <v>2.65</v>
      </c>
      <c r="AJ123" s="75"/>
      <c r="AK123" s="75"/>
      <c r="AL123" s="75"/>
      <c r="AM123" s="75"/>
      <c r="AN123" s="75" t="s">
        <v>481</v>
      </c>
      <c r="AO123" s="75"/>
      <c r="AP123" s="75">
        <v>1</v>
      </c>
      <c r="AQ123" s="75" t="s">
        <v>597</v>
      </c>
      <c r="AR123" s="75"/>
      <c r="AS123" s="75">
        <v>2.2999999999999998</v>
      </c>
      <c r="AT123" s="75">
        <v>2.65</v>
      </c>
      <c r="AU123" s="75"/>
      <c r="AV123" s="75"/>
      <c r="AW123" s="75" t="s">
        <v>481</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c r="A124" s="84">
        <v>102271</v>
      </c>
      <c r="B124" s="75" t="s">
        <v>775</v>
      </c>
      <c r="C124" s="75" t="b">
        <v>0</v>
      </c>
      <c r="D124" s="75" t="b">
        <v>1</v>
      </c>
      <c r="E124" s="75" t="b">
        <v>0</v>
      </c>
      <c r="F124" s="75" t="b">
        <v>0</v>
      </c>
      <c r="G124" s="75"/>
      <c r="H124" s="75"/>
      <c r="I124" s="75" t="s">
        <v>776</v>
      </c>
      <c r="J124" s="75" t="s">
        <v>722</v>
      </c>
      <c r="K124" s="75">
        <v>45.436999999999998</v>
      </c>
      <c r="L124" s="75">
        <v>-75.682000000000002</v>
      </c>
      <c r="M124" s="75" t="s">
        <v>479</v>
      </c>
      <c r="N124" s="75"/>
      <c r="O124" s="75"/>
      <c r="P124" s="75"/>
      <c r="Q124" s="75"/>
      <c r="R124" s="75"/>
      <c r="S124" s="75"/>
      <c r="T124" s="75" t="s">
        <v>501</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c r="A125" s="84">
        <v>102277</v>
      </c>
      <c r="B125" s="75" t="s">
        <v>777</v>
      </c>
      <c r="C125" s="75" t="b">
        <v>0</v>
      </c>
      <c r="D125" s="75" t="b">
        <v>1</v>
      </c>
      <c r="E125" s="75" t="b">
        <v>0</v>
      </c>
      <c r="F125" s="75" t="b">
        <v>0</v>
      </c>
      <c r="G125" s="75" t="s">
        <v>778</v>
      </c>
      <c r="H125" s="75"/>
      <c r="I125" s="75" t="s">
        <v>776</v>
      </c>
      <c r="J125" s="75" t="s">
        <v>722</v>
      </c>
      <c r="K125" s="75">
        <v>45.442999999999998</v>
      </c>
      <c r="L125" s="75">
        <v>-75.676000000000002</v>
      </c>
      <c r="M125" s="75" t="s">
        <v>479</v>
      </c>
      <c r="N125" s="75">
        <v>1910</v>
      </c>
      <c r="O125" s="75"/>
      <c r="P125" s="75">
        <v>2015</v>
      </c>
      <c r="Q125" s="75"/>
      <c r="R125" s="75"/>
      <c r="S125" s="75"/>
      <c r="T125" s="75" t="s">
        <v>480</v>
      </c>
      <c r="U125" s="75"/>
      <c r="V125" s="75" t="s">
        <v>481</v>
      </c>
      <c r="W125" s="75"/>
      <c r="X125" s="75" t="s">
        <v>481</v>
      </c>
      <c r="Y125" s="75"/>
      <c r="Z125" s="75" t="s">
        <v>481</v>
      </c>
      <c r="AA125" s="75"/>
      <c r="AB125" s="75"/>
      <c r="AC125" s="75"/>
      <c r="AD125" s="75"/>
      <c r="AE125" s="75" t="s">
        <v>481</v>
      </c>
      <c r="AF125" s="75" t="s">
        <v>516</v>
      </c>
      <c r="AG125" s="75"/>
      <c r="AH125" s="75"/>
      <c r="AI125" s="75">
        <v>297</v>
      </c>
      <c r="AJ125" s="75"/>
      <c r="AK125" s="75">
        <v>196994</v>
      </c>
      <c r="AL125" s="75"/>
      <c r="AM125" s="75"/>
      <c r="AN125" s="75"/>
      <c r="AO125" s="75"/>
      <c r="AP125" s="75"/>
      <c r="AQ125" s="75"/>
      <c r="AR125" s="75"/>
      <c r="AS125" s="75"/>
      <c r="AT125" s="75"/>
      <c r="AU125" s="75"/>
      <c r="AV125" s="75"/>
      <c r="AW125" s="75" t="s">
        <v>481</v>
      </c>
      <c r="AX125" s="75"/>
      <c r="AY125" s="75"/>
      <c r="AZ125" s="75"/>
      <c r="BA125" s="75"/>
      <c r="BB125" s="75"/>
      <c r="BC125" s="75"/>
      <c r="BD125" s="75"/>
      <c r="BE125" s="75"/>
      <c r="BF125" s="75"/>
      <c r="BG125" s="75"/>
      <c r="BH125" s="75"/>
      <c r="BI125" s="75"/>
      <c r="BJ125" s="75"/>
      <c r="BK125" s="75"/>
      <c r="BL125" s="75"/>
      <c r="BM125" s="75"/>
      <c r="BN125" s="75" t="s">
        <v>481</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c r="A126" s="84">
        <v>102278</v>
      </c>
      <c r="B126" s="75" t="s">
        <v>779</v>
      </c>
      <c r="C126" s="75" t="b">
        <v>0</v>
      </c>
      <c r="D126" s="75" t="b">
        <v>1</v>
      </c>
      <c r="E126" s="75" t="b">
        <v>0</v>
      </c>
      <c r="F126" s="75" t="b">
        <v>0</v>
      </c>
      <c r="G126" s="75" t="s">
        <v>778</v>
      </c>
      <c r="H126" s="75"/>
      <c r="I126" s="75" t="s">
        <v>776</v>
      </c>
      <c r="J126" s="75" t="s">
        <v>722</v>
      </c>
      <c r="K126" s="75">
        <v>45.443999999999996</v>
      </c>
      <c r="L126" s="75">
        <v>-75.674999999999997</v>
      </c>
      <c r="M126" s="75" t="s">
        <v>479</v>
      </c>
      <c r="N126" s="75">
        <v>1958</v>
      </c>
      <c r="O126" s="75"/>
      <c r="P126" s="75">
        <v>2018</v>
      </c>
      <c r="Q126" s="75">
        <v>9119</v>
      </c>
      <c r="R126" s="75"/>
      <c r="S126" s="75"/>
      <c r="T126" s="75" t="s">
        <v>480</v>
      </c>
      <c r="U126" s="75" t="s">
        <v>481</v>
      </c>
      <c r="V126" s="75"/>
      <c r="W126" s="75"/>
      <c r="X126" s="75" t="s">
        <v>481</v>
      </c>
      <c r="Y126" s="75"/>
      <c r="Z126" s="75" t="s">
        <v>481</v>
      </c>
      <c r="AA126" s="75"/>
      <c r="AB126" s="75"/>
      <c r="AC126" s="75"/>
      <c r="AD126" s="75"/>
      <c r="AE126" s="75"/>
      <c r="AF126" s="75" t="s">
        <v>495</v>
      </c>
      <c r="AG126" s="75"/>
      <c r="AH126" s="75"/>
      <c r="AI126" s="75">
        <v>64.400000000000006</v>
      </c>
      <c r="AJ126" s="75"/>
      <c r="AK126" s="75">
        <v>45085</v>
      </c>
      <c r="AL126" s="75"/>
      <c r="AM126" s="75"/>
      <c r="AN126" s="75"/>
      <c r="AO126" s="75"/>
      <c r="AP126" s="75"/>
      <c r="AQ126" s="75"/>
      <c r="AR126" s="75"/>
      <c r="AS126" s="75"/>
      <c r="AT126" s="75"/>
      <c r="AU126" s="75"/>
      <c r="AV126" s="75"/>
      <c r="AW126" s="75" t="s">
        <v>481</v>
      </c>
      <c r="AX126" s="75"/>
      <c r="AY126" s="75"/>
      <c r="AZ126" s="75" t="s">
        <v>481</v>
      </c>
      <c r="BA126" s="75"/>
      <c r="BB126" s="75" t="s">
        <v>481</v>
      </c>
      <c r="BC126" s="75"/>
      <c r="BD126" s="75"/>
      <c r="BE126" s="75"/>
      <c r="BF126" s="75"/>
      <c r="BG126" s="75"/>
      <c r="BH126" s="75"/>
      <c r="BI126" s="75"/>
      <c r="BJ126" s="75"/>
      <c r="BK126" s="75"/>
      <c r="BL126" s="75"/>
      <c r="BM126" s="75"/>
      <c r="BN126" s="75" t="s">
        <v>481</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484</v>
      </c>
      <c r="CL126" s="75" t="s">
        <v>481</v>
      </c>
      <c r="CM126" s="75" t="s">
        <v>481</v>
      </c>
      <c r="CN126" s="75"/>
      <c r="CO126" s="75">
        <v>11</v>
      </c>
      <c r="CP126" s="75">
        <v>10</v>
      </c>
      <c r="CQ126" s="75"/>
      <c r="CR126" s="75">
        <v>2322000</v>
      </c>
      <c r="CS126" s="75">
        <v>1900000</v>
      </c>
      <c r="CT126" s="75"/>
      <c r="CU126" s="75">
        <v>2400</v>
      </c>
      <c r="CV126" s="75">
        <v>2000</v>
      </c>
      <c r="CW126" s="75"/>
      <c r="CX126" s="75" t="s">
        <v>481</v>
      </c>
      <c r="CY126" s="75" t="s">
        <v>481</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c r="A127" s="84">
        <v>102296</v>
      </c>
      <c r="B127" s="75" t="s">
        <v>780</v>
      </c>
      <c r="C127" s="75" t="b">
        <v>0</v>
      </c>
      <c r="D127" s="75" t="b">
        <v>1</v>
      </c>
      <c r="E127" s="75" t="b">
        <v>0</v>
      </c>
      <c r="F127" s="75" t="b">
        <v>0</v>
      </c>
      <c r="G127" s="75" t="s">
        <v>781</v>
      </c>
      <c r="H127" s="75" t="s">
        <v>782</v>
      </c>
      <c r="I127" s="75" t="s">
        <v>776</v>
      </c>
      <c r="J127" s="75" t="s">
        <v>722</v>
      </c>
      <c r="K127" s="75">
        <v>45.461999999999996</v>
      </c>
      <c r="L127" s="75">
        <v>-75.656999999999996</v>
      </c>
      <c r="M127" s="75" t="s">
        <v>479</v>
      </c>
      <c r="N127" s="75">
        <v>1996</v>
      </c>
      <c r="O127" s="75"/>
      <c r="P127" s="75">
        <v>2018</v>
      </c>
      <c r="Q127" s="75">
        <v>9119</v>
      </c>
      <c r="R127" s="75"/>
      <c r="S127" s="75"/>
      <c r="T127" s="75" t="s">
        <v>501</v>
      </c>
      <c r="U127" s="75"/>
      <c r="V127" s="75"/>
      <c r="W127" s="75"/>
      <c r="X127" s="75"/>
      <c r="Y127" s="75"/>
      <c r="Z127" s="75" t="s">
        <v>481</v>
      </c>
      <c r="AA127" s="75"/>
      <c r="AB127" s="75"/>
      <c r="AC127" s="75"/>
      <c r="AD127" s="75"/>
      <c r="AE127" s="75"/>
      <c r="AF127" s="75" t="s">
        <v>495</v>
      </c>
      <c r="AG127" s="75"/>
      <c r="AH127" s="75"/>
      <c r="AI127" s="75"/>
      <c r="AJ127" s="75"/>
      <c r="AK127" s="75"/>
      <c r="AL127" s="75"/>
      <c r="AM127" s="75"/>
      <c r="AN127" s="75" t="s">
        <v>481</v>
      </c>
      <c r="AO127" s="75"/>
      <c r="AP127" s="75"/>
      <c r="AQ127" s="75"/>
      <c r="AR127" s="75"/>
      <c r="AS127" s="75"/>
      <c r="AT127" s="75"/>
      <c r="AU127" s="75"/>
      <c r="AV127" s="75"/>
      <c r="AW127" s="75" t="s">
        <v>481</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484</v>
      </c>
      <c r="CL127" s="75" t="s">
        <v>481</v>
      </c>
      <c r="CM127" s="75" t="s">
        <v>484</v>
      </c>
      <c r="CN127" s="75"/>
      <c r="CO127" s="75">
        <v>11</v>
      </c>
      <c r="CP127" s="75"/>
      <c r="CQ127" s="75"/>
      <c r="CR127" s="75">
        <v>241110.08</v>
      </c>
      <c r="CS127" s="75"/>
      <c r="CT127" s="75"/>
      <c r="CU127" s="75">
        <v>3000</v>
      </c>
      <c r="CV127" s="75"/>
      <c r="CW127" s="75"/>
      <c r="CX127" s="75" t="s">
        <v>484</v>
      </c>
      <c r="CY127" s="75"/>
      <c r="CZ127" s="75"/>
      <c r="DA127" s="75" t="s">
        <v>484</v>
      </c>
      <c r="DB127" s="75"/>
      <c r="DC127" s="75"/>
      <c r="DD127" s="75">
        <v>9.6999999999999993</v>
      </c>
      <c r="DE127" s="75"/>
      <c r="DF127" s="75"/>
      <c r="DG127" s="75"/>
      <c r="DH127" s="75"/>
      <c r="DI127" s="75"/>
      <c r="DJ127" s="75">
        <v>120</v>
      </c>
      <c r="DK127" s="75"/>
      <c r="DL127" s="75"/>
      <c r="DM127" s="75">
        <v>95</v>
      </c>
      <c r="DN127" s="75"/>
      <c r="DO127" s="75"/>
    </row>
    <row r="128" spans="1:119" s="9" customFormat="1">
      <c r="A128" s="84">
        <v>102306</v>
      </c>
      <c r="B128" s="75" t="s">
        <v>783</v>
      </c>
      <c r="C128" s="75" t="b">
        <v>0</v>
      </c>
      <c r="D128" s="75" t="b">
        <v>1</v>
      </c>
      <c r="E128" s="75" t="b">
        <v>0</v>
      </c>
      <c r="F128" s="75" t="b">
        <v>0</v>
      </c>
      <c r="G128" s="75" t="s">
        <v>784</v>
      </c>
      <c r="H128" s="75"/>
      <c r="I128" s="75" t="s">
        <v>776</v>
      </c>
      <c r="J128" s="75" t="s">
        <v>722</v>
      </c>
      <c r="K128" s="75">
        <v>45.471999999999994</v>
      </c>
      <c r="L128" s="75">
        <v>-75.647000000000006</v>
      </c>
      <c r="M128" s="75" t="s">
        <v>479</v>
      </c>
      <c r="N128" s="75">
        <v>1910</v>
      </c>
      <c r="O128" s="75"/>
      <c r="P128" s="75">
        <v>2014</v>
      </c>
      <c r="Q128" s="75"/>
      <c r="R128" s="75"/>
      <c r="S128" s="75"/>
      <c r="T128" s="75" t="s">
        <v>480</v>
      </c>
      <c r="U128" s="75"/>
      <c r="V128" s="75" t="s">
        <v>481</v>
      </c>
      <c r="W128" s="75"/>
      <c r="X128" s="75" t="s">
        <v>481</v>
      </c>
      <c r="Y128" s="75"/>
      <c r="Z128" s="75"/>
      <c r="AA128" s="75"/>
      <c r="AB128" s="75"/>
      <c r="AC128" s="75"/>
      <c r="AD128" s="75"/>
      <c r="AE128" s="75"/>
      <c r="AF128" s="75" t="s">
        <v>511</v>
      </c>
      <c r="AG128" s="75"/>
      <c r="AH128" s="75"/>
      <c r="AI128" s="75">
        <v>467</v>
      </c>
      <c r="AJ128" s="75"/>
      <c r="AK128" s="75">
        <v>535927</v>
      </c>
      <c r="AL128" s="75"/>
      <c r="AM128" s="75"/>
      <c r="AN128" s="75"/>
      <c r="AO128" s="75"/>
      <c r="AP128" s="75"/>
      <c r="AQ128" s="75"/>
      <c r="AR128" s="75"/>
      <c r="AS128" s="75"/>
      <c r="AT128" s="75"/>
      <c r="AU128" s="75"/>
      <c r="AV128" s="75"/>
      <c r="AW128" s="75" t="s">
        <v>481</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481</v>
      </c>
      <c r="CL128" s="75" t="s">
        <v>484</v>
      </c>
      <c r="CM128" s="75" t="s">
        <v>481</v>
      </c>
      <c r="CN128" s="75">
        <v>85</v>
      </c>
      <c r="CO128" s="75"/>
      <c r="CP128" s="75">
        <v>85</v>
      </c>
      <c r="CQ128" s="75">
        <v>22596000</v>
      </c>
      <c r="CR128" s="75"/>
      <c r="CS128" s="75">
        <v>22596000</v>
      </c>
      <c r="CT128" s="75">
        <v>49200</v>
      </c>
      <c r="CU128" s="75"/>
      <c r="CV128" s="75">
        <v>49200</v>
      </c>
      <c r="CW128" s="75" t="s">
        <v>481</v>
      </c>
      <c r="CX128" s="75"/>
      <c r="CY128" s="75" t="s">
        <v>481</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c r="A129" s="84">
        <v>102309</v>
      </c>
      <c r="B129" s="75" t="s">
        <v>785</v>
      </c>
      <c r="C129" s="75" t="b">
        <v>0</v>
      </c>
      <c r="D129" s="75" t="b">
        <v>1</v>
      </c>
      <c r="E129" s="75" t="b">
        <v>0</v>
      </c>
      <c r="F129" s="75" t="b">
        <v>0</v>
      </c>
      <c r="G129" s="75" t="s">
        <v>784</v>
      </c>
      <c r="H129" s="75"/>
      <c r="I129" s="75" t="s">
        <v>776</v>
      </c>
      <c r="J129" s="75" t="s">
        <v>722</v>
      </c>
      <c r="K129" s="75">
        <v>45.474999999999994</v>
      </c>
      <c r="L129" s="75">
        <v>-75.644000000000005</v>
      </c>
      <c r="M129" s="75" t="s">
        <v>479</v>
      </c>
      <c r="N129" s="75">
        <v>1970</v>
      </c>
      <c r="O129" s="75"/>
      <c r="P129" s="75">
        <v>2014</v>
      </c>
      <c r="Q129" s="75"/>
      <c r="R129" s="75"/>
      <c r="S129" s="75"/>
      <c r="T129" s="75" t="s">
        <v>480</v>
      </c>
      <c r="U129" s="75"/>
      <c r="V129" s="75"/>
      <c r="W129" s="75"/>
      <c r="X129" s="75"/>
      <c r="Y129" s="75"/>
      <c r="Z129" s="75" t="s">
        <v>481</v>
      </c>
      <c r="AA129" s="75"/>
      <c r="AB129" s="75"/>
      <c r="AC129" s="75"/>
      <c r="AD129" s="75"/>
      <c r="AE129" s="75"/>
      <c r="AF129" s="75" t="s">
        <v>511</v>
      </c>
      <c r="AG129" s="75"/>
      <c r="AH129" s="75"/>
      <c r="AI129" s="75">
        <v>21.6</v>
      </c>
      <c r="AJ129" s="75"/>
      <c r="AK129" s="75">
        <v>17970</v>
      </c>
      <c r="AL129" s="75"/>
      <c r="AM129" s="75"/>
      <c r="AN129" s="75"/>
      <c r="AO129" s="75"/>
      <c r="AP129" s="75"/>
      <c r="AQ129" s="75"/>
      <c r="AR129" s="75"/>
      <c r="AS129" s="75"/>
      <c r="AT129" s="75"/>
      <c r="AU129" s="75"/>
      <c r="AV129" s="75"/>
      <c r="AW129" s="75" t="s">
        <v>481</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481</v>
      </c>
      <c r="CL129" s="75" t="s">
        <v>484</v>
      </c>
      <c r="CM129" s="75" t="s">
        <v>481</v>
      </c>
      <c r="CN129" s="75">
        <v>4</v>
      </c>
      <c r="CO129" s="75"/>
      <c r="CP129" s="75">
        <v>4</v>
      </c>
      <c r="CQ129" s="75">
        <v>816684</v>
      </c>
      <c r="CR129" s="75"/>
      <c r="CS129" s="75">
        <v>816684</v>
      </c>
      <c r="CT129" s="75">
        <v>2034</v>
      </c>
      <c r="CU129" s="75"/>
      <c r="CV129" s="75">
        <v>2034</v>
      </c>
      <c r="CW129" s="75" t="s">
        <v>481</v>
      </c>
      <c r="CX129" s="75"/>
      <c r="CY129" s="75" t="s">
        <v>481</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c r="A130" s="84">
        <v>102310</v>
      </c>
      <c r="B130" s="75" t="s">
        <v>786</v>
      </c>
      <c r="C130" s="75" t="b">
        <v>0</v>
      </c>
      <c r="D130" s="75" t="b">
        <v>1</v>
      </c>
      <c r="E130" s="75" t="b">
        <v>0</v>
      </c>
      <c r="F130" s="75" t="b">
        <v>0</v>
      </c>
      <c r="G130" s="75" t="s">
        <v>787</v>
      </c>
      <c r="H130" s="75"/>
      <c r="I130" s="75" t="s">
        <v>776</v>
      </c>
      <c r="J130" s="75" t="s">
        <v>722</v>
      </c>
      <c r="K130" s="75">
        <v>45.475999999999999</v>
      </c>
      <c r="L130" s="75">
        <v>-75.643000000000001</v>
      </c>
      <c r="M130" s="75" t="s">
        <v>479</v>
      </c>
      <c r="N130" s="75">
        <v>1972</v>
      </c>
      <c r="O130" s="75"/>
      <c r="P130" s="75">
        <v>2015</v>
      </c>
      <c r="Q130" s="75"/>
      <c r="R130" s="75"/>
      <c r="S130" s="75"/>
      <c r="T130" s="75" t="s">
        <v>480</v>
      </c>
      <c r="U130" s="75"/>
      <c r="V130" s="75" t="s">
        <v>481</v>
      </c>
      <c r="W130" s="75"/>
      <c r="X130" s="75"/>
      <c r="Y130" s="75" t="s">
        <v>481</v>
      </c>
      <c r="Z130" s="75" t="s">
        <v>481</v>
      </c>
      <c r="AA130" s="75"/>
      <c r="AB130" s="75"/>
      <c r="AC130" s="75"/>
      <c r="AD130" s="75"/>
      <c r="AE130" s="75"/>
      <c r="AF130" s="75" t="s">
        <v>516</v>
      </c>
      <c r="AG130" s="75"/>
      <c r="AH130" s="75"/>
      <c r="AI130" s="75"/>
      <c r="AJ130" s="75"/>
      <c r="AK130" s="75"/>
      <c r="AL130" s="75"/>
      <c r="AM130" s="75"/>
      <c r="AN130" s="75"/>
      <c r="AO130" s="75"/>
      <c r="AP130" s="75"/>
      <c r="AQ130" s="75"/>
      <c r="AR130" s="75"/>
      <c r="AS130" s="75"/>
      <c r="AT130" s="75"/>
      <c r="AU130" s="75"/>
      <c r="AV130" s="75"/>
      <c r="AW130" s="75" t="s">
        <v>481</v>
      </c>
      <c r="AX130" s="75" t="s">
        <v>481</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c r="A131" s="84">
        <v>102324</v>
      </c>
      <c r="B131" s="75" t="s">
        <v>788</v>
      </c>
      <c r="C131" s="75" t="b">
        <v>1</v>
      </c>
      <c r="D131" s="75" t="b">
        <v>1</v>
      </c>
      <c r="E131" s="75" t="b">
        <v>0</v>
      </c>
      <c r="F131" s="75" t="b">
        <v>0</v>
      </c>
      <c r="G131" s="75" t="s">
        <v>765</v>
      </c>
      <c r="H131" s="75" t="s">
        <v>789</v>
      </c>
      <c r="I131" s="75" t="s">
        <v>776</v>
      </c>
      <c r="J131" s="75" t="s">
        <v>722</v>
      </c>
      <c r="K131" s="75">
        <v>45.489999999999995</v>
      </c>
      <c r="L131" s="75">
        <v>-75.629000000000005</v>
      </c>
      <c r="M131" s="75" t="s">
        <v>479</v>
      </c>
      <c r="N131" s="75">
        <v>1992</v>
      </c>
      <c r="O131" s="75"/>
      <c r="P131" s="75">
        <v>2017</v>
      </c>
      <c r="Q131" s="75">
        <v>221</v>
      </c>
      <c r="R131" s="75"/>
      <c r="S131" s="75"/>
      <c r="T131" s="75" t="s">
        <v>480</v>
      </c>
      <c r="U131" s="75"/>
      <c r="V131" s="75"/>
      <c r="W131" s="75"/>
      <c r="X131" s="75"/>
      <c r="Y131" s="75"/>
      <c r="Z131" s="75"/>
      <c r="AA131" s="75"/>
      <c r="AB131" s="75"/>
      <c r="AC131" s="75"/>
      <c r="AD131" s="75"/>
      <c r="AE131" s="75"/>
      <c r="AF131" s="75" t="s">
        <v>482</v>
      </c>
      <c r="AG131" s="75" t="s">
        <v>790</v>
      </c>
      <c r="AH131" s="75">
        <v>30</v>
      </c>
      <c r="AI131" s="75">
        <v>43.7</v>
      </c>
      <c r="AJ131" s="75"/>
      <c r="AK131" s="75"/>
      <c r="AL131" s="75"/>
      <c r="AM131" s="75"/>
      <c r="AN131" s="75" t="s">
        <v>481</v>
      </c>
      <c r="AO131" s="75"/>
      <c r="AP131" s="75">
        <v>2</v>
      </c>
      <c r="AQ131" s="75" t="s">
        <v>489</v>
      </c>
      <c r="AR131" s="75"/>
      <c r="AS131" s="75">
        <v>30</v>
      </c>
      <c r="AT131" s="75">
        <v>43.7</v>
      </c>
      <c r="AU131" s="75"/>
      <c r="AV131" s="75"/>
      <c r="AW131" s="75" t="s">
        <v>481</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c r="A132" s="84">
        <v>102325</v>
      </c>
      <c r="B132" s="75" t="s">
        <v>791</v>
      </c>
      <c r="C132" s="75" t="b">
        <v>0</v>
      </c>
      <c r="D132" s="75" t="b">
        <v>1</v>
      </c>
      <c r="E132" s="75" t="b">
        <v>0</v>
      </c>
      <c r="F132" s="75" t="b">
        <v>0</v>
      </c>
      <c r="G132" s="75" t="s">
        <v>778</v>
      </c>
      <c r="H132" s="75"/>
      <c r="I132" s="75" t="s">
        <v>776</v>
      </c>
      <c r="J132" s="75" t="s">
        <v>722</v>
      </c>
      <c r="K132" s="75">
        <v>45.491</v>
      </c>
      <c r="L132" s="75">
        <v>-75.628</v>
      </c>
      <c r="M132" s="75" t="s">
        <v>479</v>
      </c>
      <c r="N132" s="75">
        <v>1950</v>
      </c>
      <c r="O132" s="75"/>
      <c r="P132" s="75">
        <v>2015</v>
      </c>
      <c r="Q132" s="75"/>
      <c r="R132" s="75"/>
      <c r="S132" s="75"/>
      <c r="T132" s="75" t="s">
        <v>480</v>
      </c>
      <c r="U132" s="75"/>
      <c r="V132" s="75"/>
      <c r="W132" s="75"/>
      <c r="X132" s="75" t="s">
        <v>481</v>
      </c>
      <c r="Y132" s="75"/>
      <c r="Z132" s="75" t="s">
        <v>481</v>
      </c>
      <c r="AA132" s="75"/>
      <c r="AB132" s="75"/>
      <c r="AC132" s="75"/>
      <c r="AD132" s="75"/>
      <c r="AE132" s="75"/>
      <c r="AF132" s="75" t="s">
        <v>516</v>
      </c>
      <c r="AG132" s="75"/>
      <c r="AH132" s="75"/>
      <c r="AI132" s="75">
        <v>134.5</v>
      </c>
      <c r="AJ132" s="75"/>
      <c r="AK132" s="75">
        <v>85681</v>
      </c>
      <c r="AL132" s="75"/>
      <c r="AM132" s="75"/>
      <c r="AN132" s="75"/>
      <c r="AO132" s="75"/>
      <c r="AP132" s="75"/>
      <c r="AQ132" s="75"/>
      <c r="AR132" s="75"/>
      <c r="AS132" s="75"/>
      <c r="AT132" s="75"/>
      <c r="AU132" s="75"/>
      <c r="AV132" s="75"/>
      <c r="AW132" s="75" t="s">
        <v>481</v>
      </c>
      <c r="AX132" s="75"/>
      <c r="AY132" s="75"/>
      <c r="AZ132" s="75"/>
      <c r="BA132" s="75"/>
      <c r="BB132" s="75"/>
      <c r="BC132" s="75"/>
      <c r="BD132" s="75"/>
      <c r="BE132" s="75"/>
      <c r="BF132" s="75"/>
      <c r="BG132" s="75"/>
      <c r="BH132" s="75"/>
      <c r="BI132" s="75"/>
      <c r="BJ132" s="75"/>
      <c r="BK132" s="75"/>
      <c r="BL132" s="75"/>
      <c r="BM132" s="75"/>
      <c r="BN132" s="75" t="s">
        <v>481</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481</v>
      </c>
      <c r="CL132" s="75" t="s">
        <v>484</v>
      </c>
      <c r="CM132" s="75" t="s">
        <v>481</v>
      </c>
      <c r="CN132" s="75">
        <v>18</v>
      </c>
      <c r="CO132" s="75"/>
      <c r="CP132" s="75">
        <v>18</v>
      </c>
      <c r="CQ132" s="75">
        <v>3907451</v>
      </c>
      <c r="CR132" s="75"/>
      <c r="CS132" s="75">
        <v>3907451</v>
      </c>
      <c r="CT132" s="75">
        <v>6560</v>
      </c>
      <c r="CU132" s="75"/>
      <c r="CV132" s="75">
        <v>6560</v>
      </c>
      <c r="CW132" s="75" t="s">
        <v>481</v>
      </c>
      <c r="CX132" s="75"/>
      <c r="CY132" s="75" t="s">
        <v>481</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c r="A133" s="84">
        <v>102326</v>
      </c>
      <c r="B133" s="75" t="s">
        <v>792</v>
      </c>
      <c r="C133" s="75" t="b">
        <v>1</v>
      </c>
      <c r="D133" s="75" t="b">
        <v>1</v>
      </c>
      <c r="E133" s="75" t="b">
        <v>0</v>
      </c>
      <c r="F133" s="75" t="b">
        <v>0</v>
      </c>
      <c r="G133" s="75" t="s">
        <v>792</v>
      </c>
      <c r="H133" s="75"/>
      <c r="I133" s="75" t="s">
        <v>776</v>
      </c>
      <c r="J133" s="75" t="s">
        <v>722</v>
      </c>
      <c r="K133" s="75">
        <v>45.491999999999997</v>
      </c>
      <c r="L133" s="75">
        <v>-75.62700000000001</v>
      </c>
      <c r="M133" s="75" t="s">
        <v>479</v>
      </c>
      <c r="N133" s="75">
        <v>1970</v>
      </c>
      <c r="O133" s="75"/>
      <c r="P133" s="75">
        <v>2015</v>
      </c>
      <c r="Q133" s="75">
        <v>221</v>
      </c>
      <c r="R133" s="75"/>
      <c r="S133" s="75"/>
      <c r="T133" s="75" t="s">
        <v>480</v>
      </c>
      <c r="U133" s="75" t="s">
        <v>481</v>
      </c>
      <c r="V133" s="75"/>
      <c r="W133" s="75"/>
      <c r="X133" s="75"/>
      <c r="Y133" s="75"/>
      <c r="Z133" s="75"/>
      <c r="AA133" s="75" t="s">
        <v>481</v>
      </c>
      <c r="AB133" s="75" t="s">
        <v>481</v>
      </c>
      <c r="AC133" s="75"/>
      <c r="AD133" s="75"/>
      <c r="AE133" s="75"/>
      <c r="AF133" s="75" t="s">
        <v>482</v>
      </c>
      <c r="AG133" s="75"/>
      <c r="AH133" s="75">
        <v>2.1</v>
      </c>
      <c r="AI133" s="75">
        <v>19.361999999999998</v>
      </c>
      <c r="AJ133" s="75">
        <v>7124</v>
      </c>
      <c r="AK133" s="75">
        <v>40158.137600000002</v>
      </c>
      <c r="AL133" s="75">
        <v>0.13200000000000001</v>
      </c>
      <c r="AM133" s="75"/>
      <c r="AN133" s="75" t="s">
        <v>481</v>
      </c>
      <c r="AO133" s="75"/>
      <c r="AP133" s="75">
        <v>2</v>
      </c>
      <c r="AQ133" s="75" t="s">
        <v>793</v>
      </c>
      <c r="AR133" s="75"/>
      <c r="AS133" s="75">
        <v>2.1</v>
      </c>
      <c r="AT133" s="75">
        <v>19.361999999999998</v>
      </c>
      <c r="AU133" s="75">
        <v>7124</v>
      </c>
      <c r="AV133" s="75">
        <v>40158.137600000002</v>
      </c>
      <c r="AW133" s="75" t="s">
        <v>481</v>
      </c>
      <c r="AX133" s="75"/>
      <c r="AY133" s="75" t="s">
        <v>481</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481</v>
      </c>
      <c r="CL133" s="75" t="s">
        <v>484</v>
      </c>
      <c r="CM133" s="75" t="s">
        <v>481</v>
      </c>
      <c r="CN133" s="75">
        <v>33</v>
      </c>
      <c r="CO133" s="75"/>
      <c r="CP133" s="75">
        <v>33</v>
      </c>
      <c r="CQ133" s="75">
        <v>3881250</v>
      </c>
      <c r="CR133" s="75"/>
      <c r="CS133" s="75">
        <v>3881250</v>
      </c>
      <c r="CT133" s="75">
        <v>7544</v>
      </c>
      <c r="CU133" s="75"/>
      <c r="CV133" s="75">
        <v>7544</v>
      </c>
      <c r="CW133" s="75" t="s">
        <v>481</v>
      </c>
      <c r="CX133" s="75"/>
      <c r="CY133" s="75" t="s">
        <v>481</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c r="A134" s="84">
        <v>102329</v>
      </c>
      <c r="B134" s="75" t="s">
        <v>794</v>
      </c>
      <c r="C134" s="75" t="b">
        <v>0</v>
      </c>
      <c r="D134" s="75" t="b">
        <v>1</v>
      </c>
      <c r="E134" s="75" t="b">
        <v>0</v>
      </c>
      <c r="F134" s="75" t="b">
        <v>0</v>
      </c>
      <c r="G134" s="75" t="s">
        <v>523</v>
      </c>
      <c r="H134" s="75"/>
      <c r="I134" s="75" t="s">
        <v>795</v>
      </c>
      <c r="J134" s="75" t="s">
        <v>722</v>
      </c>
      <c r="K134" s="75">
        <v>45.494999999999997</v>
      </c>
      <c r="L134" s="75">
        <v>-75.624000000000009</v>
      </c>
      <c r="M134" s="75" t="s">
        <v>479</v>
      </c>
      <c r="N134" s="75">
        <v>2010</v>
      </c>
      <c r="O134" s="75"/>
      <c r="P134" s="75">
        <v>2014</v>
      </c>
      <c r="Q134" s="75">
        <v>814</v>
      </c>
      <c r="R134" s="75"/>
      <c r="S134" s="75"/>
      <c r="T134" s="75" t="s">
        <v>480</v>
      </c>
      <c r="U134" s="75"/>
      <c r="V134" s="75"/>
      <c r="W134" s="75"/>
      <c r="X134" s="75"/>
      <c r="Y134" s="75"/>
      <c r="Z134" s="75"/>
      <c r="AA134" s="75"/>
      <c r="AB134" s="75" t="s">
        <v>481</v>
      </c>
      <c r="AC134" s="75"/>
      <c r="AD134" s="75"/>
      <c r="AE134" s="75"/>
      <c r="AF134" s="75" t="s">
        <v>511</v>
      </c>
      <c r="AG134" s="75"/>
      <c r="AH134" s="75"/>
      <c r="AI134" s="75">
        <v>3.7033709999999997</v>
      </c>
      <c r="AJ134" s="75"/>
      <c r="AK134" s="75"/>
      <c r="AL134" s="75"/>
      <c r="AM134" s="75"/>
      <c r="AN134" s="75"/>
      <c r="AO134" s="75"/>
      <c r="AP134" s="75"/>
      <c r="AQ134" s="75"/>
      <c r="AR134" s="75"/>
      <c r="AS134" s="75"/>
      <c r="AT134" s="75"/>
      <c r="AU134" s="75"/>
      <c r="AV134" s="75"/>
      <c r="AW134" s="75" t="s">
        <v>481</v>
      </c>
      <c r="AX134" s="75"/>
      <c r="AY134" s="75"/>
      <c r="AZ134" s="75"/>
      <c r="BA134" s="75"/>
      <c r="BB134" s="75"/>
      <c r="BC134" s="75"/>
      <c r="BD134" s="75" t="s">
        <v>481</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484</v>
      </c>
      <c r="CL134" s="75" t="s">
        <v>481</v>
      </c>
      <c r="CM134" s="75" t="s">
        <v>481</v>
      </c>
      <c r="CN134" s="75"/>
      <c r="CO134" s="75">
        <v>5</v>
      </c>
      <c r="CP134" s="75">
        <v>5</v>
      </c>
      <c r="CQ134" s="75"/>
      <c r="CR134" s="75">
        <v>250000</v>
      </c>
      <c r="CS134" s="75">
        <v>250000</v>
      </c>
      <c r="CT134" s="75"/>
      <c r="CU134" s="75">
        <v>500</v>
      </c>
      <c r="CV134" s="75">
        <v>500</v>
      </c>
      <c r="CW134" s="75"/>
      <c r="CX134" s="75" t="s">
        <v>484</v>
      </c>
      <c r="CY134" s="75" t="s">
        <v>484</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c r="A135" s="84">
        <v>102365</v>
      </c>
      <c r="B135" s="75" t="s">
        <v>796</v>
      </c>
      <c r="C135" s="75" t="b">
        <v>1</v>
      </c>
      <c r="D135" s="75" t="b">
        <v>1</v>
      </c>
      <c r="E135" s="75" t="b">
        <v>0</v>
      </c>
      <c r="F135" s="75" t="b">
        <v>0</v>
      </c>
      <c r="G135" s="75" t="s">
        <v>492</v>
      </c>
      <c r="H135" s="75"/>
      <c r="I135" s="75" t="s">
        <v>797</v>
      </c>
      <c r="J135" s="75" t="s">
        <v>722</v>
      </c>
      <c r="K135" s="75">
        <v>45.898000000000003</v>
      </c>
      <c r="L135" s="75">
        <v>-77.283000000000001</v>
      </c>
      <c r="M135" s="75" t="s">
        <v>479</v>
      </c>
      <c r="N135" s="75">
        <v>2000</v>
      </c>
      <c r="O135" s="75"/>
      <c r="P135" s="75">
        <v>2017</v>
      </c>
      <c r="Q135" s="75">
        <v>221</v>
      </c>
      <c r="R135" s="75"/>
      <c r="S135" s="75"/>
      <c r="T135" s="75" t="s">
        <v>494</v>
      </c>
      <c r="U135" s="75"/>
      <c r="V135" s="75"/>
      <c r="W135" s="75"/>
      <c r="X135" s="75"/>
      <c r="Y135" s="75"/>
      <c r="Z135" s="75"/>
      <c r="AA135" s="75"/>
      <c r="AB135" s="75"/>
      <c r="AC135" s="75"/>
      <c r="AD135" s="75"/>
      <c r="AE135" s="75" t="s">
        <v>481</v>
      </c>
      <c r="AF135" s="75" t="s">
        <v>482</v>
      </c>
      <c r="AG135" s="75"/>
      <c r="AH135" s="75">
        <v>3.5</v>
      </c>
      <c r="AI135" s="75">
        <v>11.01</v>
      </c>
      <c r="AJ135" s="75">
        <v>23542</v>
      </c>
      <c r="AK135" s="75">
        <v>74060.55</v>
      </c>
      <c r="AL135" s="75">
        <v>0.67500000000000004</v>
      </c>
      <c r="AM135" s="75"/>
      <c r="AN135" s="75" t="s">
        <v>481</v>
      </c>
      <c r="AO135" s="75">
        <v>6726</v>
      </c>
      <c r="AP135" s="75">
        <v>1</v>
      </c>
      <c r="AQ135" s="75" t="s">
        <v>489</v>
      </c>
      <c r="AR135" s="75">
        <v>2000</v>
      </c>
      <c r="AS135" s="75">
        <v>3.5</v>
      </c>
      <c r="AT135" s="75">
        <v>11.01</v>
      </c>
      <c r="AU135" s="75">
        <v>23542</v>
      </c>
      <c r="AV135" s="75">
        <v>74060.55</v>
      </c>
      <c r="AW135" s="75" t="s">
        <v>481</v>
      </c>
      <c r="AX135" s="75"/>
      <c r="AY135" s="75" t="s">
        <v>481</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481</v>
      </c>
      <c r="CL135" s="75" t="s">
        <v>484</v>
      </c>
      <c r="CM135" s="75" t="s">
        <v>484</v>
      </c>
      <c r="CN135" s="75"/>
      <c r="CO135" s="75"/>
      <c r="CP135" s="75"/>
      <c r="CQ135" s="75">
        <v>3306749.91</v>
      </c>
      <c r="CR135" s="75"/>
      <c r="CS135" s="75"/>
      <c r="CT135" s="75"/>
      <c r="CU135" s="75"/>
      <c r="CV135" s="75"/>
      <c r="CW135" s="75"/>
      <c r="CX135" s="75"/>
      <c r="CY135" s="75"/>
      <c r="CZ135" s="75" t="s">
        <v>484</v>
      </c>
      <c r="DA135" s="75"/>
      <c r="DB135" s="75"/>
      <c r="DC135" s="75">
        <v>57.15</v>
      </c>
      <c r="DD135" s="75"/>
      <c r="DE135" s="75"/>
      <c r="DF135" s="75"/>
      <c r="DG135" s="75"/>
      <c r="DH135" s="75"/>
      <c r="DI135" s="75"/>
      <c r="DJ135" s="75"/>
      <c r="DK135" s="75"/>
      <c r="DL135" s="75"/>
      <c r="DM135" s="75"/>
      <c r="DN135" s="75"/>
      <c r="DO135" s="75"/>
    </row>
    <row r="136" spans="1:119" s="9" customFormat="1">
      <c r="A136" s="84">
        <v>102568</v>
      </c>
      <c r="B136" s="75" t="s">
        <v>798</v>
      </c>
      <c r="C136" s="75" t="b">
        <v>1</v>
      </c>
      <c r="D136" s="75" t="b">
        <v>1</v>
      </c>
      <c r="E136" s="75" t="b">
        <v>0</v>
      </c>
      <c r="F136" s="75" t="b">
        <v>0</v>
      </c>
      <c r="G136" s="75" t="s">
        <v>798</v>
      </c>
      <c r="H136" s="75" t="s">
        <v>799</v>
      </c>
      <c r="I136" s="75" t="s">
        <v>800</v>
      </c>
      <c r="J136" s="75" t="s">
        <v>722</v>
      </c>
      <c r="K136" s="75">
        <v>43.161999999999999</v>
      </c>
      <c r="L136" s="75">
        <v>-79.244</v>
      </c>
      <c r="M136" s="75" t="s">
        <v>479</v>
      </c>
      <c r="N136" s="75">
        <v>1994</v>
      </c>
      <c r="O136" s="75"/>
      <c r="P136" s="75">
        <v>2017</v>
      </c>
      <c r="Q136" s="75">
        <v>221</v>
      </c>
      <c r="R136" s="75">
        <v>11472</v>
      </c>
      <c r="S136" s="75"/>
      <c r="T136" s="75" t="s">
        <v>480</v>
      </c>
      <c r="U136" s="75" t="s">
        <v>481</v>
      </c>
      <c r="V136" s="75"/>
      <c r="W136" s="75"/>
      <c r="X136" s="75" t="s">
        <v>481</v>
      </c>
      <c r="Y136" s="75"/>
      <c r="Z136" s="75"/>
      <c r="AA136" s="75" t="s">
        <v>481</v>
      </c>
      <c r="AB136" s="75"/>
      <c r="AC136" s="75"/>
      <c r="AD136" s="75"/>
      <c r="AE136" s="75"/>
      <c r="AF136" s="75" t="s">
        <v>482</v>
      </c>
      <c r="AG136" s="75" t="s">
        <v>801</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c r="A137" s="84">
        <v>102641</v>
      </c>
      <c r="B137" s="75" t="s">
        <v>802</v>
      </c>
      <c r="C137" s="75" t="b">
        <v>1</v>
      </c>
      <c r="D137" s="75" t="b">
        <v>1</v>
      </c>
      <c r="E137" s="75" t="b">
        <v>0</v>
      </c>
      <c r="F137" s="75" t="b">
        <v>0</v>
      </c>
      <c r="G137" s="75" t="s">
        <v>803</v>
      </c>
      <c r="H137" s="75"/>
      <c r="I137" s="75" t="s">
        <v>804</v>
      </c>
      <c r="J137" s="75" t="s">
        <v>722</v>
      </c>
      <c r="K137" s="75">
        <v>46.524999999999999</v>
      </c>
      <c r="L137" s="75">
        <v>-80.95</v>
      </c>
      <c r="M137" s="75" t="s">
        <v>479</v>
      </c>
      <c r="N137" s="75">
        <v>2001</v>
      </c>
      <c r="O137" s="75"/>
      <c r="P137" s="75">
        <v>2017</v>
      </c>
      <c r="Q137" s="75">
        <v>221</v>
      </c>
      <c r="R137" s="75"/>
      <c r="S137" s="75"/>
      <c r="T137" s="75" t="s">
        <v>480</v>
      </c>
      <c r="U137" s="75"/>
      <c r="V137" s="75"/>
      <c r="W137" s="75"/>
      <c r="X137" s="75"/>
      <c r="Y137" s="75"/>
      <c r="Z137" s="75"/>
      <c r="AA137" s="75"/>
      <c r="AB137" s="75"/>
      <c r="AC137" s="75"/>
      <c r="AD137" s="75"/>
      <c r="AE137" s="75"/>
      <c r="AF137" s="75" t="s">
        <v>482</v>
      </c>
      <c r="AG137" s="75"/>
      <c r="AH137" s="75">
        <v>6.9</v>
      </c>
      <c r="AI137" s="75">
        <v>7.8860000000000001</v>
      </c>
      <c r="AJ137" s="75">
        <v>10500</v>
      </c>
      <c r="AK137" s="75">
        <v>12000</v>
      </c>
      <c r="AL137" s="75">
        <v>0.17</v>
      </c>
      <c r="AM137" s="75">
        <v>0.43</v>
      </c>
      <c r="AN137" s="75" t="s">
        <v>484</v>
      </c>
      <c r="AO137" s="75"/>
      <c r="AP137" s="75">
        <v>2</v>
      </c>
      <c r="AQ137" s="75" t="s">
        <v>597</v>
      </c>
      <c r="AR137" s="75"/>
      <c r="AS137" s="75">
        <v>6.9</v>
      </c>
      <c r="AT137" s="75">
        <v>7.8860000000000001</v>
      </c>
      <c r="AU137" s="75">
        <v>10500</v>
      </c>
      <c r="AV137" s="75">
        <v>12000</v>
      </c>
      <c r="AW137" s="75" t="s">
        <v>481</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c r="A138" s="84">
        <v>102644</v>
      </c>
      <c r="B138" s="75" t="s">
        <v>805</v>
      </c>
      <c r="C138" s="75" t="b">
        <v>1</v>
      </c>
      <c r="D138" s="75" t="b">
        <v>1</v>
      </c>
      <c r="E138" s="75" t="b">
        <v>0</v>
      </c>
      <c r="F138" s="75" t="b">
        <v>0</v>
      </c>
      <c r="G138" s="75" t="s">
        <v>806</v>
      </c>
      <c r="H138" s="75"/>
      <c r="I138" s="75" t="s">
        <v>804</v>
      </c>
      <c r="J138" s="75" t="s">
        <v>722</v>
      </c>
      <c r="K138" s="75">
        <v>46.527999999999999</v>
      </c>
      <c r="L138" s="75">
        <v>-80.947000000000003</v>
      </c>
      <c r="M138" s="75" t="s">
        <v>479</v>
      </c>
      <c r="N138" s="75">
        <v>2000</v>
      </c>
      <c r="O138" s="75"/>
      <c r="P138" s="75">
        <v>2017</v>
      </c>
      <c r="Q138" s="75">
        <v>221</v>
      </c>
      <c r="R138" s="75"/>
      <c r="S138" s="75"/>
      <c r="T138" s="75" t="s">
        <v>480</v>
      </c>
      <c r="U138" s="75" t="s">
        <v>481</v>
      </c>
      <c r="V138" s="75" t="s">
        <v>481</v>
      </c>
      <c r="W138" s="75"/>
      <c r="X138" s="75" t="s">
        <v>481</v>
      </c>
      <c r="Y138" s="75"/>
      <c r="Z138" s="75" t="s">
        <v>481</v>
      </c>
      <c r="AA138" s="75"/>
      <c r="AB138" s="75" t="s">
        <v>481</v>
      </c>
      <c r="AC138" s="75"/>
      <c r="AD138" s="75"/>
      <c r="AE138" s="75"/>
      <c r="AF138" s="75" t="s">
        <v>482</v>
      </c>
      <c r="AG138" s="75" t="s">
        <v>807</v>
      </c>
      <c r="AH138" s="75">
        <v>5</v>
      </c>
      <c r="AI138" s="75">
        <v>6.1</v>
      </c>
      <c r="AJ138" s="75"/>
      <c r="AK138" s="75">
        <v>12400</v>
      </c>
      <c r="AL138" s="75"/>
      <c r="AM138" s="75"/>
      <c r="AN138" s="75" t="s">
        <v>481</v>
      </c>
      <c r="AO138" s="75">
        <v>2818</v>
      </c>
      <c r="AP138" s="75">
        <v>2</v>
      </c>
      <c r="AQ138" s="75" t="s">
        <v>597</v>
      </c>
      <c r="AR138" s="75"/>
      <c r="AS138" s="75">
        <v>5</v>
      </c>
      <c r="AT138" s="75">
        <v>6.1</v>
      </c>
      <c r="AU138" s="75"/>
      <c r="AV138" s="75">
        <v>12400</v>
      </c>
      <c r="AW138" s="75" t="s">
        <v>481</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484</v>
      </c>
      <c r="CL138" s="75" t="s">
        <v>481</v>
      </c>
      <c r="CM138" s="75" t="s">
        <v>481</v>
      </c>
      <c r="CN138" s="75"/>
      <c r="CO138" s="75">
        <v>7</v>
      </c>
      <c r="CP138" s="75">
        <v>7</v>
      </c>
      <c r="CQ138" s="75"/>
      <c r="CR138" s="75"/>
      <c r="CS138" s="75"/>
      <c r="CT138" s="75"/>
      <c r="CU138" s="75">
        <v>13120</v>
      </c>
      <c r="CV138" s="75">
        <v>13120</v>
      </c>
      <c r="CW138" s="75"/>
      <c r="CX138" s="75" t="s">
        <v>481</v>
      </c>
      <c r="CY138" s="75" t="s">
        <v>481</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c r="A139" s="84">
        <v>102749</v>
      </c>
      <c r="B139" s="75" t="s">
        <v>808</v>
      </c>
      <c r="C139" s="75" t="b">
        <v>0</v>
      </c>
      <c r="D139" s="75" t="b">
        <v>1</v>
      </c>
      <c r="E139" s="75" t="b">
        <v>0</v>
      </c>
      <c r="F139" s="75" t="b">
        <v>0</v>
      </c>
      <c r="G139" s="75"/>
      <c r="H139" s="75"/>
      <c r="I139" s="75" t="s">
        <v>809</v>
      </c>
      <c r="J139" s="75" t="s">
        <v>722</v>
      </c>
      <c r="K139" s="75">
        <v>43.713000000000001</v>
      </c>
      <c r="L139" s="75">
        <v>-79.322999999999993</v>
      </c>
      <c r="M139" s="75" t="s">
        <v>479</v>
      </c>
      <c r="N139" s="75">
        <v>1990</v>
      </c>
      <c r="O139" s="75"/>
      <c r="P139" s="75">
        <v>2017</v>
      </c>
      <c r="Q139" s="75"/>
      <c r="R139" s="75"/>
      <c r="S139" s="75"/>
      <c r="T139" s="75" t="s">
        <v>501</v>
      </c>
      <c r="U139" s="75"/>
      <c r="V139" s="75"/>
      <c r="W139" s="75"/>
      <c r="X139" s="75"/>
      <c r="Y139" s="75"/>
      <c r="Z139" s="75"/>
      <c r="AA139" s="75"/>
      <c r="AB139" s="75"/>
      <c r="AC139" s="75"/>
      <c r="AD139" s="75"/>
      <c r="AE139" s="75"/>
      <c r="AF139" s="75" t="s">
        <v>750</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c r="A140" s="84">
        <v>102786</v>
      </c>
      <c r="B140" s="75" t="s">
        <v>810</v>
      </c>
      <c r="C140" s="75" t="b">
        <v>0</v>
      </c>
      <c r="D140" s="75" t="b">
        <v>1</v>
      </c>
      <c r="E140" s="75" t="b">
        <v>0</v>
      </c>
      <c r="F140" s="75" t="b">
        <v>0</v>
      </c>
      <c r="G140" s="75" t="s">
        <v>811</v>
      </c>
      <c r="H140" s="75"/>
      <c r="I140" s="75" t="s">
        <v>809</v>
      </c>
      <c r="J140" s="75" t="s">
        <v>722</v>
      </c>
      <c r="K140" s="75">
        <v>43.75</v>
      </c>
      <c r="L140" s="75">
        <v>-79.286000000000001</v>
      </c>
      <c r="M140" s="75" t="s">
        <v>479</v>
      </c>
      <c r="N140" s="75">
        <v>1970</v>
      </c>
      <c r="O140" s="75"/>
      <c r="P140" s="75">
        <v>2017</v>
      </c>
      <c r="Q140" s="75"/>
      <c r="R140" s="75"/>
      <c r="S140" s="75"/>
      <c r="T140" s="75" t="s">
        <v>480</v>
      </c>
      <c r="U140" s="75" t="s">
        <v>481</v>
      </c>
      <c r="V140" s="75" t="s">
        <v>481</v>
      </c>
      <c r="W140" s="75"/>
      <c r="X140" s="75" t="s">
        <v>481</v>
      </c>
      <c r="Y140" s="75"/>
      <c r="Z140" s="75" t="s">
        <v>481</v>
      </c>
      <c r="AA140" s="75" t="s">
        <v>481</v>
      </c>
      <c r="AB140" s="75" t="s">
        <v>481</v>
      </c>
      <c r="AC140" s="75"/>
      <c r="AD140" s="75"/>
      <c r="AE140" s="75"/>
      <c r="AF140" s="75" t="s">
        <v>516</v>
      </c>
      <c r="AG140" s="75" t="s">
        <v>812</v>
      </c>
      <c r="AH140" s="75"/>
      <c r="AI140" s="75">
        <v>828.59500000000003</v>
      </c>
      <c r="AJ140" s="75"/>
      <c r="AK140" s="75">
        <v>1293000</v>
      </c>
      <c r="AL140" s="75"/>
      <c r="AM140" s="75"/>
      <c r="AN140" s="75"/>
      <c r="AO140" s="75"/>
      <c r="AP140" s="75"/>
      <c r="AQ140" s="75"/>
      <c r="AR140" s="75"/>
      <c r="AS140" s="75"/>
      <c r="AT140" s="75"/>
      <c r="AU140" s="75"/>
      <c r="AV140" s="75"/>
      <c r="AW140" s="75" t="s">
        <v>481</v>
      </c>
      <c r="AX140" s="75"/>
      <c r="AY140" s="75"/>
      <c r="AZ140" s="75"/>
      <c r="BA140" s="75"/>
      <c r="BB140" s="75"/>
      <c r="BC140" s="75"/>
      <c r="BD140" s="75"/>
      <c r="BE140" s="75" t="s">
        <v>481</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481</v>
      </c>
      <c r="CL140" s="75" t="s">
        <v>484</v>
      </c>
      <c r="CM140" s="75" t="s">
        <v>481</v>
      </c>
      <c r="CN140" s="75">
        <v>200</v>
      </c>
      <c r="CO140" s="75"/>
      <c r="CP140" s="75">
        <v>200</v>
      </c>
      <c r="CQ140" s="75">
        <v>60000020</v>
      </c>
      <c r="CR140" s="75"/>
      <c r="CS140" s="75">
        <v>60000020</v>
      </c>
      <c r="CT140" s="75">
        <v>114800</v>
      </c>
      <c r="CU140" s="75"/>
      <c r="CV140" s="75">
        <v>114800</v>
      </c>
      <c r="CW140" s="75" t="s">
        <v>481</v>
      </c>
      <c r="CX140" s="75"/>
      <c r="CY140" s="75" t="s">
        <v>481</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c r="A141" s="84">
        <v>102898</v>
      </c>
      <c r="B141" s="75" t="s">
        <v>813</v>
      </c>
      <c r="C141" s="75" t="b">
        <v>0</v>
      </c>
      <c r="D141" s="75" t="b">
        <v>1</v>
      </c>
      <c r="E141" s="75" t="b">
        <v>0</v>
      </c>
      <c r="F141" s="75" t="b">
        <v>0</v>
      </c>
      <c r="G141" s="75"/>
      <c r="H141" s="75"/>
      <c r="I141" s="75" t="s">
        <v>809</v>
      </c>
      <c r="J141" s="75" t="s">
        <v>722</v>
      </c>
      <c r="K141" s="75">
        <v>43.862000000000002</v>
      </c>
      <c r="L141" s="75">
        <v>-79.173999999999992</v>
      </c>
      <c r="M141" s="75" t="s">
        <v>479</v>
      </c>
      <c r="N141" s="75">
        <v>2009</v>
      </c>
      <c r="O141" s="75"/>
      <c r="P141" s="75">
        <v>2017</v>
      </c>
      <c r="Q141" s="75"/>
      <c r="R141" s="75"/>
      <c r="S141" s="75"/>
      <c r="T141" s="75" t="s">
        <v>501</v>
      </c>
      <c r="U141" s="75"/>
      <c r="V141" s="75"/>
      <c r="W141" s="75"/>
      <c r="X141" s="75"/>
      <c r="Y141" s="75"/>
      <c r="Z141" s="75"/>
      <c r="AA141" s="75"/>
      <c r="AB141" s="75"/>
      <c r="AC141" s="75"/>
      <c r="AD141" s="75"/>
      <c r="AE141" s="75"/>
      <c r="AF141" s="75" t="s">
        <v>814</v>
      </c>
      <c r="AG141" s="75" t="s">
        <v>815</v>
      </c>
      <c r="AH141" s="75"/>
      <c r="AI141" s="75">
        <v>19.260000000000002</v>
      </c>
      <c r="AJ141" s="75"/>
      <c r="AK141" s="75"/>
      <c r="AL141" s="75"/>
      <c r="AM141" s="75"/>
      <c r="AN141" s="75"/>
      <c r="AO141" s="75"/>
      <c r="AP141" s="75"/>
      <c r="AQ141" s="75"/>
      <c r="AR141" s="75"/>
      <c r="AS141" s="75"/>
      <c r="AT141" s="75"/>
      <c r="AU141" s="75"/>
      <c r="AV141" s="75"/>
      <c r="AW141" s="75" t="s">
        <v>481</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481</v>
      </c>
      <c r="CL141" s="75"/>
      <c r="CM141" s="75" t="s">
        <v>481</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c r="A142" s="84">
        <v>102962</v>
      </c>
      <c r="B142" s="75" t="s">
        <v>816</v>
      </c>
      <c r="C142" s="75" t="b">
        <v>1</v>
      </c>
      <c r="D142" s="75" t="b">
        <v>1</v>
      </c>
      <c r="E142" s="75" t="b">
        <v>0</v>
      </c>
      <c r="F142" s="75" t="b">
        <v>0</v>
      </c>
      <c r="G142" s="75" t="s">
        <v>817</v>
      </c>
      <c r="H142" s="75"/>
      <c r="I142" s="75" t="s">
        <v>809</v>
      </c>
      <c r="J142" s="75" t="s">
        <v>722</v>
      </c>
      <c r="K142" s="75">
        <v>43.926000000000002</v>
      </c>
      <c r="L142" s="75">
        <v>-79.11</v>
      </c>
      <c r="M142" s="75" t="s">
        <v>479</v>
      </c>
      <c r="N142" s="75">
        <v>1912</v>
      </c>
      <c r="O142" s="75"/>
      <c r="P142" s="75">
        <v>2017</v>
      </c>
      <c r="Q142" s="75">
        <v>221</v>
      </c>
      <c r="R142" s="75"/>
      <c r="S142" s="75"/>
      <c r="T142" s="75" t="s">
        <v>480</v>
      </c>
      <c r="U142" s="75" t="s">
        <v>481</v>
      </c>
      <c r="V142" s="75" t="s">
        <v>481</v>
      </c>
      <c r="W142" s="75"/>
      <c r="X142" s="75" t="s">
        <v>481</v>
      </c>
      <c r="Y142" s="75"/>
      <c r="Z142" s="75"/>
      <c r="AA142" s="75" t="s">
        <v>481</v>
      </c>
      <c r="AB142" s="75"/>
      <c r="AC142" s="75"/>
      <c r="AD142" s="75"/>
      <c r="AE142" s="75"/>
      <c r="AF142" s="75" t="s">
        <v>482</v>
      </c>
      <c r="AG142" s="75" t="s">
        <v>818</v>
      </c>
      <c r="AH142" s="75">
        <v>6</v>
      </c>
      <c r="AI142" s="75">
        <v>83.31</v>
      </c>
      <c r="AJ142" s="75">
        <v>43697</v>
      </c>
      <c r="AK142" s="75">
        <v>109058</v>
      </c>
      <c r="AL142" s="75">
        <v>0.25</v>
      </c>
      <c r="AM142" s="75"/>
      <c r="AN142" s="75" t="s">
        <v>481</v>
      </c>
      <c r="AO142" s="75">
        <v>7200</v>
      </c>
      <c r="AP142" s="75">
        <v>1</v>
      </c>
      <c r="AQ142" s="75" t="s">
        <v>489</v>
      </c>
      <c r="AR142" s="75"/>
      <c r="AS142" s="75">
        <v>6</v>
      </c>
      <c r="AT142" s="75">
        <v>83.31</v>
      </c>
      <c r="AU142" s="75">
        <v>43697</v>
      </c>
      <c r="AV142" s="75">
        <v>109058</v>
      </c>
      <c r="AW142" s="75" t="s">
        <v>481</v>
      </c>
      <c r="AX142" s="75" t="s">
        <v>481</v>
      </c>
      <c r="AY142" s="75" t="s">
        <v>481</v>
      </c>
      <c r="AZ142" s="75"/>
      <c r="BA142" s="75"/>
      <c r="BB142" s="75"/>
      <c r="BC142" s="75"/>
      <c r="BD142" s="75"/>
      <c r="BE142" s="75"/>
      <c r="BF142" s="75"/>
      <c r="BG142" s="75"/>
      <c r="BH142" s="75"/>
      <c r="BI142" s="75"/>
      <c r="BJ142" s="75"/>
      <c r="BK142" s="75"/>
      <c r="BL142" s="75"/>
      <c r="BM142" s="75"/>
      <c r="BN142" s="75" t="s">
        <v>481</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481</v>
      </c>
      <c r="CL142" s="75" t="s">
        <v>484</v>
      </c>
      <c r="CM142" s="75" t="s">
        <v>481</v>
      </c>
      <c r="CN142" s="75">
        <v>98</v>
      </c>
      <c r="CO142" s="75"/>
      <c r="CP142" s="75">
        <v>98</v>
      </c>
      <c r="CQ142" s="75">
        <v>12446759</v>
      </c>
      <c r="CR142" s="75"/>
      <c r="CS142" s="75">
        <v>12446759</v>
      </c>
      <c r="CT142" s="75">
        <v>15842</v>
      </c>
      <c r="CU142" s="75"/>
      <c r="CV142" s="75">
        <v>15842</v>
      </c>
      <c r="CW142" s="75" t="s">
        <v>481</v>
      </c>
      <c r="CX142" s="75"/>
      <c r="CY142" s="75" t="s">
        <v>484</v>
      </c>
      <c r="CZ142" s="75"/>
      <c r="DA142" s="75"/>
      <c r="DB142" s="75"/>
      <c r="DC142" s="75">
        <v>12.97</v>
      </c>
      <c r="DD142" s="75"/>
      <c r="DE142" s="75">
        <v>70.34</v>
      </c>
      <c r="DF142" s="75"/>
      <c r="DG142" s="75"/>
      <c r="DH142" s="75"/>
      <c r="DI142" s="75"/>
      <c r="DJ142" s="75"/>
      <c r="DK142" s="75"/>
      <c r="DL142" s="75"/>
      <c r="DM142" s="75"/>
      <c r="DN142" s="75"/>
      <c r="DO142" s="75"/>
    </row>
    <row r="143" spans="1:119" s="9" customFormat="1">
      <c r="A143" s="84">
        <v>102963</v>
      </c>
      <c r="B143" s="75" t="s">
        <v>819</v>
      </c>
      <c r="C143" s="75" t="b">
        <v>0</v>
      </c>
      <c r="D143" s="75" t="b">
        <v>1</v>
      </c>
      <c r="E143" s="75" t="b">
        <v>0</v>
      </c>
      <c r="F143" s="75" t="b">
        <v>0</v>
      </c>
      <c r="G143" s="75"/>
      <c r="H143" s="75"/>
      <c r="I143" s="75" t="s">
        <v>809</v>
      </c>
      <c r="J143" s="75" t="s">
        <v>722</v>
      </c>
      <c r="K143" s="75">
        <v>43.927</v>
      </c>
      <c r="L143" s="75">
        <v>-79.108999999999995</v>
      </c>
      <c r="M143" s="75" t="s">
        <v>479</v>
      </c>
      <c r="N143" s="75"/>
      <c r="O143" s="75"/>
      <c r="P143" s="75">
        <v>2017</v>
      </c>
      <c r="Q143" s="75"/>
      <c r="R143" s="75"/>
      <c r="S143" s="75"/>
      <c r="T143" s="75" t="s">
        <v>501</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481</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c r="A144" s="84">
        <v>102975</v>
      </c>
      <c r="B144" s="75" t="s">
        <v>820</v>
      </c>
      <c r="C144" s="75" t="b">
        <v>1</v>
      </c>
      <c r="D144" s="75" t="b">
        <v>1</v>
      </c>
      <c r="E144" s="75" t="b">
        <v>0</v>
      </c>
      <c r="F144" s="75" t="b">
        <v>0</v>
      </c>
      <c r="G144" s="75" t="s">
        <v>820</v>
      </c>
      <c r="H144" s="75"/>
      <c r="I144" s="75" t="s">
        <v>809</v>
      </c>
      <c r="J144" s="75" t="s">
        <v>722</v>
      </c>
      <c r="K144" s="75">
        <v>43.939</v>
      </c>
      <c r="L144" s="75">
        <v>-79.096999999999994</v>
      </c>
      <c r="M144" s="75" t="s">
        <v>479</v>
      </c>
      <c r="N144" s="75">
        <v>1965</v>
      </c>
      <c r="O144" s="75"/>
      <c r="P144" s="75">
        <v>2017</v>
      </c>
      <c r="Q144" s="75">
        <v>221</v>
      </c>
      <c r="R144" s="75"/>
      <c r="S144" s="75"/>
      <c r="T144" s="75" t="s">
        <v>501</v>
      </c>
      <c r="U144" s="75"/>
      <c r="V144" s="75"/>
      <c r="W144" s="75"/>
      <c r="X144" s="75"/>
      <c r="Y144" s="75"/>
      <c r="Z144" s="75"/>
      <c r="AA144" s="75"/>
      <c r="AB144" s="75"/>
      <c r="AC144" s="75"/>
      <c r="AD144" s="75"/>
      <c r="AE144" s="75"/>
      <c r="AF144" s="75" t="s">
        <v>482</v>
      </c>
      <c r="AG144" s="75"/>
      <c r="AH144" s="75">
        <v>10</v>
      </c>
      <c r="AI144" s="75">
        <v>7.03</v>
      </c>
      <c r="AJ144" s="75"/>
      <c r="AK144" s="75">
        <v>58600</v>
      </c>
      <c r="AL144" s="75"/>
      <c r="AM144" s="75"/>
      <c r="AN144" s="75" t="s">
        <v>481</v>
      </c>
      <c r="AO144" s="75"/>
      <c r="AP144" s="75">
        <v>1</v>
      </c>
      <c r="AQ144" s="75" t="s">
        <v>489</v>
      </c>
      <c r="AR144" s="75"/>
      <c r="AS144" s="75">
        <v>10</v>
      </c>
      <c r="AT144" s="75">
        <v>7.03</v>
      </c>
      <c r="AU144" s="75"/>
      <c r="AV144" s="75">
        <v>58600</v>
      </c>
      <c r="AW144" s="75" t="s">
        <v>481</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c r="A145" s="84">
        <v>102998</v>
      </c>
      <c r="B145" s="75" t="s">
        <v>821</v>
      </c>
      <c r="C145" s="75" t="b">
        <v>0</v>
      </c>
      <c r="D145" s="75" t="b">
        <v>1</v>
      </c>
      <c r="E145" s="75" t="b">
        <v>0</v>
      </c>
      <c r="F145" s="75" t="b">
        <v>0</v>
      </c>
      <c r="G145" s="75" t="s">
        <v>492</v>
      </c>
      <c r="H145" s="75"/>
      <c r="I145" s="75" t="s">
        <v>822</v>
      </c>
      <c r="J145" s="75" t="s">
        <v>722</v>
      </c>
      <c r="K145" s="75">
        <v>44.101999999999997</v>
      </c>
      <c r="L145" s="75">
        <v>-77.574999999999989</v>
      </c>
      <c r="M145" s="75" t="s">
        <v>479</v>
      </c>
      <c r="N145" s="75">
        <v>1938</v>
      </c>
      <c r="O145" s="75"/>
      <c r="P145" s="75">
        <v>2017</v>
      </c>
      <c r="Q145" s="75">
        <v>9111</v>
      </c>
      <c r="R145" s="75"/>
      <c r="S145" s="75"/>
      <c r="T145" s="75" t="s">
        <v>494</v>
      </c>
      <c r="U145" s="75"/>
      <c r="V145" s="75"/>
      <c r="W145" s="75"/>
      <c r="X145" s="75"/>
      <c r="Y145" s="75"/>
      <c r="Z145" s="75"/>
      <c r="AA145" s="75"/>
      <c r="AB145" s="75"/>
      <c r="AC145" s="75"/>
      <c r="AD145" s="75"/>
      <c r="AE145" s="75" t="s">
        <v>481</v>
      </c>
      <c r="AF145" s="75" t="s">
        <v>495</v>
      </c>
      <c r="AG145" s="75"/>
      <c r="AH145" s="75"/>
      <c r="AI145" s="75"/>
      <c r="AJ145" s="75"/>
      <c r="AK145" s="75"/>
      <c r="AL145" s="75"/>
      <c r="AM145" s="75"/>
      <c r="AN145" s="75"/>
      <c r="AO145" s="75"/>
      <c r="AP145" s="75"/>
      <c r="AQ145" s="75"/>
      <c r="AR145" s="75"/>
      <c r="AS145" s="75"/>
      <c r="AT145" s="75"/>
      <c r="AU145" s="75"/>
      <c r="AV145" s="75"/>
      <c r="AW145" s="75" t="s">
        <v>481</v>
      </c>
      <c r="AX145" s="75"/>
      <c r="AY145" s="75" t="s">
        <v>481</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481</v>
      </c>
      <c r="CL145" s="75" t="s">
        <v>484</v>
      </c>
      <c r="CM145" s="75" t="s">
        <v>484</v>
      </c>
      <c r="CN145" s="75"/>
      <c r="CO145" s="75"/>
      <c r="CP145" s="75"/>
      <c r="CQ145" s="75">
        <v>1117463.32</v>
      </c>
      <c r="CR145" s="75"/>
      <c r="CS145" s="75"/>
      <c r="CT145" s="75"/>
      <c r="CU145" s="75"/>
      <c r="CV145" s="75"/>
      <c r="CW145" s="75"/>
      <c r="CX145" s="75"/>
      <c r="CY145" s="75"/>
      <c r="CZ145" s="75" t="s">
        <v>484</v>
      </c>
      <c r="DA145" s="75"/>
      <c r="DB145" s="75"/>
      <c r="DC145" s="75">
        <v>18.170000000000002</v>
      </c>
      <c r="DD145" s="75"/>
      <c r="DE145" s="75"/>
      <c r="DF145" s="75"/>
      <c r="DG145" s="75"/>
      <c r="DH145" s="75"/>
      <c r="DI145" s="75"/>
      <c r="DJ145" s="75"/>
      <c r="DK145" s="75"/>
      <c r="DL145" s="75"/>
      <c r="DM145" s="75"/>
      <c r="DN145" s="75"/>
      <c r="DO145" s="75"/>
    </row>
    <row r="146" spans="1:119" s="9" customFormat="1">
      <c r="A146" s="84">
        <v>103131</v>
      </c>
      <c r="B146" s="75" t="s">
        <v>823</v>
      </c>
      <c r="C146" s="75" t="b">
        <v>0</v>
      </c>
      <c r="D146" s="75" t="b">
        <v>1</v>
      </c>
      <c r="E146" s="75" t="b">
        <v>0</v>
      </c>
      <c r="F146" s="75" t="b">
        <v>0</v>
      </c>
      <c r="G146" s="75" t="s">
        <v>824</v>
      </c>
      <c r="H146" s="75"/>
      <c r="I146" s="75" t="s">
        <v>825</v>
      </c>
      <c r="J146" s="75" t="s">
        <v>722</v>
      </c>
      <c r="K146" s="75">
        <v>42.342999999999996</v>
      </c>
      <c r="L146" s="75">
        <v>-83.007999999999996</v>
      </c>
      <c r="M146" s="75" t="s">
        <v>479</v>
      </c>
      <c r="N146" s="75">
        <v>1996</v>
      </c>
      <c r="O146" s="75"/>
      <c r="P146" s="75">
        <v>2017</v>
      </c>
      <c r="Q146" s="75"/>
      <c r="R146" s="75"/>
      <c r="S146" s="75"/>
      <c r="T146" s="75" t="s">
        <v>480</v>
      </c>
      <c r="U146" s="75" t="s">
        <v>481</v>
      </c>
      <c r="V146" s="75" t="s">
        <v>481</v>
      </c>
      <c r="W146" s="75"/>
      <c r="X146" s="75" t="s">
        <v>481</v>
      </c>
      <c r="Y146" s="75"/>
      <c r="Z146" s="75" t="s">
        <v>481</v>
      </c>
      <c r="AA146" s="75"/>
      <c r="AB146" s="75"/>
      <c r="AC146" s="75"/>
      <c r="AD146" s="75"/>
      <c r="AE146" s="75"/>
      <c r="AF146" s="75" t="s">
        <v>516</v>
      </c>
      <c r="AG146" s="75" t="s">
        <v>826</v>
      </c>
      <c r="AH146" s="75">
        <v>34</v>
      </c>
      <c r="AI146" s="75">
        <v>50</v>
      </c>
      <c r="AJ146" s="75"/>
      <c r="AK146" s="75">
        <v>79100</v>
      </c>
      <c r="AL146" s="75"/>
      <c r="AM146" s="75"/>
      <c r="AN146" s="75"/>
      <c r="AO146" s="75"/>
      <c r="AP146" s="75"/>
      <c r="AQ146" s="75"/>
      <c r="AR146" s="75"/>
      <c r="AS146" s="75"/>
      <c r="AT146" s="75"/>
      <c r="AU146" s="75"/>
      <c r="AV146" s="75"/>
      <c r="AW146" s="75" t="s">
        <v>481</v>
      </c>
      <c r="AX146" s="75"/>
      <c r="AY146" s="75"/>
      <c r="AZ146" s="75"/>
      <c r="BA146" s="75"/>
      <c r="BB146" s="75"/>
      <c r="BC146" s="75"/>
      <c r="BD146" s="75"/>
      <c r="BE146" s="75"/>
      <c r="BF146" s="75"/>
      <c r="BG146" s="75"/>
      <c r="BH146" s="75"/>
      <c r="BI146" s="75"/>
      <c r="BJ146" s="75"/>
      <c r="BK146" s="75"/>
      <c r="BL146" s="75"/>
      <c r="BM146" s="75"/>
      <c r="BN146" s="75" t="s">
        <v>481</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481</v>
      </c>
      <c r="CL146" s="75" t="s">
        <v>481</v>
      </c>
      <c r="CM146" s="75" t="s">
        <v>481</v>
      </c>
      <c r="CN146" s="75">
        <v>10</v>
      </c>
      <c r="CO146" s="75">
        <v>10</v>
      </c>
      <c r="CP146" s="75">
        <v>10</v>
      </c>
      <c r="CQ146" s="75">
        <v>9146000</v>
      </c>
      <c r="CR146" s="75">
        <v>9146000</v>
      </c>
      <c r="CS146" s="75">
        <v>18292000</v>
      </c>
      <c r="CT146" s="75">
        <v>3116</v>
      </c>
      <c r="CU146" s="75">
        <v>3116</v>
      </c>
      <c r="CV146" s="75">
        <v>6232</v>
      </c>
      <c r="CW146" s="75" t="s">
        <v>481</v>
      </c>
      <c r="CX146" s="75" t="s">
        <v>481</v>
      </c>
      <c r="CY146" s="75" t="s">
        <v>481</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c r="A147" s="84">
        <v>103191</v>
      </c>
      <c r="B147" s="75" t="s">
        <v>827</v>
      </c>
      <c r="C147" s="75" t="b">
        <v>1</v>
      </c>
      <c r="D147" s="75" t="b">
        <v>1</v>
      </c>
      <c r="E147" s="75" t="b">
        <v>0</v>
      </c>
      <c r="F147" s="75" t="b">
        <v>0</v>
      </c>
      <c r="G147" s="75" t="s">
        <v>827</v>
      </c>
      <c r="H147" s="75"/>
      <c r="I147" s="75" t="s">
        <v>825</v>
      </c>
      <c r="J147" s="75" t="s">
        <v>722</v>
      </c>
      <c r="K147" s="75">
        <v>42.4</v>
      </c>
      <c r="L147" s="75">
        <v>-82.951000000000008</v>
      </c>
      <c r="M147" s="75" t="s">
        <v>479</v>
      </c>
      <c r="N147" s="75">
        <v>1993</v>
      </c>
      <c r="O147" s="75"/>
      <c r="P147" s="75">
        <v>2017</v>
      </c>
      <c r="Q147" s="75">
        <v>221</v>
      </c>
      <c r="R147" s="75"/>
      <c r="S147" s="75"/>
      <c r="T147" s="75" t="s">
        <v>501</v>
      </c>
      <c r="U147" s="75"/>
      <c r="V147" s="75"/>
      <c r="W147" s="75"/>
      <c r="X147" s="75"/>
      <c r="Y147" s="75"/>
      <c r="Z147" s="75"/>
      <c r="AA147" s="75"/>
      <c r="AB147" s="75"/>
      <c r="AC147" s="75"/>
      <c r="AD147" s="75"/>
      <c r="AE147" s="75"/>
      <c r="AF147" s="75" t="s">
        <v>482</v>
      </c>
      <c r="AG147" s="75" t="s">
        <v>828</v>
      </c>
      <c r="AH147" s="75">
        <v>3.7</v>
      </c>
      <c r="AI147" s="75">
        <v>21.2</v>
      </c>
      <c r="AJ147" s="75">
        <v>28000</v>
      </c>
      <c r="AK147" s="75">
        <v>73500</v>
      </c>
      <c r="AL147" s="75">
        <v>1</v>
      </c>
      <c r="AM147" s="75"/>
      <c r="AN147" s="75" t="s">
        <v>484</v>
      </c>
      <c r="AO147" s="75">
        <v>8300</v>
      </c>
      <c r="AP147" s="75">
        <v>1</v>
      </c>
      <c r="AQ147" s="75" t="s">
        <v>489</v>
      </c>
      <c r="AR147" s="75"/>
      <c r="AS147" s="75">
        <v>3.7</v>
      </c>
      <c r="AT147" s="75">
        <v>21.2</v>
      </c>
      <c r="AU147" s="75">
        <v>28000</v>
      </c>
      <c r="AV147" s="75">
        <v>73500</v>
      </c>
      <c r="AW147" s="75" t="s">
        <v>481</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481</v>
      </c>
      <c r="CL147" s="75"/>
      <c r="CM147" s="75" t="s">
        <v>481</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c r="A148" s="84">
        <v>103230</v>
      </c>
      <c r="B148" s="75" t="s">
        <v>829</v>
      </c>
      <c r="C148" s="75" t="b">
        <v>1</v>
      </c>
      <c r="D148" s="75" t="b">
        <v>1</v>
      </c>
      <c r="E148" s="75" t="b">
        <v>1</v>
      </c>
      <c r="F148" s="75" t="b">
        <v>0</v>
      </c>
      <c r="G148" s="75" t="s">
        <v>830</v>
      </c>
      <c r="H148" s="75"/>
      <c r="I148" s="75" t="s">
        <v>831</v>
      </c>
      <c r="J148" s="75" t="s">
        <v>832</v>
      </c>
      <c r="K148" s="75">
        <v>46.238999999999997</v>
      </c>
      <c r="L148" s="75">
        <v>-63.13</v>
      </c>
      <c r="M148" s="75" t="s">
        <v>479</v>
      </c>
      <c r="N148" s="75">
        <v>1985</v>
      </c>
      <c r="O148" s="75"/>
      <c r="P148" s="75">
        <v>2017</v>
      </c>
      <c r="Q148" s="75">
        <v>221</v>
      </c>
      <c r="R148" s="75">
        <v>5015</v>
      </c>
      <c r="S148" s="75"/>
      <c r="T148" s="75" t="s">
        <v>506</v>
      </c>
      <c r="U148" s="75" t="s">
        <v>481</v>
      </c>
      <c r="V148" s="75" t="s">
        <v>481</v>
      </c>
      <c r="W148" s="75"/>
      <c r="X148" s="75" t="s">
        <v>481</v>
      </c>
      <c r="Y148" s="75"/>
      <c r="Z148" s="75" t="s">
        <v>481</v>
      </c>
      <c r="AA148" s="75" t="s">
        <v>481</v>
      </c>
      <c r="AB148" s="75"/>
      <c r="AC148" s="75"/>
      <c r="AD148" s="75"/>
      <c r="AE148" s="75"/>
      <c r="AF148" s="75" t="s">
        <v>482</v>
      </c>
      <c r="AG148" s="75" t="s">
        <v>833</v>
      </c>
      <c r="AH148" s="75">
        <v>1.2</v>
      </c>
      <c r="AI148" s="75">
        <v>35</v>
      </c>
      <c r="AJ148" s="75">
        <v>4891</v>
      </c>
      <c r="AK148" s="75">
        <v>143000</v>
      </c>
      <c r="AL148" s="75"/>
      <c r="AM148" s="75"/>
      <c r="AN148" s="75" t="s">
        <v>481</v>
      </c>
      <c r="AO148" s="75">
        <v>8584</v>
      </c>
      <c r="AP148" s="75">
        <v>1</v>
      </c>
      <c r="AQ148" s="75" t="s">
        <v>793</v>
      </c>
      <c r="AR148" s="75"/>
      <c r="AS148" s="75">
        <v>1.2</v>
      </c>
      <c r="AT148" s="75">
        <v>35</v>
      </c>
      <c r="AU148" s="75">
        <v>4891</v>
      </c>
      <c r="AV148" s="75">
        <v>143000</v>
      </c>
      <c r="AW148" s="75"/>
      <c r="AX148" s="75" t="s">
        <v>481</v>
      </c>
      <c r="AY148" s="75" t="s">
        <v>481</v>
      </c>
      <c r="AZ148" s="75"/>
      <c r="BA148" s="75"/>
      <c r="BB148" s="75" t="s">
        <v>481</v>
      </c>
      <c r="BC148" s="75"/>
      <c r="BD148" s="75"/>
      <c r="BE148" s="75"/>
      <c r="BF148" s="75"/>
      <c r="BG148" s="75" t="s">
        <v>481</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481</v>
      </c>
      <c r="CL148" s="75" t="s">
        <v>484</v>
      </c>
      <c r="CM148" s="75" t="s">
        <v>484</v>
      </c>
      <c r="CN148" s="75">
        <v>150</v>
      </c>
      <c r="CO148" s="75"/>
      <c r="CP148" s="75"/>
      <c r="CQ148" s="75"/>
      <c r="CR148" s="75"/>
      <c r="CS148" s="75"/>
      <c r="CT148" s="75">
        <v>62320</v>
      </c>
      <c r="CU148" s="75"/>
      <c r="CV148" s="75"/>
      <c r="CW148" s="75" t="s">
        <v>481</v>
      </c>
      <c r="CX148" s="75"/>
      <c r="CY148" s="75"/>
      <c r="CZ148" s="75"/>
      <c r="DA148" s="75"/>
      <c r="DB148" s="75"/>
      <c r="DC148" s="75"/>
      <c r="DD148" s="75"/>
      <c r="DE148" s="75"/>
      <c r="DF148" s="75"/>
      <c r="DG148" s="75"/>
      <c r="DH148" s="75"/>
      <c r="DI148" s="75"/>
      <c r="DJ148" s="75"/>
      <c r="DK148" s="75"/>
      <c r="DL148" s="75"/>
      <c r="DM148" s="75"/>
      <c r="DN148" s="75"/>
      <c r="DO148" s="75"/>
    </row>
    <row r="149" spans="1:119" s="9" customFormat="1">
      <c r="A149" s="84">
        <v>103245</v>
      </c>
      <c r="B149" s="75" t="s">
        <v>834</v>
      </c>
      <c r="C149" s="75" t="b">
        <v>0</v>
      </c>
      <c r="D149" s="75" t="b">
        <v>1</v>
      </c>
      <c r="E149" s="75" t="b">
        <v>0</v>
      </c>
      <c r="F149" s="75" t="b">
        <v>0</v>
      </c>
      <c r="G149" s="75" t="s">
        <v>492</v>
      </c>
      <c r="H149" s="75"/>
      <c r="I149" s="75" t="s">
        <v>835</v>
      </c>
      <c r="J149" s="75" t="s">
        <v>836</v>
      </c>
      <c r="K149" s="75">
        <v>48.337000000000003</v>
      </c>
      <c r="L149" s="75">
        <v>-71</v>
      </c>
      <c r="M149" s="75" t="s">
        <v>479</v>
      </c>
      <c r="N149" s="75">
        <v>1952</v>
      </c>
      <c r="O149" s="75"/>
      <c r="P149" s="75">
        <v>2017</v>
      </c>
      <c r="Q149" s="75">
        <v>9111</v>
      </c>
      <c r="R149" s="75"/>
      <c r="S149" s="75"/>
      <c r="T149" s="75" t="s">
        <v>510</v>
      </c>
      <c r="U149" s="75"/>
      <c r="V149" s="75"/>
      <c r="W149" s="75"/>
      <c r="X149" s="75"/>
      <c r="Y149" s="75"/>
      <c r="Z149" s="75"/>
      <c r="AA149" s="75"/>
      <c r="AB149" s="75"/>
      <c r="AC149" s="75"/>
      <c r="AD149" s="75"/>
      <c r="AE149" s="75" t="s">
        <v>481</v>
      </c>
      <c r="AF149" s="75" t="s">
        <v>495</v>
      </c>
      <c r="AG149" s="75"/>
      <c r="AH149" s="75"/>
      <c r="AI149" s="75"/>
      <c r="AJ149" s="75"/>
      <c r="AK149" s="75"/>
      <c r="AL149" s="75"/>
      <c r="AM149" s="75"/>
      <c r="AN149" s="75"/>
      <c r="AO149" s="75"/>
      <c r="AP149" s="75"/>
      <c r="AQ149" s="75"/>
      <c r="AR149" s="75"/>
      <c r="AS149" s="75"/>
      <c r="AT149" s="75"/>
      <c r="AU149" s="75"/>
      <c r="AV149" s="75"/>
      <c r="AW149" s="75" t="s">
        <v>481</v>
      </c>
      <c r="AX149" s="75"/>
      <c r="AY149" s="75" t="s">
        <v>481</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481</v>
      </c>
      <c r="CL149" s="75" t="s">
        <v>484</v>
      </c>
      <c r="CM149" s="75" t="s">
        <v>484</v>
      </c>
      <c r="CN149" s="75"/>
      <c r="CO149" s="75"/>
      <c r="CP149" s="75"/>
      <c r="CQ149" s="75">
        <v>1053270.7</v>
      </c>
      <c r="CR149" s="75"/>
      <c r="CS149" s="75"/>
      <c r="CT149" s="75"/>
      <c r="CU149" s="75"/>
      <c r="CV149" s="75"/>
      <c r="CW149" s="75"/>
      <c r="CX149" s="75"/>
      <c r="CY149" s="75"/>
      <c r="CZ149" s="75" t="s">
        <v>484</v>
      </c>
      <c r="DA149" s="75"/>
      <c r="DB149" s="75"/>
      <c r="DC149" s="75">
        <v>21.98</v>
      </c>
      <c r="DD149" s="75"/>
      <c r="DE149" s="75"/>
      <c r="DF149" s="75"/>
      <c r="DG149" s="75"/>
      <c r="DH149" s="75"/>
      <c r="DI149" s="75"/>
      <c r="DJ149" s="75"/>
      <c r="DK149" s="75"/>
      <c r="DL149" s="75"/>
      <c r="DM149" s="75"/>
      <c r="DN149" s="75"/>
      <c r="DO149" s="75"/>
    </row>
    <row r="150" spans="1:119" s="9" customFormat="1">
      <c r="A150" s="84">
        <v>103305</v>
      </c>
      <c r="B150" s="75" t="s">
        <v>837</v>
      </c>
      <c r="C150" s="75" t="b">
        <v>0</v>
      </c>
      <c r="D150" s="75" t="b">
        <v>1</v>
      </c>
      <c r="E150" s="75" t="b">
        <v>0</v>
      </c>
      <c r="F150" s="75" t="b">
        <v>0</v>
      </c>
      <c r="G150" s="75" t="s">
        <v>837</v>
      </c>
      <c r="H150" s="75"/>
      <c r="I150" s="75" t="s">
        <v>838</v>
      </c>
      <c r="J150" s="75" t="s">
        <v>836</v>
      </c>
      <c r="K150" s="75">
        <v>45.503</v>
      </c>
      <c r="L150" s="75">
        <v>-73.565999999999988</v>
      </c>
      <c r="M150" s="75" t="s">
        <v>479</v>
      </c>
      <c r="N150" s="75">
        <v>1950</v>
      </c>
      <c r="O150" s="75"/>
      <c r="P150" s="75">
        <v>2014</v>
      </c>
      <c r="Q150" s="75"/>
      <c r="R150" s="75"/>
      <c r="S150" s="75"/>
      <c r="T150" s="75" t="s">
        <v>480</v>
      </c>
      <c r="U150" s="75"/>
      <c r="V150" s="75"/>
      <c r="W150" s="75"/>
      <c r="X150" s="75" t="s">
        <v>481</v>
      </c>
      <c r="Y150" s="75"/>
      <c r="Z150" s="75"/>
      <c r="AA150" s="75" t="s">
        <v>481</v>
      </c>
      <c r="AB150" s="75" t="s">
        <v>481</v>
      </c>
      <c r="AC150" s="75"/>
      <c r="AD150" s="75"/>
      <c r="AE150" s="75"/>
      <c r="AF150" s="75" t="s">
        <v>511</v>
      </c>
      <c r="AG150" s="75"/>
      <c r="AH150" s="75"/>
      <c r="AI150" s="75">
        <v>168.5</v>
      </c>
      <c r="AJ150" s="75"/>
      <c r="AK150" s="75">
        <v>202300</v>
      </c>
      <c r="AL150" s="75"/>
      <c r="AM150" s="75"/>
      <c r="AN150" s="75"/>
      <c r="AO150" s="75"/>
      <c r="AP150" s="75"/>
      <c r="AQ150" s="75"/>
      <c r="AR150" s="75"/>
      <c r="AS150" s="75"/>
      <c r="AT150" s="75"/>
      <c r="AU150" s="75"/>
      <c r="AV150" s="75"/>
      <c r="AW150" s="75" t="s">
        <v>481</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481</v>
      </c>
      <c r="CL150" s="75" t="s">
        <v>481</v>
      </c>
      <c r="CM150" s="75" t="s">
        <v>481</v>
      </c>
      <c r="CN150" s="75">
        <v>20</v>
      </c>
      <c r="CO150" s="75"/>
      <c r="CP150" s="75">
        <v>20</v>
      </c>
      <c r="CQ150" s="75">
        <v>19368000</v>
      </c>
      <c r="CR150" s="75"/>
      <c r="CS150" s="75">
        <v>19368000</v>
      </c>
      <c r="CT150" s="75">
        <v>13120</v>
      </c>
      <c r="CU150" s="75"/>
      <c r="CV150" s="75">
        <v>13120</v>
      </c>
      <c r="CW150" s="75" t="s">
        <v>481</v>
      </c>
      <c r="CX150" s="75"/>
      <c r="CY150" s="75" t="s">
        <v>481</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c r="A151" s="84">
        <v>103306</v>
      </c>
      <c r="B151" s="75" t="s">
        <v>839</v>
      </c>
      <c r="C151" s="75" t="b">
        <v>0</v>
      </c>
      <c r="D151" s="75" t="b">
        <v>1</v>
      </c>
      <c r="E151" s="75" t="b">
        <v>0</v>
      </c>
      <c r="F151" s="75" t="b">
        <v>0</v>
      </c>
      <c r="G151" s="75" t="s">
        <v>492</v>
      </c>
      <c r="H151" s="75"/>
      <c r="I151" s="75" t="s">
        <v>838</v>
      </c>
      <c r="J151" s="75" t="s">
        <v>836</v>
      </c>
      <c r="K151" s="75">
        <v>45.504000000000005</v>
      </c>
      <c r="L151" s="75">
        <v>-73.564999999999998</v>
      </c>
      <c r="M151" s="75" t="s">
        <v>479</v>
      </c>
      <c r="N151" s="75">
        <v>1941</v>
      </c>
      <c r="O151" s="75"/>
      <c r="P151" s="75">
        <v>2017</v>
      </c>
      <c r="Q151" s="75">
        <v>9111</v>
      </c>
      <c r="R151" s="75"/>
      <c r="S151" s="75"/>
      <c r="T151" s="75" t="s">
        <v>501</v>
      </c>
      <c r="U151" s="75"/>
      <c r="V151" s="75"/>
      <c r="W151" s="75"/>
      <c r="X151" s="75"/>
      <c r="Y151" s="75"/>
      <c r="Z151" s="75"/>
      <c r="AA151" s="75"/>
      <c r="AB151" s="75"/>
      <c r="AC151" s="75"/>
      <c r="AD151" s="75"/>
      <c r="AE151" s="75" t="s">
        <v>481</v>
      </c>
      <c r="AF151" s="75" t="s">
        <v>495</v>
      </c>
      <c r="AG151" s="75"/>
      <c r="AH151" s="75"/>
      <c r="AI151" s="75"/>
      <c r="AJ151" s="75"/>
      <c r="AK151" s="75"/>
      <c r="AL151" s="75"/>
      <c r="AM151" s="75"/>
      <c r="AN151" s="75"/>
      <c r="AO151" s="75"/>
      <c r="AP151" s="75"/>
      <c r="AQ151" s="75"/>
      <c r="AR151" s="75"/>
      <c r="AS151" s="75"/>
      <c r="AT151" s="75"/>
      <c r="AU151" s="75"/>
      <c r="AV151" s="75"/>
      <c r="AW151" s="75" t="s">
        <v>481</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481</v>
      </c>
      <c r="CL151" s="75" t="s">
        <v>484</v>
      </c>
      <c r="CM151" s="75" t="s">
        <v>484</v>
      </c>
      <c r="CN151" s="75"/>
      <c r="CO151" s="75"/>
      <c r="CP151" s="75"/>
      <c r="CQ151" s="75">
        <v>1961909.85</v>
      </c>
      <c r="CR151" s="75"/>
      <c r="CS151" s="75"/>
      <c r="CT151" s="75"/>
      <c r="CU151" s="75"/>
      <c r="CV151" s="75"/>
      <c r="CW151" s="75"/>
      <c r="CX151" s="75"/>
      <c r="CY151" s="75"/>
      <c r="CZ151" s="75" t="s">
        <v>484</v>
      </c>
      <c r="DA151" s="75"/>
      <c r="DB151" s="75"/>
      <c r="DC151" s="75">
        <v>45.43</v>
      </c>
      <c r="DD151" s="75"/>
      <c r="DE151" s="75"/>
      <c r="DF151" s="75"/>
      <c r="DG151" s="75"/>
      <c r="DH151" s="75"/>
      <c r="DI151" s="75"/>
      <c r="DJ151" s="75"/>
      <c r="DK151" s="75"/>
      <c r="DL151" s="75"/>
      <c r="DM151" s="75"/>
      <c r="DN151" s="75"/>
      <c r="DO151" s="75"/>
    </row>
    <row r="152" spans="1:119" s="9" customFormat="1">
      <c r="A152" s="84">
        <v>103317</v>
      </c>
      <c r="B152" s="75" t="s">
        <v>840</v>
      </c>
      <c r="C152" s="75" t="b">
        <v>0</v>
      </c>
      <c r="D152" s="75" t="b">
        <v>1</v>
      </c>
      <c r="E152" s="75" t="b">
        <v>0</v>
      </c>
      <c r="F152" s="75" t="b">
        <v>0</v>
      </c>
      <c r="G152" s="75"/>
      <c r="H152" s="75"/>
      <c r="I152" s="75" t="s">
        <v>841</v>
      </c>
      <c r="J152" s="75" t="s">
        <v>836</v>
      </c>
      <c r="K152" s="75">
        <v>49.926000000000002</v>
      </c>
      <c r="L152" s="75">
        <v>-74.817999999999998</v>
      </c>
      <c r="M152" s="75" t="s">
        <v>479</v>
      </c>
      <c r="N152" s="75">
        <v>1993</v>
      </c>
      <c r="O152" s="75"/>
      <c r="P152" s="75">
        <v>2017</v>
      </c>
      <c r="Q152" s="75"/>
      <c r="R152" s="75"/>
      <c r="S152" s="75"/>
      <c r="T152" s="75" t="s">
        <v>558</v>
      </c>
      <c r="U152" s="75"/>
      <c r="V152" s="75"/>
      <c r="W152" s="75"/>
      <c r="X152" s="75"/>
      <c r="Y152" s="75"/>
      <c r="Z152" s="75"/>
      <c r="AA152" s="75"/>
      <c r="AB152" s="75"/>
      <c r="AC152" s="75"/>
      <c r="AD152" s="75"/>
      <c r="AE152" s="75"/>
      <c r="AF152" s="75" t="s">
        <v>842</v>
      </c>
      <c r="AG152" s="75"/>
      <c r="AH152" s="75"/>
      <c r="AI152" s="75">
        <v>3.81</v>
      </c>
      <c r="AJ152" s="75"/>
      <c r="AK152" s="75"/>
      <c r="AL152" s="75"/>
      <c r="AM152" s="75"/>
      <c r="AN152" s="75"/>
      <c r="AO152" s="75"/>
      <c r="AP152" s="75"/>
      <c r="AQ152" s="75"/>
      <c r="AR152" s="75"/>
      <c r="AS152" s="75"/>
      <c r="AT152" s="75"/>
      <c r="AU152" s="75"/>
      <c r="AV152" s="75"/>
      <c r="AW152" s="75"/>
      <c r="AX152" s="75"/>
      <c r="AY152" s="75" t="s">
        <v>481</v>
      </c>
      <c r="AZ152" s="75"/>
      <c r="BA152" s="75"/>
      <c r="BB152" s="75" t="s">
        <v>481</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c r="A153" s="84">
        <v>103320</v>
      </c>
      <c r="B153" s="75" t="s">
        <v>843</v>
      </c>
      <c r="C153" s="75" t="b">
        <v>0</v>
      </c>
      <c r="D153" s="75" t="b">
        <v>1</v>
      </c>
      <c r="E153" s="75" t="b">
        <v>0</v>
      </c>
      <c r="F153" s="75" t="b">
        <v>0</v>
      </c>
      <c r="G153" s="75" t="s">
        <v>844</v>
      </c>
      <c r="H153" s="75"/>
      <c r="I153" s="75" t="s">
        <v>845</v>
      </c>
      <c r="J153" s="75" t="s">
        <v>836</v>
      </c>
      <c r="K153" s="75">
        <v>46.814</v>
      </c>
      <c r="L153" s="75">
        <v>-71.207999999999998</v>
      </c>
      <c r="M153" s="75" t="s">
        <v>479</v>
      </c>
      <c r="N153" s="75">
        <v>2011</v>
      </c>
      <c r="O153" s="75"/>
      <c r="P153" s="75">
        <v>2017</v>
      </c>
      <c r="Q153" s="75">
        <v>221</v>
      </c>
      <c r="R153" s="75"/>
      <c r="S153" s="75"/>
      <c r="T153" s="75" t="s">
        <v>501</v>
      </c>
      <c r="U153" s="75" t="s">
        <v>481</v>
      </c>
      <c r="V153" s="75"/>
      <c r="W153" s="75"/>
      <c r="X153" s="75" t="s">
        <v>481</v>
      </c>
      <c r="Y153" s="75"/>
      <c r="Z153" s="75" t="s">
        <v>481</v>
      </c>
      <c r="AA153" s="75"/>
      <c r="AB153" s="75" t="s">
        <v>481</v>
      </c>
      <c r="AC153" s="75"/>
      <c r="AD153" s="75"/>
      <c r="AE153" s="75"/>
      <c r="AF153" s="75" t="s">
        <v>495</v>
      </c>
      <c r="AG153" s="75"/>
      <c r="AH153" s="75"/>
      <c r="AI153" s="75">
        <v>5</v>
      </c>
      <c r="AJ153" s="75"/>
      <c r="AK153" s="75">
        <v>1410.28</v>
      </c>
      <c r="AL153" s="75"/>
      <c r="AM153" s="75"/>
      <c r="AN153" s="75"/>
      <c r="AO153" s="75"/>
      <c r="AP153" s="75"/>
      <c r="AQ153" s="75"/>
      <c r="AR153" s="75"/>
      <c r="AS153" s="75"/>
      <c r="AT153" s="75"/>
      <c r="AU153" s="75"/>
      <c r="AV153" s="75"/>
      <c r="AW153" s="75" t="s">
        <v>481</v>
      </c>
      <c r="AX153" s="75"/>
      <c r="AY153" s="75"/>
      <c r="AZ153" s="75"/>
      <c r="BA153" s="75"/>
      <c r="BB153" s="75" t="s">
        <v>481</v>
      </c>
      <c r="BC153" s="75"/>
      <c r="BD153" s="75"/>
      <c r="BE153" s="75"/>
      <c r="BF153" s="75"/>
      <c r="BG153" s="75"/>
      <c r="BH153" s="75"/>
      <c r="BI153" s="75"/>
      <c r="BJ153" s="75"/>
      <c r="BK153" s="75"/>
      <c r="BL153" s="75"/>
      <c r="BM153" s="75"/>
      <c r="BN153" s="75" t="s">
        <v>481</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481</v>
      </c>
      <c r="CH153" s="75">
        <v>165.24</v>
      </c>
      <c r="CI153" s="75"/>
      <c r="CJ153" s="75"/>
      <c r="CK153" s="75" t="s">
        <v>484</v>
      </c>
      <c r="CL153" s="75" t="s">
        <v>481</v>
      </c>
      <c r="CM153" s="75" t="s">
        <v>484</v>
      </c>
      <c r="CN153" s="75"/>
      <c r="CO153" s="75">
        <v>32</v>
      </c>
      <c r="CP153" s="75"/>
      <c r="CQ153" s="75"/>
      <c r="CR153" s="75">
        <v>453125</v>
      </c>
      <c r="CS153" s="75"/>
      <c r="CT153" s="75"/>
      <c r="CU153" s="75">
        <v>2390</v>
      </c>
      <c r="CV153" s="75"/>
      <c r="CW153" s="75"/>
      <c r="CX153" s="75" t="s">
        <v>481</v>
      </c>
      <c r="CY153" s="75"/>
      <c r="CZ153" s="75"/>
      <c r="DA153" s="75" t="s">
        <v>481</v>
      </c>
      <c r="DB153" s="75"/>
      <c r="DC153" s="75"/>
      <c r="DD153" s="75">
        <v>5</v>
      </c>
      <c r="DE153" s="75"/>
      <c r="DF153" s="75"/>
      <c r="DG153" s="75">
        <v>3299.7</v>
      </c>
      <c r="DH153" s="75"/>
      <c r="DI153" s="75"/>
      <c r="DJ153" s="75">
        <v>90</v>
      </c>
      <c r="DK153" s="75"/>
      <c r="DL153" s="75"/>
      <c r="DM153" s="75">
        <v>50</v>
      </c>
      <c r="DN153" s="75"/>
      <c r="DO153" s="75"/>
    </row>
    <row r="154" spans="1:119" s="9" customFormat="1">
      <c r="A154" s="84">
        <v>103460</v>
      </c>
      <c r="B154" s="75" t="s">
        <v>846</v>
      </c>
      <c r="C154" s="75" t="b">
        <v>0</v>
      </c>
      <c r="D154" s="75" t="b">
        <v>1</v>
      </c>
      <c r="E154" s="75" t="b">
        <v>1</v>
      </c>
      <c r="F154" s="75" t="b">
        <v>0</v>
      </c>
      <c r="G154" s="75"/>
      <c r="H154" s="75"/>
      <c r="I154" s="75" t="s">
        <v>847</v>
      </c>
      <c r="J154" s="75" t="s">
        <v>836</v>
      </c>
      <c r="K154" s="75">
        <v>48.390999999999998</v>
      </c>
      <c r="L154" s="75">
        <v>-77.241</v>
      </c>
      <c r="M154" s="75" t="s">
        <v>479</v>
      </c>
      <c r="N154" s="75"/>
      <c r="O154" s="75"/>
      <c r="P154" s="75">
        <v>2017</v>
      </c>
      <c r="Q154" s="75"/>
      <c r="R154" s="75"/>
      <c r="S154" s="75"/>
      <c r="T154" s="75" t="s">
        <v>510</v>
      </c>
      <c r="U154" s="75"/>
      <c r="V154" s="75"/>
      <c r="W154" s="75"/>
      <c r="X154" s="75"/>
      <c r="Y154" s="75"/>
      <c r="Z154" s="75"/>
      <c r="AA154" s="75"/>
      <c r="AB154" s="75"/>
      <c r="AC154" s="75"/>
      <c r="AD154" s="75"/>
      <c r="AE154" s="75"/>
      <c r="AF154" s="75" t="s">
        <v>848</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481</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c r="A155" s="84">
        <v>103473</v>
      </c>
      <c r="B155" s="75" t="s">
        <v>849</v>
      </c>
      <c r="C155" s="75" t="b">
        <v>0</v>
      </c>
      <c r="D155" s="75" t="b">
        <v>1</v>
      </c>
      <c r="E155" s="75" t="b">
        <v>0</v>
      </c>
      <c r="F155" s="75" t="b">
        <v>0</v>
      </c>
      <c r="G155" s="75" t="s">
        <v>492</v>
      </c>
      <c r="H155" s="75"/>
      <c r="I155" s="75" t="s">
        <v>850</v>
      </c>
      <c r="J155" s="75" t="s">
        <v>836</v>
      </c>
      <c r="K155" s="75">
        <v>46.938000000000002</v>
      </c>
      <c r="L155" s="75">
        <v>-71.47</v>
      </c>
      <c r="M155" s="75" t="s">
        <v>479</v>
      </c>
      <c r="N155" s="75">
        <v>1999</v>
      </c>
      <c r="O155" s="75"/>
      <c r="P155" s="75">
        <v>2017</v>
      </c>
      <c r="Q155" s="75">
        <v>9111</v>
      </c>
      <c r="R155" s="75"/>
      <c r="S155" s="75"/>
      <c r="T155" s="75" t="s">
        <v>494</v>
      </c>
      <c r="U155" s="75"/>
      <c r="V155" s="75"/>
      <c r="W155" s="75"/>
      <c r="X155" s="75"/>
      <c r="Y155" s="75"/>
      <c r="Z155" s="75"/>
      <c r="AA155" s="75"/>
      <c r="AB155" s="75"/>
      <c r="AC155" s="75"/>
      <c r="AD155" s="75"/>
      <c r="AE155" s="75" t="s">
        <v>481</v>
      </c>
      <c r="AF155" s="75" t="s">
        <v>495</v>
      </c>
      <c r="AG155" s="75" t="s">
        <v>851</v>
      </c>
      <c r="AH155" s="75">
        <v>3.4</v>
      </c>
      <c r="AI155" s="75"/>
      <c r="AJ155" s="75"/>
      <c r="AK155" s="75"/>
      <c r="AL155" s="75"/>
      <c r="AM155" s="75"/>
      <c r="AN155" s="75"/>
      <c r="AO155" s="75"/>
      <c r="AP155" s="75"/>
      <c r="AQ155" s="75"/>
      <c r="AR155" s="75"/>
      <c r="AS155" s="75"/>
      <c r="AT155" s="75"/>
      <c r="AU155" s="75"/>
      <c r="AV155" s="75"/>
      <c r="AW155" s="75" t="s">
        <v>481</v>
      </c>
      <c r="AX155" s="75"/>
      <c r="AY155" s="75" t="s">
        <v>481</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481</v>
      </c>
      <c r="CL155" s="75" t="s">
        <v>484</v>
      </c>
      <c r="CM155" s="75" t="s">
        <v>484</v>
      </c>
      <c r="CN155" s="75"/>
      <c r="CO155" s="75"/>
      <c r="CP155" s="75"/>
      <c r="CQ155" s="75">
        <v>52080.86</v>
      </c>
      <c r="CR155" s="75"/>
      <c r="CS155" s="75"/>
      <c r="CT155" s="75"/>
      <c r="CU155" s="75"/>
      <c r="CV155" s="75"/>
      <c r="CW155" s="75"/>
      <c r="CX155" s="75"/>
      <c r="CY155" s="75"/>
      <c r="CZ155" s="75" t="s">
        <v>484</v>
      </c>
      <c r="DA155" s="75"/>
      <c r="DB155" s="75"/>
      <c r="DC155" s="75">
        <v>5.86</v>
      </c>
      <c r="DD155" s="75"/>
      <c r="DE155" s="75"/>
      <c r="DF155" s="75"/>
      <c r="DG155" s="75"/>
      <c r="DH155" s="75"/>
      <c r="DI155" s="75"/>
      <c r="DJ155" s="75"/>
      <c r="DK155" s="75"/>
      <c r="DL155" s="75"/>
      <c r="DM155" s="75"/>
      <c r="DN155" s="75"/>
      <c r="DO155" s="75"/>
    </row>
    <row r="156" spans="1:119" s="9" customFormat="1">
      <c r="A156" s="84">
        <v>103498</v>
      </c>
      <c r="B156" s="75" t="s">
        <v>852</v>
      </c>
      <c r="C156" s="75" t="b">
        <v>0</v>
      </c>
      <c r="D156" s="75" t="b">
        <v>1</v>
      </c>
      <c r="E156" s="75" t="b">
        <v>0</v>
      </c>
      <c r="F156" s="75" t="b">
        <v>0</v>
      </c>
      <c r="G156" s="75" t="s">
        <v>853</v>
      </c>
      <c r="H156" s="75"/>
      <c r="I156" s="75" t="s">
        <v>854</v>
      </c>
      <c r="J156" s="75" t="s">
        <v>855</v>
      </c>
      <c r="K156" s="75">
        <v>50.447000000000003</v>
      </c>
      <c r="L156" s="75">
        <v>-104.617</v>
      </c>
      <c r="M156" s="75" t="s">
        <v>479</v>
      </c>
      <c r="N156" s="75">
        <v>1970</v>
      </c>
      <c r="O156" s="75"/>
      <c r="P156" s="75">
        <v>2017</v>
      </c>
      <c r="Q156" s="75">
        <v>611</v>
      </c>
      <c r="R156" s="75"/>
      <c r="S156" s="75"/>
      <c r="T156" s="75" t="s">
        <v>480</v>
      </c>
      <c r="U156" s="75"/>
      <c r="V156" s="75"/>
      <c r="W156" s="75"/>
      <c r="X156" s="75"/>
      <c r="Y156" s="75"/>
      <c r="Z156" s="75"/>
      <c r="AA156" s="75" t="s">
        <v>481</v>
      </c>
      <c r="AB156" s="75"/>
      <c r="AC156" s="75"/>
      <c r="AD156" s="75"/>
      <c r="AE156" s="75"/>
      <c r="AF156" s="75" t="s">
        <v>495</v>
      </c>
      <c r="AG156" s="75"/>
      <c r="AH156" s="75"/>
      <c r="AI156" s="75">
        <v>70</v>
      </c>
      <c r="AJ156" s="75"/>
      <c r="AK156" s="75">
        <v>64478.3</v>
      </c>
      <c r="AL156" s="75"/>
      <c r="AM156" s="75"/>
      <c r="AN156" s="75"/>
      <c r="AO156" s="75"/>
      <c r="AP156" s="75"/>
      <c r="AQ156" s="75"/>
      <c r="AR156" s="75"/>
      <c r="AS156" s="75"/>
      <c r="AT156" s="75"/>
      <c r="AU156" s="75"/>
      <c r="AV156" s="75"/>
      <c r="AW156" s="75" t="s">
        <v>481</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481</v>
      </c>
      <c r="CL156" s="75" t="s">
        <v>484</v>
      </c>
      <c r="CM156" s="75" t="s">
        <v>481</v>
      </c>
      <c r="CN156" s="75">
        <v>18</v>
      </c>
      <c r="CO156" s="75"/>
      <c r="CP156" s="75">
        <v>18</v>
      </c>
      <c r="CQ156" s="75">
        <v>3077125</v>
      </c>
      <c r="CR156" s="75"/>
      <c r="CS156" s="75">
        <v>2500000</v>
      </c>
      <c r="CT156" s="75">
        <v>5000</v>
      </c>
      <c r="CU156" s="75"/>
      <c r="CV156" s="75">
        <v>16400</v>
      </c>
      <c r="CW156" s="75" t="s">
        <v>481</v>
      </c>
      <c r="CX156" s="75"/>
      <c r="CY156" s="75" t="s">
        <v>481</v>
      </c>
      <c r="CZ156" s="75" t="s">
        <v>484</v>
      </c>
      <c r="DA156" s="75"/>
      <c r="DB156" s="75"/>
      <c r="DC156" s="75">
        <v>53</v>
      </c>
      <c r="DD156" s="75"/>
      <c r="DE156" s="75">
        <v>17</v>
      </c>
      <c r="DF156" s="75">
        <v>55373</v>
      </c>
      <c r="DG156" s="75"/>
      <c r="DH156" s="75">
        <v>11517</v>
      </c>
      <c r="DI156" s="75"/>
      <c r="DJ156" s="75"/>
      <c r="DK156" s="75"/>
      <c r="DL156" s="75"/>
      <c r="DM156" s="75"/>
      <c r="DN156" s="75"/>
      <c r="DO156" s="75"/>
    </row>
    <row r="157" spans="1:119" s="9" customFormat="1">
      <c r="A157" s="84">
        <v>103502</v>
      </c>
      <c r="B157" s="75" t="s">
        <v>856</v>
      </c>
      <c r="C157" s="75" t="b">
        <v>0</v>
      </c>
      <c r="D157" s="75" t="b">
        <v>1</v>
      </c>
      <c r="E157" s="75" t="b">
        <v>0</v>
      </c>
      <c r="F157" s="75" t="b">
        <v>0</v>
      </c>
      <c r="G157" s="75" t="s">
        <v>856</v>
      </c>
      <c r="H157" s="75"/>
      <c r="I157" s="75" t="s">
        <v>857</v>
      </c>
      <c r="J157" s="75" t="s">
        <v>855</v>
      </c>
      <c r="K157" s="75">
        <v>52.135000000000005</v>
      </c>
      <c r="L157" s="75">
        <v>-106.66800000000001</v>
      </c>
      <c r="M157" s="75" t="s">
        <v>479</v>
      </c>
      <c r="N157" s="75">
        <v>1950</v>
      </c>
      <c r="O157" s="75"/>
      <c r="P157" s="75">
        <v>2015</v>
      </c>
      <c r="Q157" s="75"/>
      <c r="R157" s="75"/>
      <c r="S157" s="75"/>
      <c r="T157" s="75" t="s">
        <v>480</v>
      </c>
      <c r="U157" s="75" t="s">
        <v>481</v>
      </c>
      <c r="V157" s="75" t="s">
        <v>481</v>
      </c>
      <c r="W157" s="75"/>
      <c r="X157" s="75" t="s">
        <v>481</v>
      </c>
      <c r="Y157" s="75" t="s">
        <v>481</v>
      </c>
      <c r="Z157" s="75"/>
      <c r="AA157" s="75" t="s">
        <v>481</v>
      </c>
      <c r="AB157" s="75" t="s">
        <v>481</v>
      </c>
      <c r="AC157" s="75"/>
      <c r="AD157" s="75"/>
      <c r="AE157" s="75"/>
      <c r="AF157" s="75" t="s">
        <v>516</v>
      </c>
      <c r="AG157" s="75"/>
      <c r="AH157" s="75"/>
      <c r="AI157" s="75">
        <v>190.86</v>
      </c>
      <c r="AJ157" s="75"/>
      <c r="AK157" s="75">
        <v>302326.7</v>
      </c>
      <c r="AL157" s="75"/>
      <c r="AM157" s="75"/>
      <c r="AN157" s="75"/>
      <c r="AO157" s="75"/>
      <c r="AP157" s="75"/>
      <c r="AQ157" s="75"/>
      <c r="AR157" s="75"/>
      <c r="AS157" s="75"/>
      <c r="AT157" s="75"/>
      <c r="AU157" s="75"/>
      <c r="AV157" s="75"/>
      <c r="AW157" s="75" t="s">
        <v>481</v>
      </c>
      <c r="AX157" s="75" t="s">
        <v>481</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481</v>
      </c>
      <c r="CL157" s="75" t="s">
        <v>484</v>
      </c>
      <c r="CM157" s="75" t="s">
        <v>481</v>
      </c>
      <c r="CN157" s="75">
        <v>59</v>
      </c>
      <c r="CO157" s="75"/>
      <c r="CP157" s="75">
        <v>59</v>
      </c>
      <c r="CQ157" s="75">
        <v>7330003</v>
      </c>
      <c r="CR157" s="75"/>
      <c r="CS157" s="75">
        <v>7330003</v>
      </c>
      <c r="CT157" s="75">
        <v>31488</v>
      </c>
      <c r="CU157" s="75"/>
      <c r="CV157" s="75">
        <v>31488</v>
      </c>
      <c r="CW157" s="75" t="s">
        <v>481</v>
      </c>
      <c r="CX157" s="75"/>
      <c r="CY157" s="75" t="s">
        <v>484</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c r="A158" s="84">
        <v>103509</v>
      </c>
      <c r="B158" s="75" t="s">
        <v>858</v>
      </c>
      <c r="C158" s="75" t="b">
        <v>0</v>
      </c>
      <c r="D158" s="75" t="b">
        <v>1</v>
      </c>
      <c r="E158" s="75" t="b">
        <v>0</v>
      </c>
      <c r="F158" s="75" t="b">
        <v>0</v>
      </c>
      <c r="G158" s="75"/>
      <c r="H158" s="75"/>
      <c r="I158" s="75" t="s">
        <v>859</v>
      </c>
      <c r="J158" s="75" t="s">
        <v>860</v>
      </c>
      <c r="K158" s="75">
        <v>61.353999999999999</v>
      </c>
      <c r="L158" s="75">
        <v>-138.994</v>
      </c>
      <c r="M158" s="75" t="s">
        <v>479</v>
      </c>
      <c r="N158" s="75">
        <v>1998</v>
      </c>
      <c r="O158" s="75"/>
      <c r="P158" s="75">
        <v>2017</v>
      </c>
      <c r="Q158" s="75"/>
      <c r="R158" s="75"/>
      <c r="S158" s="75"/>
      <c r="T158" s="75" t="s">
        <v>558</v>
      </c>
      <c r="U158" s="75"/>
      <c r="V158" s="75"/>
      <c r="W158" s="75"/>
      <c r="X158" s="75"/>
      <c r="Y158" s="75"/>
      <c r="Z158" s="75"/>
      <c r="AA158" s="75"/>
      <c r="AB158" s="75"/>
      <c r="AC158" s="75"/>
      <c r="AD158" s="75"/>
      <c r="AE158" s="75"/>
      <c r="AF158" s="75" t="s">
        <v>861</v>
      </c>
      <c r="AG158" s="75" t="s">
        <v>862</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481</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c r="A159" s="84">
        <v>103510</v>
      </c>
      <c r="B159" s="75" t="s">
        <v>863</v>
      </c>
      <c r="C159" s="75" t="b">
        <v>0</v>
      </c>
      <c r="D159" s="75" t="b">
        <v>1</v>
      </c>
      <c r="E159" s="75" t="b">
        <v>1</v>
      </c>
      <c r="F159" s="75" t="b">
        <v>0</v>
      </c>
      <c r="G159" s="75" t="s">
        <v>864</v>
      </c>
      <c r="H159" s="75"/>
      <c r="I159" s="75" t="s">
        <v>865</v>
      </c>
      <c r="J159" s="75" t="s">
        <v>860</v>
      </c>
      <c r="K159" s="75">
        <v>64.06</v>
      </c>
      <c r="L159" s="75">
        <v>-139.43199999999999</v>
      </c>
      <c r="M159" s="75" t="s">
        <v>479</v>
      </c>
      <c r="N159" s="75">
        <v>2012</v>
      </c>
      <c r="O159" s="75"/>
      <c r="P159" s="75">
        <v>2014</v>
      </c>
      <c r="Q159" s="75"/>
      <c r="R159" s="75"/>
      <c r="S159" s="75"/>
      <c r="T159" s="75" t="s">
        <v>510</v>
      </c>
      <c r="U159" s="75"/>
      <c r="V159" s="75"/>
      <c r="W159" s="75"/>
      <c r="X159" s="75"/>
      <c r="Y159" s="75" t="s">
        <v>481</v>
      </c>
      <c r="Z159" s="75"/>
      <c r="AA159" s="75"/>
      <c r="AB159" s="75"/>
      <c r="AC159" s="75"/>
      <c r="AD159" s="75"/>
      <c r="AE159" s="75"/>
      <c r="AF159" s="75" t="s">
        <v>511</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481</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484</v>
      </c>
      <c r="CL159" s="75" t="s">
        <v>481</v>
      </c>
      <c r="CM159" s="75" t="s">
        <v>484</v>
      </c>
      <c r="CN159" s="75"/>
      <c r="CO159" s="75">
        <v>2</v>
      </c>
      <c r="CP159" s="75"/>
      <c r="CQ159" s="75"/>
      <c r="CR159" s="75"/>
      <c r="CS159" s="75"/>
      <c r="CT159" s="75"/>
      <c r="CU159" s="75">
        <v>1640</v>
      </c>
      <c r="CV159" s="75"/>
      <c r="CW159" s="75"/>
      <c r="CX159" s="75" t="s">
        <v>484</v>
      </c>
      <c r="CY159" s="75"/>
      <c r="CZ159" s="75"/>
      <c r="DA159" s="75"/>
      <c r="DB159" s="75"/>
      <c r="DC159" s="75"/>
      <c r="DD159" s="75">
        <v>0.75</v>
      </c>
      <c r="DE159" s="75"/>
      <c r="DF159" s="75"/>
      <c r="DG159" s="75"/>
      <c r="DH159" s="75"/>
      <c r="DI159" s="75"/>
      <c r="DJ159" s="75"/>
      <c r="DK159" s="75"/>
      <c r="DL159" s="75"/>
      <c r="DM159" s="75"/>
      <c r="DN159" s="75"/>
      <c r="DO159" s="75"/>
    </row>
    <row r="160" spans="1:119">
      <c r="A160" s="84">
        <v>103511</v>
      </c>
      <c r="B160" s="75" t="s">
        <v>866</v>
      </c>
      <c r="C160" s="75" t="b">
        <v>0</v>
      </c>
      <c r="D160" s="75" t="b">
        <v>1</v>
      </c>
      <c r="E160" s="75" t="b">
        <v>0</v>
      </c>
      <c r="F160" s="75" t="b">
        <v>0</v>
      </c>
      <c r="G160" s="75"/>
      <c r="H160" s="75"/>
      <c r="I160" s="75" t="s">
        <v>867</v>
      </c>
      <c r="J160" s="75" t="s">
        <v>860</v>
      </c>
      <c r="K160" s="75">
        <v>63.594000000000001</v>
      </c>
      <c r="L160" s="75">
        <v>-135.89599999999999</v>
      </c>
      <c r="M160" s="75" t="s">
        <v>479</v>
      </c>
      <c r="N160" s="75"/>
      <c r="O160" s="75"/>
      <c r="P160" s="75"/>
      <c r="Q160" s="75"/>
      <c r="R160" s="75"/>
      <c r="S160" s="75"/>
      <c r="T160" s="75" t="s">
        <v>558</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c r="A161" s="84">
        <v>103513</v>
      </c>
      <c r="B161" s="75" t="s">
        <v>868</v>
      </c>
      <c r="C161" s="75" t="b">
        <v>0</v>
      </c>
      <c r="D161" s="75" t="b">
        <v>1</v>
      </c>
      <c r="E161" s="75" t="b">
        <v>0</v>
      </c>
      <c r="F161" s="75" t="b">
        <v>0</v>
      </c>
      <c r="G161" s="75" t="s">
        <v>869</v>
      </c>
      <c r="H161" s="75" t="s">
        <v>870</v>
      </c>
      <c r="I161" s="75" t="s">
        <v>870</v>
      </c>
      <c r="J161" s="75" t="s">
        <v>860</v>
      </c>
      <c r="K161" s="75">
        <v>60.063000000000002</v>
      </c>
      <c r="L161" s="75">
        <v>-128.71100000000001</v>
      </c>
      <c r="M161" s="75" t="s">
        <v>479</v>
      </c>
      <c r="N161" s="75">
        <v>1999</v>
      </c>
      <c r="O161" s="75"/>
      <c r="P161" s="75">
        <v>2014</v>
      </c>
      <c r="Q161" s="75">
        <v>221</v>
      </c>
      <c r="R161" s="75"/>
      <c r="S161" s="75"/>
      <c r="T161" s="75" t="s">
        <v>510</v>
      </c>
      <c r="U161" s="75" t="s">
        <v>481</v>
      </c>
      <c r="V161" s="75"/>
      <c r="W161" s="75"/>
      <c r="X161" s="75"/>
      <c r="Y161" s="75"/>
      <c r="Z161" s="75"/>
      <c r="AA161" s="75" t="s">
        <v>481</v>
      </c>
      <c r="AB161" s="75"/>
      <c r="AC161" s="75"/>
      <c r="AD161" s="75"/>
      <c r="AE161" s="75"/>
      <c r="AF161" s="75" t="s">
        <v>495</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481</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484</v>
      </c>
      <c r="CL161" s="75" t="s">
        <v>481</v>
      </c>
      <c r="CM161" s="75" t="s">
        <v>484</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c r="A162" s="84">
        <v>103561</v>
      </c>
      <c r="B162" s="75" t="s">
        <v>871</v>
      </c>
      <c r="C162" s="75" t="b">
        <v>0</v>
      </c>
      <c r="D162" s="75" t="b">
        <v>1</v>
      </c>
      <c r="E162" s="75" t="b">
        <v>0</v>
      </c>
      <c r="F162" s="75" t="b">
        <v>0</v>
      </c>
      <c r="G162" s="75"/>
      <c r="H162" s="75"/>
      <c r="I162" s="75" t="s">
        <v>668</v>
      </c>
      <c r="J162" s="75" t="s">
        <v>658</v>
      </c>
      <c r="K162" s="75">
        <v>44.657000000000004</v>
      </c>
      <c r="L162" s="75">
        <v>-63.567</v>
      </c>
      <c r="M162" s="75" t="s">
        <v>479</v>
      </c>
      <c r="N162" s="75">
        <v>1985</v>
      </c>
      <c r="O162" s="75"/>
      <c r="P162" s="75">
        <v>2017</v>
      </c>
      <c r="Q162" s="75"/>
      <c r="R162" s="75"/>
      <c r="S162" s="75"/>
      <c r="T162" s="75" t="s">
        <v>501</v>
      </c>
      <c r="U162" s="75"/>
      <c r="V162" s="75"/>
      <c r="W162" s="75"/>
      <c r="X162" s="75"/>
      <c r="Y162" s="75"/>
      <c r="Z162" s="75"/>
      <c r="AA162" s="75"/>
      <c r="AB162" s="75"/>
      <c r="AC162" s="75"/>
      <c r="AD162" s="75"/>
      <c r="AE162" s="75"/>
      <c r="AF162" s="75" t="s">
        <v>872</v>
      </c>
      <c r="AG162" s="75" t="s">
        <v>873</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481</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c r="A163" s="84">
        <v>103620</v>
      </c>
      <c r="B163" s="75" t="s">
        <v>874</v>
      </c>
      <c r="C163" s="75" t="b">
        <v>0</v>
      </c>
      <c r="D163" s="75" t="b">
        <v>1</v>
      </c>
      <c r="E163" s="75" t="b">
        <v>0</v>
      </c>
      <c r="F163" s="75" t="b">
        <v>0</v>
      </c>
      <c r="G163" s="75" t="s">
        <v>874</v>
      </c>
      <c r="H163" s="75"/>
      <c r="I163" s="75" t="s">
        <v>875</v>
      </c>
      <c r="J163" s="75" t="s">
        <v>647</v>
      </c>
      <c r="K163" s="75">
        <v>45.896000000000001</v>
      </c>
      <c r="L163" s="75">
        <v>-64.364999999999995</v>
      </c>
      <c r="M163" s="75" t="s">
        <v>479</v>
      </c>
      <c r="N163" s="75"/>
      <c r="O163" s="75"/>
      <c r="P163" s="75"/>
      <c r="Q163" s="75"/>
      <c r="R163" s="75"/>
      <c r="S163" s="75"/>
      <c r="T163" s="75" t="s">
        <v>494</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c r="A164" s="84">
        <v>103621</v>
      </c>
      <c r="B164" s="75" t="s">
        <v>876</v>
      </c>
      <c r="C164" s="75" t="b">
        <v>0</v>
      </c>
      <c r="D164" s="75" t="b">
        <v>1</v>
      </c>
      <c r="E164" s="75" t="b">
        <v>0</v>
      </c>
      <c r="F164" s="75" t="b">
        <v>0</v>
      </c>
      <c r="G164" s="75" t="s">
        <v>876</v>
      </c>
      <c r="H164" s="75"/>
      <c r="I164" s="75" t="s">
        <v>877</v>
      </c>
      <c r="J164" s="75" t="s">
        <v>722</v>
      </c>
      <c r="K164" s="75">
        <v>43.469000000000001</v>
      </c>
      <c r="L164" s="75">
        <v>-79.692999999999998</v>
      </c>
      <c r="M164" s="75" t="s">
        <v>479</v>
      </c>
      <c r="N164" s="75"/>
      <c r="O164" s="75"/>
      <c r="P164" s="75"/>
      <c r="Q164" s="75"/>
      <c r="R164" s="75"/>
      <c r="S164" s="75"/>
      <c r="T164" s="75" t="s">
        <v>501</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c r="A165" s="84">
        <v>103622</v>
      </c>
      <c r="B165" s="75" t="s">
        <v>878</v>
      </c>
      <c r="C165" s="75" t="b">
        <v>0</v>
      </c>
      <c r="D165" s="75" t="b">
        <v>1</v>
      </c>
      <c r="E165" s="75" t="b">
        <v>0</v>
      </c>
      <c r="F165" s="75" t="b">
        <v>0</v>
      </c>
      <c r="G165" s="75" t="s">
        <v>492</v>
      </c>
      <c r="H165" s="75"/>
      <c r="I165" s="75" t="s">
        <v>879</v>
      </c>
      <c r="J165" s="75" t="s">
        <v>836</v>
      </c>
      <c r="K165" s="75">
        <v>45.305999999999997</v>
      </c>
      <c r="L165" s="75">
        <v>-73.271000000000001</v>
      </c>
      <c r="M165" s="75" t="s">
        <v>479</v>
      </c>
      <c r="N165" s="75">
        <v>1962</v>
      </c>
      <c r="O165" s="75"/>
      <c r="P165" s="75">
        <v>2017</v>
      </c>
      <c r="Q165" s="75">
        <v>9111</v>
      </c>
      <c r="R165" s="75"/>
      <c r="S165" s="75"/>
      <c r="T165" s="75" t="s">
        <v>880</v>
      </c>
      <c r="U165" s="75"/>
      <c r="V165" s="75"/>
      <c r="W165" s="75"/>
      <c r="X165" s="75"/>
      <c r="Y165" s="75"/>
      <c r="Z165" s="75"/>
      <c r="AA165" s="75"/>
      <c r="AB165" s="75"/>
      <c r="AC165" s="75"/>
      <c r="AD165" s="75"/>
      <c r="AE165" s="75" t="s">
        <v>481</v>
      </c>
      <c r="AF165" s="75" t="s">
        <v>495</v>
      </c>
      <c r="AG165" s="75"/>
      <c r="AH165" s="75"/>
      <c r="AI165" s="75"/>
      <c r="AJ165" s="75"/>
      <c r="AK165" s="75"/>
      <c r="AL165" s="75"/>
      <c r="AM165" s="75"/>
      <c r="AN165" s="75"/>
      <c r="AO165" s="75"/>
      <c r="AP165" s="75"/>
      <c r="AQ165" s="75"/>
      <c r="AR165" s="75"/>
      <c r="AS165" s="75"/>
      <c r="AT165" s="75"/>
      <c r="AU165" s="75"/>
      <c r="AV165" s="75"/>
      <c r="AW165" s="75" t="s">
        <v>481</v>
      </c>
      <c r="AX165" s="75"/>
      <c r="AY165" s="75" t="s">
        <v>481</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481</v>
      </c>
      <c r="CL165" s="75" t="s">
        <v>484</v>
      </c>
      <c r="CM165" s="75" t="s">
        <v>484</v>
      </c>
      <c r="CN165" s="75"/>
      <c r="CO165" s="75"/>
      <c r="CP165" s="75"/>
      <c r="CQ165" s="75">
        <v>1563033.78</v>
      </c>
      <c r="CR165" s="75"/>
      <c r="CS165" s="75"/>
      <c r="CT165" s="75"/>
      <c r="CU165" s="75"/>
      <c r="CV165" s="75"/>
      <c r="CW165" s="75"/>
      <c r="CX165" s="75"/>
      <c r="CY165" s="75"/>
      <c r="CZ165" s="75" t="s">
        <v>484</v>
      </c>
      <c r="DA165" s="75"/>
      <c r="DB165" s="75"/>
      <c r="DC165" s="75">
        <v>36.64</v>
      </c>
      <c r="DD165" s="75"/>
      <c r="DE165" s="75"/>
      <c r="DF165" s="75"/>
      <c r="DG165" s="75"/>
      <c r="DH165" s="75"/>
      <c r="DI165" s="75"/>
      <c r="DJ165" s="75"/>
      <c r="DK165" s="75"/>
      <c r="DL165" s="75"/>
      <c r="DM165" s="75"/>
      <c r="DN165" s="75"/>
      <c r="DO165" s="75"/>
    </row>
    <row r="166" spans="1:119">
      <c r="A166" s="84">
        <v>103623</v>
      </c>
      <c r="B166" s="75" t="s">
        <v>881</v>
      </c>
      <c r="C166" s="75" t="b">
        <v>0</v>
      </c>
      <c r="D166" s="75" t="b">
        <v>1</v>
      </c>
      <c r="E166" s="75" t="b">
        <v>0</v>
      </c>
      <c r="F166" s="75" t="b">
        <v>0</v>
      </c>
      <c r="G166" s="75" t="s">
        <v>492</v>
      </c>
      <c r="H166" s="75"/>
      <c r="I166" s="75" t="s">
        <v>850</v>
      </c>
      <c r="J166" s="75" t="s">
        <v>836</v>
      </c>
      <c r="K166" s="75">
        <v>46.939</v>
      </c>
      <c r="L166" s="75">
        <v>-71.468999999999994</v>
      </c>
      <c r="M166" s="75" t="s">
        <v>479</v>
      </c>
      <c r="N166" s="75">
        <v>1954</v>
      </c>
      <c r="O166" s="75"/>
      <c r="P166" s="75">
        <v>2017</v>
      </c>
      <c r="Q166" s="75">
        <v>9111</v>
      </c>
      <c r="R166" s="75"/>
      <c r="S166" s="75"/>
      <c r="T166" s="75" t="s">
        <v>494</v>
      </c>
      <c r="U166" s="75"/>
      <c r="V166" s="75"/>
      <c r="W166" s="75"/>
      <c r="X166" s="75"/>
      <c r="Y166" s="75"/>
      <c r="Z166" s="75"/>
      <c r="AA166" s="75"/>
      <c r="AB166" s="75"/>
      <c r="AC166" s="75"/>
      <c r="AD166" s="75"/>
      <c r="AE166" s="75" t="s">
        <v>481</v>
      </c>
      <c r="AF166" s="75" t="s">
        <v>495</v>
      </c>
      <c r="AG166" s="75"/>
      <c r="AH166" s="75"/>
      <c r="AI166" s="75"/>
      <c r="AJ166" s="75"/>
      <c r="AK166" s="75"/>
      <c r="AL166" s="75"/>
      <c r="AM166" s="75"/>
      <c r="AN166" s="75"/>
      <c r="AO166" s="75"/>
      <c r="AP166" s="75"/>
      <c r="AQ166" s="75"/>
      <c r="AR166" s="75"/>
      <c r="AS166" s="75"/>
      <c r="AT166" s="75"/>
      <c r="AU166" s="75"/>
      <c r="AV166" s="75"/>
      <c r="AW166" s="75" t="s">
        <v>481</v>
      </c>
      <c r="AX166" s="75"/>
      <c r="AY166" s="75" t="s">
        <v>481</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481</v>
      </c>
      <c r="CL166" s="75" t="s">
        <v>484</v>
      </c>
      <c r="CM166" s="75" t="s">
        <v>484</v>
      </c>
      <c r="CN166" s="75"/>
      <c r="CO166" s="75"/>
      <c r="CP166" s="75"/>
      <c r="CQ166" s="75">
        <v>4236563.8899999997</v>
      </c>
      <c r="CR166" s="75"/>
      <c r="CS166" s="75"/>
      <c r="CT166" s="75"/>
      <c r="CU166" s="75"/>
      <c r="CV166" s="75"/>
      <c r="CW166" s="75"/>
      <c r="CX166" s="75"/>
      <c r="CY166" s="75"/>
      <c r="CZ166" s="75" t="s">
        <v>484</v>
      </c>
      <c r="DA166" s="75"/>
      <c r="DB166" s="75"/>
      <c r="DC166" s="75">
        <v>76.2</v>
      </c>
      <c r="DD166" s="75"/>
      <c r="DE166" s="75"/>
      <c r="DF166" s="75"/>
      <c r="DG166" s="75"/>
      <c r="DH166" s="75"/>
      <c r="DI166" s="75"/>
      <c r="DJ166" s="75"/>
      <c r="DK166" s="75"/>
      <c r="DL166" s="75"/>
      <c r="DM166" s="75"/>
      <c r="DN166" s="75"/>
      <c r="DO166" s="75"/>
    </row>
    <row r="167" spans="1:119">
      <c r="A167" s="84">
        <v>103624</v>
      </c>
      <c r="B167" s="75" t="s">
        <v>882</v>
      </c>
      <c r="C167" s="75" t="b">
        <v>0</v>
      </c>
      <c r="D167" s="75" t="b">
        <v>1</v>
      </c>
      <c r="E167" s="75" t="b">
        <v>0</v>
      </c>
      <c r="F167" s="75" t="b">
        <v>0</v>
      </c>
      <c r="G167" s="75"/>
      <c r="H167" s="75"/>
      <c r="I167" s="75" t="s">
        <v>652</v>
      </c>
      <c r="J167" s="75" t="s">
        <v>647</v>
      </c>
      <c r="K167" s="75">
        <v>46.091999999999999</v>
      </c>
      <c r="L167" s="75">
        <v>-64.774000000000001</v>
      </c>
      <c r="M167" s="75" t="s">
        <v>479</v>
      </c>
      <c r="N167" s="75"/>
      <c r="O167" s="75"/>
      <c r="P167" s="75"/>
      <c r="Q167" s="75"/>
      <c r="R167" s="75"/>
      <c r="S167" s="75"/>
      <c r="T167" s="75" t="s">
        <v>506</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c r="A168" s="84">
        <v>103625</v>
      </c>
      <c r="B168" s="75" t="s">
        <v>883</v>
      </c>
      <c r="C168" s="75" t="b">
        <v>0</v>
      </c>
      <c r="D168" s="75" t="b">
        <v>1</v>
      </c>
      <c r="E168" s="75" t="b">
        <v>0</v>
      </c>
      <c r="F168" s="75" t="b">
        <v>0</v>
      </c>
      <c r="G168" s="75"/>
      <c r="H168" s="75"/>
      <c r="I168" s="75" t="s">
        <v>831</v>
      </c>
      <c r="J168" s="75" t="s">
        <v>832</v>
      </c>
      <c r="K168" s="75">
        <v>46.24</v>
      </c>
      <c r="L168" s="75">
        <v>-63.128999999999998</v>
      </c>
      <c r="M168" s="75" t="s">
        <v>479</v>
      </c>
      <c r="N168" s="75"/>
      <c r="O168" s="75"/>
      <c r="P168" s="75"/>
      <c r="Q168" s="75"/>
      <c r="R168" s="75"/>
      <c r="S168" s="75"/>
      <c r="T168" s="75" t="s">
        <v>506</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c r="A169" s="84">
        <v>103626</v>
      </c>
      <c r="B169" s="75" t="s">
        <v>884</v>
      </c>
      <c r="C169" s="75" t="b">
        <v>0</v>
      </c>
      <c r="D169" s="75" t="b">
        <v>1</v>
      </c>
      <c r="E169" s="75" t="b">
        <v>0</v>
      </c>
      <c r="F169" s="75" t="b">
        <v>0</v>
      </c>
      <c r="G169" s="75" t="s">
        <v>885</v>
      </c>
      <c r="H169" s="75"/>
      <c r="I169" s="75" t="s">
        <v>886</v>
      </c>
      <c r="J169" s="75" t="s">
        <v>722</v>
      </c>
      <c r="K169" s="75">
        <v>48.389000000000003</v>
      </c>
      <c r="L169" s="75">
        <v>-89.240000000000009</v>
      </c>
      <c r="M169" s="75" t="s">
        <v>479</v>
      </c>
      <c r="N169" s="75">
        <v>2005</v>
      </c>
      <c r="O169" s="75"/>
      <c r="P169" s="75">
        <v>2017</v>
      </c>
      <c r="Q169" s="75">
        <v>611</v>
      </c>
      <c r="R169" s="75"/>
      <c r="S169" s="75"/>
      <c r="T169" s="75" t="s">
        <v>501</v>
      </c>
      <c r="U169" s="75"/>
      <c r="V169" s="75"/>
      <c r="W169" s="75"/>
      <c r="X169" s="75"/>
      <c r="Y169" s="75"/>
      <c r="Z169" s="75"/>
      <c r="AA169" s="75" t="s">
        <v>481</v>
      </c>
      <c r="AB169" s="75"/>
      <c r="AC169" s="75"/>
      <c r="AD169" s="75"/>
      <c r="AE169" s="75"/>
      <c r="AF169" s="75" t="s">
        <v>495</v>
      </c>
      <c r="AG169" s="75"/>
      <c r="AH169" s="75"/>
      <c r="AI169" s="75"/>
      <c r="AJ169" s="75"/>
      <c r="AK169" s="75"/>
      <c r="AL169" s="75"/>
      <c r="AM169" s="75"/>
      <c r="AN169" s="75"/>
      <c r="AO169" s="75"/>
      <c r="AP169" s="75"/>
      <c r="AQ169" s="75"/>
      <c r="AR169" s="75"/>
      <c r="AS169" s="75"/>
      <c r="AT169" s="75"/>
      <c r="AU169" s="75"/>
      <c r="AV169" s="75"/>
      <c r="AW169" s="75" t="s">
        <v>481</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484</v>
      </c>
      <c r="CL169" s="75" t="s">
        <v>481</v>
      </c>
      <c r="CM169" s="75" t="s">
        <v>481</v>
      </c>
      <c r="CN169" s="75"/>
      <c r="CO169" s="75">
        <v>14</v>
      </c>
      <c r="CP169" s="75">
        <v>12</v>
      </c>
      <c r="CQ169" s="75"/>
      <c r="CR169" s="75">
        <v>1212846</v>
      </c>
      <c r="CS169" s="75">
        <v>927196</v>
      </c>
      <c r="CT169" s="75"/>
      <c r="CU169" s="75"/>
      <c r="CV169" s="75"/>
      <c r="CW169" s="75"/>
      <c r="CX169" s="75" t="s">
        <v>481</v>
      </c>
      <c r="CY169" s="75" t="s">
        <v>484</v>
      </c>
      <c r="CZ169" s="75"/>
      <c r="DA169" s="75" t="s">
        <v>484</v>
      </c>
      <c r="DB169" s="75" t="s">
        <v>484</v>
      </c>
      <c r="DC169" s="75"/>
      <c r="DD169" s="75">
        <v>17.66</v>
      </c>
      <c r="DE169" s="75">
        <v>8.44</v>
      </c>
      <c r="DF169" s="75"/>
      <c r="DG169" s="75"/>
      <c r="DH169" s="75"/>
      <c r="DI169" s="75"/>
      <c r="DJ169" s="75">
        <v>185</v>
      </c>
      <c r="DK169" s="75">
        <v>9</v>
      </c>
      <c r="DL169" s="75"/>
      <c r="DM169" s="75">
        <v>168</v>
      </c>
      <c r="DN169" s="75">
        <v>15</v>
      </c>
      <c r="DO169" s="75"/>
    </row>
    <row r="170" spans="1:119">
      <c r="A170" s="84">
        <v>103627</v>
      </c>
      <c r="B170" s="75" t="s">
        <v>887</v>
      </c>
      <c r="C170" s="75" t="b">
        <v>0</v>
      </c>
      <c r="D170" s="75" t="b">
        <v>1</v>
      </c>
      <c r="E170" s="75" t="b">
        <v>0</v>
      </c>
      <c r="F170" s="75" t="b">
        <v>0</v>
      </c>
      <c r="G170" s="75"/>
      <c r="H170" s="75"/>
      <c r="I170" s="75" t="s">
        <v>804</v>
      </c>
      <c r="J170" s="75" t="s">
        <v>722</v>
      </c>
      <c r="K170" s="75">
        <v>46.528999999999996</v>
      </c>
      <c r="L170" s="75">
        <v>-80.945999999999998</v>
      </c>
      <c r="M170" s="75" t="s">
        <v>479</v>
      </c>
      <c r="N170" s="75"/>
      <c r="O170" s="75"/>
      <c r="P170" s="75"/>
      <c r="Q170" s="75"/>
      <c r="R170" s="75"/>
      <c r="S170" s="75"/>
      <c r="T170" s="75" t="s">
        <v>501</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c r="A171" s="84">
        <v>103628</v>
      </c>
      <c r="B171" s="75" t="s">
        <v>888</v>
      </c>
      <c r="C171" s="75" t="b">
        <v>0</v>
      </c>
      <c r="D171" s="75" t="b">
        <v>1</v>
      </c>
      <c r="E171" s="75" t="b">
        <v>0</v>
      </c>
      <c r="F171" s="75" t="b">
        <v>0</v>
      </c>
      <c r="G171" s="75"/>
      <c r="H171" s="75"/>
      <c r="I171" s="75" t="s">
        <v>889</v>
      </c>
      <c r="J171" s="75" t="s">
        <v>655</v>
      </c>
      <c r="K171" s="75">
        <v>47.46</v>
      </c>
      <c r="L171" s="75">
        <v>-52.718000000000004</v>
      </c>
      <c r="M171" s="75" t="s">
        <v>479</v>
      </c>
      <c r="N171" s="75"/>
      <c r="O171" s="75"/>
      <c r="P171" s="75"/>
      <c r="Q171" s="75"/>
      <c r="R171" s="75"/>
      <c r="S171" s="75"/>
      <c r="T171" s="75" t="s">
        <v>480</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c r="A172" s="84">
        <v>103629</v>
      </c>
      <c r="B172" s="75" t="s">
        <v>890</v>
      </c>
      <c r="C172" s="75" t="b">
        <v>0</v>
      </c>
      <c r="D172" s="75" t="b">
        <v>1</v>
      </c>
      <c r="E172" s="75" t="b">
        <v>0</v>
      </c>
      <c r="F172" s="75" t="b">
        <v>0</v>
      </c>
      <c r="G172" s="75"/>
      <c r="H172" s="75"/>
      <c r="I172" s="75" t="s">
        <v>891</v>
      </c>
      <c r="J172" s="75" t="s">
        <v>722</v>
      </c>
      <c r="K172" s="75">
        <v>46.309999999999995</v>
      </c>
      <c r="L172" s="75">
        <v>-79.459999999999994</v>
      </c>
      <c r="M172" s="75" t="s">
        <v>479</v>
      </c>
      <c r="N172" s="75"/>
      <c r="O172" s="75"/>
      <c r="P172" s="75"/>
      <c r="Q172" s="75"/>
      <c r="R172" s="75"/>
      <c r="S172" s="75"/>
      <c r="T172" s="75" t="s">
        <v>506</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c r="A173" s="84">
        <v>103630</v>
      </c>
      <c r="B173" s="75" t="s">
        <v>892</v>
      </c>
      <c r="C173" s="75" t="b">
        <v>0</v>
      </c>
      <c r="D173" s="75" t="b">
        <v>1</v>
      </c>
      <c r="E173" s="75" t="b">
        <v>0</v>
      </c>
      <c r="F173" s="75" t="b">
        <v>0</v>
      </c>
      <c r="G173" s="75"/>
      <c r="H173" s="75"/>
      <c r="I173" s="75" t="s">
        <v>668</v>
      </c>
      <c r="J173" s="75" t="s">
        <v>658</v>
      </c>
      <c r="K173" s="75">
        <v>44.658000000000001</v>
      </c>
      <c r="L173" s="75">
        <v>-63.566000000000003</v>
      </c>
      <c r="M173" s="75" t="s">
        <v>479</v>
      </c>
      <c r="N173" s="75"/>
      <c r="O173" s="75"/>
      <c r="P173" s="75"/>
      <c r="Q173" s="75"/>
      <c r="R173" s="75"/>
      <c r="S173" s="75"/>
      <c r="T173" s="75" t="s">
        <v>480</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c r="A174" s="84">
        <v>103631</v>
      </c>
      <c r="B174" s="75" t="s">
        <v>893</v>
      </c>
      <c r="C174" s="75" t="b">
        <v>0</v>
      </c>
      <c r="D174" s="75" t="b">
        <v>1</v>
      </c>
      <c r="E174" s="75" t="b">
        <v>0</v>
      </c>
      <c r="F174" s="75" t="b">
        <v>0</v>
      </c>
      <c r="G174" s="75"/>
      <c r="H174" s="75"/>
      <c r="I174" s="75" t="s">
        <v>668</v>
      </c>
      <c r="J174" s="75" t="s">
        <v>658</v>
      </c>
      <c r="K174" s="75">
        <v>44.658999999999999</v>
      </c>
      <c r="L174" s="75">
        <v>-63.565000000000005</v>
      </c>
      <c r="M174" s="75" t="s">
        <v>479</v>
      </c>
      <c r="N174" s="75"/>
      <c r="O174" s="75"/>
      <c r="P174" s="75"/>
      <c r="Q174" s="75"/>
      <c r="R174" s="75"/>
      <c r="S174" s="75"/>
      <c r="T174" s="75" t="s">
        <v>480</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c r="A175" s="84">
        <v>103632</v>
      </c>
      <c r="B175" s="75" t="s">
        <v>894</v>
      </c>
      <c r="C175" s="75" t="b">
        <v>0</v>
      </c>
      <c r="D175" s="75" t="b">
        <v>1</v>
      </c>
      <c r="E175" s="75" t="b">
        <v>0</v>
      </c>
      <c r="F175" s="75" t="b">
        <v>0</v>
      </c>
      <c r="G175" s="75"/>
      <c r="H175" s="75"/>
      <c r="I175" s="75" t="s">
        <v>809</v>
      </c>
      <c r="J175" s="75" t="s">
        <v>722</v>
      </c>
      <c r="K175" s="75">
        <v>43.945</v>
      </c>
      <c r="L175" s="75">
        <v>-79.090999999999994</v>
      </c>
      <c r="M175" s="75" t="s">
        <v>479</v>
      </c>
      <c r="N175" s="75"/>
      <c r="O175" s="75"/>
      <c r="P175" s="75"/>
      <c r="Q175" s="75"/>
      <c r="R175" s="75"/>
      <c r="S175" s="75"/>
      <c r="T175" s="75" t="s">
        <v>480</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c r="A176" s="84">
        <v>103633</v>
      </c>
      <c r="B176" s="75" t="s">
        <v>895</v>
      </c>
      <c r="C176" s="75" t="b">
        <v>0</v>
      </c>
      <c r="D176" s="75" t="b">
        <v>1</v>
      </c>
      <c r="E176" s="75" t="b">
        <v>0</v>
      </c>
      <c r="F176" s="75" t="b">
        <v>0</v>
      </c>
      <c r="G176" s="75"/>
      <c r="H176" s="75"/>
      <c r="I176" s="75" t="s">
        <v>809</v>
      </c>
      <c r="J176" s="75" t="s">
        <v>722</v>
      </c>
      <c r="K176" s="75">
        <v>43.945999999999998</v>
      </c>
      <c r="L176" s="75">
        <v>-79.089999999999989</v>
      </c>
      <c r="M176" s="75" t="s">
        <v>479</v>
      </c>
      <c r="N176" s="75"/>
      <c r="O176" s="75"/>
      <c r="P176" s="75"/>
      <c r="Q176" s="75"/>
      <c r="R176" s="75"/>
      <c r="S176" s="75"/>
      <c r="T176" s="75" t="s">
        <v>480</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c r="A177" s="84">
        <v>103634</v>
      </c>
      <c r="B177" s="75" t="s">
        <v>896</v>
      </c>
      <c r="C177" s="75" t="b">
        <v>0</v>
      </c>
      <c r="D177" s="75" t="b">
        <v>1</v>
      </c>
      <c r="E177" s="75" t="b">
        <v>0</v>
      </c>
      <c r="F177" s="75" t="b">
        <v>0</v>
      </c>
      <c r="G177" s="75"/>
      <c r="H177" s="75"/>
      <c r="I177" s="75" t="s">
        <v>646</v>
      </c>
      <c r="J177" s="75" t="s">
        <v>647</v>
      </c>
      <c r="K177" s="75">
        <v>45.966000000000001</v>
      </c>
      <c r="L177" s="75">
        <v>-66.641000000000005</v>
      </c>
      <c r="M177" s="75" t="s">
        <v>479</v>
      </c>
      <c r="N177" s="75"/>
      <c r="O177" s="75"/>
      <c r="P177" s="75"/>
      <c r="Q177" s="75"/>
      <c r="R177" s="75"/>
      <c r="S177" s="75"/>
      <c r="T177" s="75" t="s">
        <v>506</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c r="A178" s="84">
        <v>103635</v>
      </c>
      <c r="B178" s="75" t="s">
        <v>897</v>
      </c>
      <c r="C178" s="75" t="b">
        <v>0</v>
      </c>
      <c r="D178" s="75" t="b">
        <v>1</v>
      </c>
      <c r="E178" s="75" t="b">
        <v>0</v>
      </c>
      <c r="F178" s="75" t="b">
        <v>0</v>
      </c>
      <c r="G178" s="75"/>
      <c r="H178" s="75"/>
      <c r="I178" s="75" t="s">
        <v>773</v>
      </c>
      <c r="J178" s="75" t="s">
        <v>722</v>
      </c>
      <c r="K178" s="75">
        <v>43.903999999999996</v>
      </c>
      <c r="L178" s="75">
        <v>-78.858999999999995</v>
      </c>
      <c r="M178" s="75" t="s">
        <v>479</v>
      </c>
      <c r="N178" s="75"/>
      <c r="O178" s="75"/>
      <c r="P178" s="75"/>
      <c r="Q178" s="75"/>
      <c r="R178" s="75"/>
      <c r="S178" s="75"/>
      <c r="T178" s="75" t="s">
        <v>480</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c r="A179" s="84">
        <v>103636</v>
      </c>
      <c r="B179" s="75" t="s">
        <v>898</v>
      </c>
      <c r="C179" s="75" t="b">
        <v>0</v>
      </c>
      <c r="D179" s="75" t="b">
        <v>1</v>
      </c>
      <c r="E179" s="75" t="b">
        <v>0</v>
      </c>
      <c r="F179" s="75" t="b">
        <v>0</v>
      </c>
      <c r="G179" s="75"/>
      <c r="H179" s="75"/>
      <c r="I179" s="75" t="s">
        <v>739</v>
      </c>
      <c r="J179" s="75" t="s">
        <v>722</v>
      </c>
      <c r="K179" s="75">
        <v>43.588999999999999</v>
      </c>
      <c r="L179" s="75">
        <v>-80.204000000000008</v>
      </c>
      <c r="M179" s="75" t="s">
        <v>479</v>
      </c>
      <c r="N179" s="75"/>
      <c r="O179" s="75"/>
      <c r="P179" s="75"/>
      <c r="Q179" s="75"/>
      <c r="R179" s="75"/>
      <c r="S179" s="75"/>
      <c r="T179" s="75" t="s">
        <v>480</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c r="A180" s="84">
        <v>103637</v>
      </c>
      <c r="B180" s="75" t="s">
        <v>899</v>
      </c>
      <c r="C180" s="75" t="b">
        <v>0</v>
      </c>
      <c r="D180" s="75" t="b">
        <v>1</v>
      </c>
      <c r="E180" s="75" t="b">
        <v>0</v>
      </c>
      <c r="F180" s="75" t="b">
        <v>0</v>
      </c>
      <c r="G180" s="75"/>
      <c r="H180" s="75"/>
      <c r="I180" s="75" t="s">
        <v>668</v>
      </c>
      <c r="J180" s="75" t="s">
        <v>658</v>
      </c>
      <c r="K180" s="75">
        <v>44.660000000000004</v>
      </c>
      <c r="L180" s="75">
        <v>-63.564</v>
      </c>
      <c r="M180" s="75" t="s">
        <v>479</v>
      </c>
      <c r="N180" s="75"/>
      <c r="O180" s="75"/>
      <c r="P180" s="75"/>
      <c r="Q180" s="75"/>
      <c r="R180" s="75"/>
      <c r="S180" s="75"/>
      <c r="T180" s="75" t="s">
        <v>480</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c r="A181" s="84">
        <v>103638</v>
      </c>
      <c r="B181" s="75" t="s">
        <v>900</v>
      </c>
      <c r="C181" s="75" t="b">
        <v>0</v>
      </c>
      <c r="D181" s="75" t="b">
        <v>1</v>
      </c>
      <c r="E181" s="75" t="b">
        <v>0</v>
      </c>
      <c r="F181" s="75" t="b">
        <v>0</v>
      </c>
      <c r="G181" s="75" t="s">
        <v>645</v>
      </c>
      <c r="H181" s="75"/>
      <c r="I181" s="75" t="s">
        <v>901</v>
      </c>
      <c r="J181" s="75" t="s">
        <v>647</v>
      </c>
      <c r="K181" s="75">
        <v>45.275000000000006</v>
      </c>
      <c r="L181" s="75">
        <v>-66.061000000000007</v>
      </c>
      <c r="M181" s="75" t="s">
        <v>479</v>
      </c>
      <c r="N181" s="75">
        <v>1969</v>
      </c>
      <c r="O181" s="75"/>
      <c r="P181" s="75">
        <v>2017</v>
      </c>
      <c r="Q181" s="75">
        <v>611</v>
      </c>
      <c r="R181" s="75"/>
      <c r="S181" s="75"/>
      <c r="T181" s="75" t="s">
        <v>506</v>
      </c>
      <c r="U181" s="75"/>
      <c r="V181" s="75"/>
      <c r="W181" s="75"/>
      <c r="X181" s="75"/>
      <c r="Y181" s="75"/>
      <c r="Z181" s="75"/>
      <c r="AA181" s="75" t="s">
        <v>481</v>
      </c>
      <c r="AB181" s="75"/>
      <c r="AC181" s="75"/>
      <c r="AD181" s="75"/>
      <c r="AE181" s="75"/>
      <c r="AF181" s="75" t="s">
        <v>495</v>
      </c>
      <c r="AG181" s="75"/>
      <c r="AH181" s="75"/>
      <c r="AI181" s="75"/>
      <c r="AJ181" s="75"/>
      <c r="AK181" s="75"/>
      <c r="AL181" s="75"/>
      <c r="AM181" s="75"/>
      <c r="AN181" s="75" t="s">
        <v>481</v>
      </c>
      <c r="AO181" s="75"/>
      <c r="AP181" s="75"/>
      <c r="AQ181" s="75"/>
      <c r="AR181" s="75"/>
      <c r="AS181" s="75"/>
      <c r="AT181" s="75"/>
      <c r="AU181" s="75"/>
      <c r="AV181" s="75"/>
      <c r="AW181" s="75" t="s">
        <v>481</v>
      </c>
      <c r="AX181" s="75"/>
      <c r="AY181" s="75"/>
      <c r="AZ181" s="75"/>
      <c r="BA181" s="75"/>
      <c r="BB181" s="75"/>
      <c r="BC181" s="75"/>
      <c r="BD181" s="75"/>
      <c r="BE181" s="75"/>
      <c r="BF181" s="75"/>
      <c r="BG181" s="75"/>
      <c r="BH181" s="75"/>
      <c r="BI181" s="75"/>
      <c r="BJ181" s="75" t="s">
        <v>481</v>
      </c>
      <c r="BK181" s="75"/>
      <c r="BL181" s="75"/>
      <c r="BM181" s="75"/>
      <c r="BN181" s="75" t="s">
        <v>481</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481</v>
      </c>
      <c r="CL181" s="75" t="s">
        <v>484</v>
      </c>
      <c r="CM181" s="75" t="s">
        <v>481</v>
      </c>
      <c r="CN181" s="75">
        <v>12</v>
      </c>
      <c r="CO181" s="75"/>
      <c r="CP181" s="75">
        <v>1</v>
      </c>
      <c r="CQ181" s="75">
        <v>505000</v>
      </c>
      <c r="CR181" s="75"/>
      <c r="CS181" s="75">
        <v>35000</v>
      </c>
      <c r="CT181" s="75"/>
      <c r="CU181" s="75"/>
      <c r="CV181" s="75"/>
      <c r="CW181" s="75" t="s">
        <v>484</v>
      </c>
      <c r="CX181" s="75"/>
      <c r="CY181" s="75" t="s">
        <v>484</v>
      </c>
      <c r="CZ181" s="75" t="s">
        <v>484</v>
      </c>
      <c r="DA181" s="75"/>
      <c r="DB181" s="75" t="s">
        <v>484</v>
      </c>
      <c r="DC181" s="75"/>
      <c r="DD181" s="75"/>
      <c r="DE181" s="75"/>
      <c r="DF181" s="75"/>
      <c r="DG181" s="75"/>
      <c r="DH181" s="75"/>
      <c r="DI181" s="75"/>
      <c r="DJ181" s="75"/>
      <c r="DK181" s="75"/>
      <c r="DL181" s="75"/>
      <c r="DM181" s="75"/>
      <c r="DN181" s="75"/>
      <c r="DO181" s="75"/>
    </row>
    <row r="182" spans="1:119">
      <c r="A182" s="84">
        <v>103639</v>
      </c>
      <c r="B182" s="75" t="s">
        <v>902</v>
      </c>
      <c r="C182" s="75" t="b">
        <v>0</v>
      </c>
      <c r="D182" s="75" t="b">
        <v>1</v>
      </c>
      <c r="E182" s="75" t="b">
        <v>0</v>
      </c>
      <c r="F182" s="75" t="b">
        <v>0</v>
      </c>
      <c r="G182" s="75"/>
      <c r="H182" s="75"/>
      <c r="I182" s="75" t="s">
        <v>773</v>
      </c>
      <c r="J182" s="75" t="s">
        <v>722</v>
      </c>
      <c r="K182" s="75">
        <v>43.905000000000001</v>
      </c>
      <c r="L182" s="75">
        <v>-78.858000000000004</v>
      </c>
      <c r="M182" s="75" t="s">
        <v>479</v>
      </c>
      <c r="N182" s="75"/>
      <c r="O182" s="75"/>
      <c r="P182" s="75"/>
      <c r="Q182" s="75"/>
      <c r="R182" s="75"/>
      <c r="S182" s="75"/>
      <c r="T182" s="75" t="s">
        <v>480</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c r="A183" s="84">
        <v>103640</v>
      </c>
      <c r="B183" s="75" t="s">
        <v>903</v>
      </c>
      <c r="C183" s="75" t="b">
        <v>0</v>
      </c>
      <c r="D183" s="75" t="b">
        <v>1</v>
      </c>
      <c r="E183" s="75" t="b">
        <v>0</v>
      </c>
      <c r="F183" s="75" t="b">
        <v>0</v>
      </c>
      <c r="G183" s="75" t="s">
        <v>830</v>
      </c>
      <c r="H183" s="75"/>
      <c r="I183" s="75" t="s">
        <v>831</v>
      </c>
      <c r="J183" s="75" t="s">
        <v>832</v>
      </c>
      <c r="K183" s="75">
        <v>46.241</v>
      </c>
      <c r="L183" s="75">
        <v>-63.128</v>
      </c>
      <c r="M183" s="75" t="s">
        <v>479</v>
      </c>
      <c r="N183" s="75">
        <v>1995</v>
      </c>
      <c r="O183" s="75"/>
      <c r="P183" s="75">
        <v>2018</v>
      </c>
      <c r="Q183" s="75">
        <v>611</v>
      </c>
      <c r="R183" s="75"/>
      <c r="S183" s="75"/>
      <c r="T183" s="75" t="s">
        <v>880</v>
      </c>
      <c r="U183" s="75" t="s">
        <v>481</v>
      </c>
      <c r="V183" s="75"/>
      <c r="W183" s="75" t="s">
        <v>481</v>
      </c>
      <c r="X183" s="75"/>
      <c r="Y183" s="75"/>
      <c r="Z183" s="75"/>
      <c r="AA183" s="75" t="s">
        <v>481</v>
      </c>
      <c r="AB183" s="75"/>
      <c r="AC183" s="75" t="s">
        <v>481</v>
      </c>
      <c r="AD183" s="75"/>
      <c r="AE183" s="75"/>
      <c r="AF183" s="75" t="s">
        <v>495</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481</v>
      </c>
      <c r="BC183" s="75"/>
      <c r="BD183" s="75"/>
      <c r="BE183" s="75"/>
      <c r="BF183" s="75"/>
      <c r="BG183" s="75" t="s">
        <v>481</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484</v>
      </c>
      <c r="CL183" s="75" t="s">
        <v>481</v>
      </c>
      <c r="CM183" s="75" t="s">
        <v>481</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c r="A184" s="84">
        <v>103641</v>
      </c>
      <c r="B184" s="75" t="s">
        <v>904</v>
      </c>
      <c r="C184" s="75" t="b">
        <v>0</v>
      </c>
      <c r="D184" s="75" t="b">
        <v>1</v>
      </c>
      <c r="E184" s="75" t="b">
        <v>0</v>
      </c>
      <c r="F184" s="75" t="b">
        <v>0</v>
      </c>
      <c r="G184" s="75"/>
      <c r="H184" s="75"/>
      <c r="I184" s="75" t="s">
        <v>905</v>
      </c>
      <c r="J184" s="75" t="s">
        <v>722</v>
      </c>
      <c r="K184" s="75">
        <v>43.779000000000003</v>
      </c>
      <c r="L184" s="75">
        <v>-79.228999999999999</v>
      </c>
      <c r="M184" s="75" t="s">
        <v>479</v>
      </c>
      <c r="N184" s="75"/>
      <c r="O184" s="75"/>
      <c r="P184" s="75"/>
      <c r="Q184" s="75"/>
      <c r="R184" s="75"/>
      <c r="S184" s="75"/>
      <c r="T184" s="75" t="s">
        <v>480</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c r="A185" s="84">
        <v>103642</v>
      </c>
      <c r="B185" s="75" t="s">
        <v>906</v>
      </c>
      <c r="C185" s="75" t="b">
        <v>0</v>
      </c>
      <c r="D185" s="75" t="b">
        <v>1</v>
      </c>
      <c r="E185" s="75" t="b">
        <v>0</v>
      </c>
      <c r="F185" s="75" t="b">
        <v>0</v>
      </c>
      <c r="G185" s="75"/>
      <c r="H185" s="75"/>
      <c r="I185" s="75" t="s">
        <v>907</v>
      </c>
      <c r="J185" s="75" t="s">
        <v>722</v>
      </c>
      <c r="K185" s="75">
        <v>43.481000000000002</v>
      </c>
      <c r="L185" s="75">
        <v>-80.503</v>
      </c>
      <c r="M185" s="75" t="s">
        <v>479</v>
      </c>
      <c r="N185" s="75"/>
      <c r="O185" s="75"/>
      <c r="P185" s="75"/>
      <c r="Q185" s="75"/>
      <c r="R185" s="75"/>
      <c r="S185" s="75"/>
      <c r="T185" s="75" t="s">
        <v>480</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c r="A186" s="84">
        <v>103643</v>
      </c>
      <c r="B186" s="75" t="s">
        <v>908</v>
      </c>
      <c r="C186" s="75" t="b">
        <v>0</v>
      </c>
      <c r="D186" s="75" t="b">
        <v>1</v>
      </c>
      <c r="E186" s="75" t="b">
        <v>0</v>
      </c>
      <c r="F186" s="75" t="b">
        <v>0</v>
      </c>
      <c r="G186" s="75"/>
      <c r="H186" s="75"/>
      <c r="I186" s="75" t="s">
        <v>758</v>
      </c>
      <c r="J186" s="75" t="s">
        <v>722</v>
      </c>
      <c r="K186" s="75">
        <v>43.030999999999999</v>
      </c>
      <c r="L186" s="75">
        <v>-81.198999999999998</v>
      </c>
      <c r="M186" s="75" t="s">
        <v>479</v>
      </c>
      <c r="N186" s="75"/>
      <c r="O186" s="75"/>
      <c r="P186" s="75"/>
      <c r="Q186" s="75"/>
      <c r="R186" s="75"/>
      <c r="S186" s="75"/>
      <c r="T186" s="75" t="s">
        <v>480</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c r="A187" s="84">
        <v>103644</v>
      </c>
      <c r="B187" s="75" t="s">
        <v>909</v>
      </c>
      <c r="C187" s="75" t="b">
        <v>0</v>
      </c>
      <c r="D187" s="75" t="b">
        <v>1</v>
      </c>
      <c r="E187" s="75" t="b">
        <v>0</v>
      </c>
      <c r="F187" s="75" t="b">
        <v>0</v>
      </c>
      <c r="G187" s="75"/>
      <c r="H187" s="75"/>
      <c r="I187" s="75" t="s">
        <v>907</v>
      </c>
      <c r="J187" s="75" t="s">
        <v>722</v>
      </c>
      <c r="K187" s="75">
        <v>43.481999999999999</v>
      </c>
      <c r="L187" s="75">
        <v>-80.501999999999995</v>
      </c>
      <c r="M187" s="75" t="s">
        <v>479</v>
      </c>
      <c r="N187" s="75"/>
      <c r="O187" s="75"/>
      <c r="P187" s="75"/>
      <c r="Q187" s="75"/>
      <c r="R187" s="75"/>
      <c r="S187" s="75"/>
      <c r="T187" s="75" t="s">
        <v>480</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c r="A188" s="84">
        <v>103645</v>
      </c>
      <c r="B188" s="75" t="s">
        <v>910</v>
      </c>
      <c r="C188" s="75" t="b">
        <v>0</v>
      </c>
      <c r="D188" s="75" t="b">
        <v>1</v>
      </c>
      <c r="E188" s="75" t="b">
        <v>0</v>
      </c>
      <c r="F188" s="75" t="b">
        <v>0</v>
      </c>
      <c r="G188" s="75"/>
      <c r="H188" s="75"/>
      <c r="I188" s="75" t="s">
        <v>668</v>
      </c>
      <c r="J188" s="75" t="s">
        <v>658</v>
      </c>
      <c r="K188" s="75">
        <v>44.661000000000001</v>
      </c>
      <c r="L188" s="75">
        <v>-63.563000000000002</v>
      </c>
      <c r="M188" s="75" t="s">
        <v>479</v>
      </c>
      <c r="N188" s="75"/>
      <c r="O188" s="75"/>
      <c r="P188" s="75"/>
      <c r="Q188" s="75"/>
      <c r="R188" s="75"/>
      <c r="S188" s="75"/>
      <c r="T188" s="75" t="s">
        <v>501</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c r="A189" s="84">
        <v>103646</v>
      </c>
      <c r="B189" s="75" t="s">
        <v>911</v>
      </c>
      <c r="C189" s="75" t="b">
        <v>0</v>
      </c>
      <c r="D189" s="75" t="b">
        <v>1</v>
      </c>
      <c r="E189" s="75" t="b">
        <v>0</v>
      </c>
      <c r="F189" s="75" t="b">
        <v>0</v>
      </c>
      <c r="G189" s="75" t="s">
        <v>719</v>
      </c>
      <c r="H189" s="75"/>
      <c r="I189" s="75" t="s">
        <v>911</v>
      </c>
      <c r="J189" s="75" t="s">
        <v>713</v>
      </c>
      <c r="K189" s="75">
        <v>66.147000000000006</v>
      </c>
      <c r="L189" s="75">
        <v>-65.701999999999998</v>
      </c>
      <c r="M189" s="75" t="s">
        <v>479</v>
      </c>
      <c r="N189" s="75">
        <v>1998</v>
      </c>
      <c r="O189" s="75"/>
      <c r="P189" s="75">
        <v>2018</v>
      </c>
      <c r="Q189" s="75">
        <v>221</v>
      </c>
      <c r="R189" s="75">
        <v>17387</v>
      </c>
      <c r="S189" s="75"/>
      <c r="T189" s="75" t="s">
        <v>494</v>
      </c>
      <c r="U189" s="75"/>
      <c r="V189" s="75"/>
      <c r="W189" s="75"/>
      <c r="X189" s="75"/>
      <c r="Y189" s="75"/>
      <c r="Z189" s="75"/>
      <c r="AA189" s="75" t="s">
        <v>481</v>
      </c>
      <c r="AB189" s="75"/>
      <c r="AC189" s="75"/>
      <c r="AD189" s="75"/>
      <c r="AE189" s="75"/>
      <c r="AF189" s="75" t="s">
        <v>495</v>
      </c>
      <c r="AG189" s="75"/>
      <c r="AH189" s="75">
        <v>2.2199999999999998</v>
      </c>
      <c r="AI189" s="75"/>
      <c r="AJ189" s="75"/>
      <c r="AK189" s="75">
        <v>1620</v>
      </c>
      <c r="AL189" s="75"/>
      <c r="AM189" s="75"/>
      <c r="AN189" s="75"/>
      <c r="AO189" s="75"/>
      <c r="AP189" s="75">
        <v>3</v>
      </c>
      <c r="AQ189" s="75" t="s">
        <v>698</v>
      </c>
      <c r="AR189" s="75"/>
      <c r="AS189" s="75">
        <v>2.2199999999999998</v>
      </c>
      <c r="AT189" s="75"/>
      <c r="AU189" s="75"/>
      <c r="AV189" s="75"/>
      <c r="AW189" s="75"/>
      <c r="AX189" s="75"/>
      <c r="AY189" s="75" t="s">
        <v>481</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484</v>
      </c>
      <c r="CL189" s="75" t="s">
        <v>481</v>
      </c>
      <c r="CM189" s="75" t="s">
        <v>484</v>
      </c>
      <c r="CN189" s="75"/>
      <c r="CO189" s="75"/>
      <c r="CP189" s="75"/>
      <c r="CQ189" s="75"/>
      <c r="CR189" s="75"/>
      <c r="CS189" s="75"/>
      <c r="CT189" s="75"/>
      <c r="CU189" s="75"/>
      <c r="CV189" s="75"/>
      <c r="CW189" s="75"/>
      <c r="CX189" s="75" t="s">
        <v>481</v>
      </c>
      <c r="CY189" s="75"/>
      <c r="CZ189" s="75"/>
      <c r="DA189" s="75"/>
      <c r="DB189" s="75"/>
      <c r="DC189" s="75"/>
      <c r="DD189" s="75"/>
      <c r="DE189" s="75"/>
      <c r="DF189" s="75"/>
      <c r="DG189" s="75">
        <v>1620</v>
      </c>
      <c r="DH189" s="75"/>
      <c r="DI189" s="75"/>
      <c r="DJ189" s="75"/>
      <c r="DK189" s="75"/>
      <c r="DL189" s="75"/>
      <c r="DM189" s="75"/>
      <c r="DN189" s="75"/>
      <c r="DO189" s="75"/>
    </row>
    <row r="190" spans="1:119">
      <c r="A190" s="84">
        <v>103647</v>
      </c>
      <c r="B190" s="75" t="s">
        <v>912</v>
      </c>
      <c r="C190" s="75" t="b">
        <v>0</v>
      </c>
      <c r="D190" s="75" t="b">
        <v>1</v>
      </c>
      <c r="E190" s="75" t="b">
        <v>0</v>
      </c>
      <c r="F190" s="75" t="b">
        <v>0</v>
      </c>
      <c r="G190" s="75" t="s">
        <v>913</v>
      </c>
      <c r="H190" s="75"/>
      <c r="I190" s="75" t="s">
        <v>912</v>
      </c>
      <c r="J190" s="75" t="s">
        <v>713</v>
      </c>
      <c r="K190" s="75">
        <v>67.825999999999993</v>
      </c>
      <c r="L190" s="75">
        <v>-115.098</v>
      </c>
      <c r="M190" s="75" t="s">
        <v>479</v>
      </c>
      <c r="N190" s="75">
        <v>2000</v>
      </c>
      <c r="O190" s="75"/>
      <c r="P190" s="75">
        <v>2015</v>
      </c>
      <c r="Q190" s="75">
        <v>2211</v>
      </c>
      <c r="R190" s="75">
        <v>17376</v>
      </c>
      <c r="S190" s="75"/>
      <c r="T190" s="75" t="s">
        <v>510</v>
      </c>
      <c r="U190" s="75"/>
      <c r="V190" s="75"/>
      <c r="W190" s="75"/>
      <c r="X190" s="75"/>
      <c r="Y190" s="75" t="s">
        <v>481</v>
      </c>
      <c r="Z190" s="75"/>
      <c r="AA190" s="75"/>
      <c r="AB190" s="75"/>
      <c r="AC190" s="75"/>
      <c r="AD190" s="75"/>
      <c r="AE190" s="75"/>
      <c r="AF190" s="75" t="s">
        <v>516</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484</v>
      </c>
      <c r="CL190" s="75" t="s">
        <v>481</v>
      </c>
      <c r="CM190" s="75" t="s">
        <v>484</v>
      </c>
      <c r="CN190" s="75"/>
      <c r="CO190" s="75"/>
      <c r="CP190" s="75"/>
      <c r="CQ190" s="75"/>
      <c r="CR190" s="75"/>
      <c r="CS190" s="75"/>
      <c r="CT190" s="75"/>
      <c r="CU190" s="75"/>
      <c r="CV190" s="75"/>
      <c r="CW190" s="75"/>
      <c r="CX190" s="75" t="s">
        <v>481</v>
      </c>
      <c r="CY190" s="75"/>
      <c r="CZ190" s="75"/>
      <c r="DA190" s="75"/>
      <c r="DB190" s="75"/>
      <c r="DC190" s="75"/>
      <c r="DD190" s="75"/>
      <c r="DE190" s="75"/>
      <c r="DF190" s="75"/>
      <c r="DG190" s="75">
        <v>260</v>
      </c>
      <c r="DH190" s="75"/>
      <c r="DI190" s="75"/>
      <c r="DJ190" s="75"/>
      <c r="DK190" s="75"/>
      <c r="DL190" s="75"/>
      <c r="DM190" s="75"/>
      <c r="DN190" s="75"/>
      <c r="DO190" s="75"/>
    </row>
    <row r="191" spans="1:119">
      <c r="A191" s="84">
        <v>103648</v>
      </c>
      <c r="B191" s="75" t="s">
        <v>914</v>
      </c>
      <c r="C191" s="75" t="b">
        <v>0</v>
      </c>
      <c r="D191" s="75" t="b">
        <v>1</v>
      </c>
      <c r="E191" s="75" t="b">
        <v>0</v>
      </c>
      <c r="F191" s="75" t="b">
        <v>0</v>
      </c>
      <c r="G191" s="75" t="s">
        <v>913</v>
      </c>
      <c r="H191" s="75"/>
      <c r="I191" s="75" t="s">
        <v>914</v>
      </c>
      <c r="J191" s="75" t="s">
        <v>713</v>
      </c>
      <c r="K191" s="75">
        <v>69.117999999999995</v>
      </c>
      <c r="L191" s="75">
        <v>-105.06399999999999</v>
      </c>
      <c r="M191" s="75" t="s">
        <v>661</v>
      </c>
      <c r="N191" s="75">
        <v>1985</v>
      </c>
      <c r="O191" s="75"/>
      <c r="P191" s="75">
        <v>2015</v>
      </c>
      <c r="Q191" s="75"/>
      <c r="R191" s="75"/>
      <c r="S191" s="75"/>
      <c r="T191" s="75" t="s">
        <v>510</v>
      </c>
      <c r="U191" s="75"/>
      <c r="V191" s="75"/>
      <c r="W191" s="75"/>
      <c r="X191" s="75"/>
      <c r="Y191" s="75" t="s">
        <v>481</v>
      </c>
      <c r="Z191" s="75"/>
      <c r="AA191" s="75"/>
      <c r="AB191" s="75"/>
      <c r="AC191" s="75"/>
      <c r="AD191" s="75"/>
      <c r="AE191" s="75"/>
      <c r="AF191" s="75" t="s">
        <v>516</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484</v>
      </c>
      <c r="CL191" s="75" t="s">
        <v>484</v>
      </c>
      <c r="CM191" s="75" t="s">
        <v>484</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c r="A192" s="84">
        <v>103649</v>
      </c>
      <c r="B192" s="75" t="s">
        <v>915</v>
      </c>
      <c r="C192" s="75" t="b">
        <v>0</v>
      </c>
      <c r="D192" s="75" t="b">
        <v>1</v>
      </c>
      <c r="E192" s="75" t="b">
        <v>0</v>
      </c>
      <c r="F192" s="75" t="b">
        <v>0</v>
      </c>
      <c r="G192" s="75" t="s">
        <v>913</v>
      </c>
      <c r="H192" s="75"/>
      <c r="I192" s="75" t="s">
        <v>915</v>
      </c>
      <c r="J192" s="75" t="s">
        <v>713</v>
      </c>
      <c r="K192" s="75">
        <v>56.54</v>
      </c>
      <c r="L192" s="75">
        <v>-79.224000000000004</v>
      </c>
      <c r="M192" s="75" t="s">
        <v>661</v>
      </c>
      <c r="N192" s="75">
        <v>1985</v>
      </c>
      <c r="O192" s="75"/>
      <c r="P192" s="75">
        <v>2015</v>
      </c>
      <c r="Q192" s="75"/>
      <c r="R192" s="75"/>
      <c r="S192" s="75"/>
      <c r="T192" s="75" t="s">
        <v>510</v>
      </c>
      <c r="U192" s="75"/>
      <c r="V192" s="75"/>
      <c r="W192" s="75"/>
      <c r="X192" s="75"/>
      <c r="Y192" s="75"/>
      <c r="Z192" s="75"/>
      <c r="AA192" s="75" t="s">
        <v>481</v>
      </c>
      <c r="AB192" s="75"/>
      <c r="AC192" s="75"/>
      <c r="AD192" s="75"/>
      <c r="AE192" s="75"/>
      <c r="AF192" s="75" t="s">
        <v>516</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484</v>
      </c>
      <c r="CL192" s="75" t="s">
        <v>484</v>
      </c>
      <c r="CM192" s="75" t="s">
        <v>484</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c r="A193" s="84">
        <v>103650</v>
      </c>
      <c r="B193" s="75" t="s">
        <v>916</v>
      </c>
      <c r="C193" s="75" t="b">
        <v>0</v>
      </c>
      <c r="D193" s="75" t="b">
        <v>1</v>
      </c>
      <c r="E193" s="75" t="b">
        <v>0</v>
      </c>
      <c r="F193" s="75" t="b">
        <v>0</v>
      </c>
      <c r="G193" s="75" t="s">
        <v>913</v>
      </c>
      <c r="H193" s="75"/>
      <c r="I193" s="75" t="s">
        <v>916</v>
      </c>
      <c r="J193" s="75" t="s">
        <v>713</v>
      </c>
      <c r="K193" s="75">
        <v>69.537000000000006</v>
      </c>
      <c r="L193" s="75">
        <v>-93.528999999999996</v>
      </c>
      <c r="M193" s="75" t="s">
        <v>661</v>
      </c>
      <c r="N193" s="75">
        <v>1997</v>
      </c>
      <c r="O193" s="75"/>
      <c r="P193" s="75">
        <v>2015</v>
      </c>
      <c r="Q193" s="75">
        <v>221</v>
      </c>
      <c r="R193" s="75">
        <v>17376</v>
      </c>
      <c r="S193" s="75"/>
      <c r="T193" s="75" t="s">
        <v>510</v>
      </c>
      <c r="U193" s="75"/>
      <c r="V193" s="75"/>
      <c r="W193" s="75"/>
      <c r="X193" s="75"/>
      <c r="Y193" s="75" t="s">
        <v>481</v>
      </c>
      <c r="Z193" s="75"/>
      <c r="AA193" s="75"/>
      <c r="AB193" s="75"/>
      <c r="AC193" s="75"/>
      <c r="AD193" s="75"/>
      <c r="AE193" s="75"/>
      <c r="AF193" s="75" t="s">
        <v>516</v>
      </c>
      <c r="AG193" s="75"/>
      <c r="AH193" s="75">
        <v>1.5</v>
      </c>
      <c r="AI193" s="75"/>
      <c r="AJ193" s="75"/>
      <c r="AK193" s="75"/>
      <c r="AL193" s="75"/>
      <c r="AM193" s="75"/>
      <c r="AN193" s="75"/>
      <c r="AO193" s="75"/>
      <c r="AP193" s="75">
        <v>3</v>
      </c>
      <c r="AQ193" s="75" t="s">
        <v>698</v>
      </c>
      <c r="AR193" s="75"/>
      <c r="AS193" s="75">
        <v>1.5</v>
      </c>
      <c r="AT193" s="75"/>
      <c r="AU193" s="75"/>
      <c r="AV193" s="75"/>
      <c r="AW193" s="75"/>
      <c r="AX193" s="75"/>
      <c r="AY193" s="75" t="s">
        <v>481</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484</v>
      </c>
      <c r="CL193" s="75" t="s">
        <v>484</v>
      </c>
      <c r="CM193" s="75" t="s">
        <v>484</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c r="A194" s="84">
        <v>103651</v>
      </c>
      <c r="B194" s="75" t="s">
        <v>917</v>
      </c>
      <c r="C194" s="75" t="b">
        <v>0</v>
      </c>
      <c r="D194" s="75" t="b">
        <v>1</v>
      </c>
      <c r="E194" s="75" t="b">
        <v>0</v>
      </c>
      <c r="F194" s="75" t="b">
        <v>0</v>
      </c>
      <c r="G194" s="75" t="s">
        <v>918</v>
      </c>
      <c r="H194" s="75"/>
      <c r="I194" s="75" t="s">
        <v>918</v>
      </c>
      <c r="J194" s="75" t="s">
        <v>520</v>
      </c>
      <c r="K194" s="75">
        <v>48.62</v>
      </c>
      <c r="L194" s="75">
        <v>-123.419</v>
      </c>
      <c r="M194" s="75" t="s">
        <v>661</v>
      </c>
      <c r="N194" s="75">
        <v>2011</v>
      </c>
      <c r="O194" s="75"/>
      <c r="P194" s="75">
        <v>2015</v>
      </c>
      <c r="Q194" s="75"/>
      <c r="R194" s="75"/>
      <c r="S194" s="75"/>
      <c r="T194" s="75" t="s">
        <v>510</v>
      </c>
      <c r="U194" s="75" t="s">
        <v>481</v>
      </c>
      <c r="V194" s="75"/>
      <c r="W194" s="75"/>
      <c r="X194" s="75"/>
      <c r="Y194" s="75"/>
      <c r="Z194" s="75"/>
      <c r="AA194" s="75"/>
      <c r="AB194" s="75"/>
      <c r="AC194" s="75"/>
      <c r="AD194" s="75"/>
      <c r="AE194" s="75"/>
      <c r="AF194" s="75" t="s">
        <v>516</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484</v>
      </c>
      <c r="CL194" s="75" t="s">
        <v>481</v>
      </c>
      <c r="CM194" s="75" t="s">
        <v>484</v>
      </c>
      <c r="CN194" s="75"/>
      <c r="CO194" s="75">
        <v>1</v>
      </c>
      <c r="CP194" s="75"/>
      <c r="CQ194" s="75"/>
      <c r="CR194" s="75">
        <v>17216</v>
      </c>
      <c r="CS194" s="75"/>
      <c r="CT194" s="75"/>
      <c r="CU194" s="75">
        <v>2788</v>
      </c>
      <c r="CV194" s="75"/>
      <c r="CW194" s="75"/>
      <c r="CX194" s="75" t="s">
        <v>481</v>
      </c>
      <c r="CY194" s="75"/>
      <c r="CZ194" s="75"/>
      <c r="DA194" s="75"/>
      <c r="DB194" s="75"/>
      <c r="DC194" s="75"/>
      <c r="DD194" s="75">
        <v>0.51</v>
      </c>
      <c r="DE194" s="75"/>
      <c r="DF194" s="75"/>
      <c r="DG194" s="75">
        <v>2137</v>
      </c>
      <c r="DH194" s="75"/>
      <c r="DI194" s="75"/>
      <c r="DJ194" s="75"/>
      <c r="DK194" s="75"/>
      <c r="DL194" s="75"/>
      <c r="DM194" s="75"/>
      <c r="DN194" s="75"/>
      <c r="DO194" s="75"/>
    </row>
    <row r="195" spans="1:119">
      <c r="A195" s="84">
        <v>103652</v>
      </c>
      <c r="B195" s="75" t="s">
        <v>919</v>
      </c>
      <c r="C195" s="75" t="b">
        <v>0</v>
      </c>
      <c r="D195" s="75" t="b">
        <v>1</v>
      </c>
      <c r="E195" s="75" t="b">
        <v>0</v>
      </c>
      <c r="F195" s="75" t="b">
        <v>0</v>
      </c>
      <c r="G195" s="75" t="s">
        <v>686</v>
      </c>
      <c r="H195" s="75"/>
      <c r="I195" s="75" t="s">
        <v>920</v>
      </c>
      <c r="J195" s="75" t="s">
        <v>647</v>
      </c>
      <c r="K195" s="75">
        <v>46.814</v>
      </c>
      <c r="L195" s="75">
        <v>-65.798000000000002</v>
      </c>
      <c r="M195" s="75" t="s">
        <v>479</v>
      </c>
      <c r="N195" s="75"/>
      <c r="O195" s="75"/>
      <c r="P195" s="75">
        <v>2018</v>
      </c>
      <c r="Q195" s="75">
        <v>9112</v>
      </c>
      <c r="R195" s="75"/>
      <c r="S195" s="75"/>
      <c r="T195" s="75" t="s">
        <v>494</v>
      </c>
      <c r="U195" s="75"/>
      <c r="V195" s="75"/>
      <c r="W195" s="75"/>
      <c r="X195" s="75"/>
      <c r="Y195" s="75"/>
      <c r="Z195" s="75"/>
      <c r="AA195" s="75"/>
      <c r="AB195" s="75"/>
      <c r="AC195" s="75"/>
      <c r="AD195" s="75" t="s">
        <v>481</v>
      </c>
      <c r="AE195" s="75"/>
      <c r="AF195" s="75" t="s">
        <v>495</v>
      </c>
      <c r="AG195" s="75"/>
      <c r="AH195" s="75"/>
      <c r="AI195" s="75"/>
      <c r="AJ195" s="75"/>
      <c r="AK195" s="75"/>
      <c r="AL195" s="75"/>
      <c r="AM195" s="75"/>
      <c r="AN195" s="75"/>
      <c r="AO195" s="75"/>
      <c r="AP195" s="75"/>
      <c r="AQ195" s="75"/>
      <c r="AR195" s="75"/>
      <c r="AS195" s="75"/>
      <c r="AT195" s="75"/>
      <c r="AU195" s="75"/>
      <c r="AV195" s="75"/>
      <c r="AW195" s="75"/>
      <c r="AX195" s="75" t="s">
        <v>481</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481</v>
      </c>
      <c r="CL195" s="75" t="s">
        <v>484</v>
      </c>
      <c r="CM195" s="75" t="s">
        <v>484</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c r="A196" s="84">
        <v>103653</v>
      </c>
      <c r="B196" s="75" t="s">
        <v>921</v>
      </c>
      <c r="C196" s="75" t="b">
        <v>0</v>
      </c>
      <c r="D196" s="75" t="b">
        <v>1</v>
      </c>
      <c r="E196" s="75" t="b">
        <v>0</v>
      </c>
      <c r="F196" s="75" t="b">
        <v>0</v>
      </c>
      <c r="G196" s="75" t="s">
        <v>686</v>
      </c>
      <c r="H196" s="75"/>
      <c r="I196" s="75" t="s">
        <v>922</v>
      </c>
      <c r="J196" s="75" t="s">
        <v>647</v>
      </c>
      <c r="K196" s="75">
        <v>45.901000000000003</v>
      </c>
      <c r="L196" s="75">
        <v>-64.515000000000001</v>
      </c>
      <c r="M196" s="75" t="s">
        <v>479</v>
      </c>
      <c r="N196" s="75"/>
      <c r="O196" s="75"/>
      <c r="P196" s="75">
        <v>2018</v>
      </c>
      <c r="Q196" s="75">
        <v>9112</v>
      </c>
      <c r="R196" s="75"/>
      <c r="S196" s="75"/>
      <c r="T196" s="75" t="s">
        <v>494</v>
      </c>
      <c r="U196" s="75"/>
      <c r="V196" s="75"/>
      <c r="W196" s="75"/>
      <c r="X196" s="75"/>
      <c r="Y196" s="75"/>
      <c r="Z196" s="75"/>
      <c r="AA196" s="75"/>
      <c r="AB196" s="75"/>
      <c r="AC196" s="75"/>
      <c r="AD196" s="75" t="s">
        <v>481</v>
      </c>
      <c r="AE196" s="75"/>
      <c r="AF196" s="75" t="s">
        <v>495</v>
      </c>
      <c r="AG196" s="75"/>
      <c r="AH196" s="75"/>
      <c r="AI196" s="75"/>
      <c r="AJ196" s="75"/>
      <c r="AK196" s="75"/>
      <c r="AL196" s="75"/>
      <c r="AM196" s="75"/>
      <c r="AN196" s="75"/>
      <c r="AO196" s="75"/>
      <c r="AP196" s="75"/>
      <c r="AQ196" s="75"/>
      <c r="AR196" s="75"/>
      <c r="AS196" s="75"/>
      <c r="AT196" s="75"/>
      <c r="AU196" s="75"/>
      <c r="AV196" s="75"/>
      <c r="AW196" s="75" t="s">
        <v>481</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481</v>
      </c>
      <c r="CL196" s="75" t="s">
        <v>484</v>
      </c>
      <c r="CM196" s="75" t="s">
        <v>484</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c r="A197" s="84">
        <v>103654</v>
      </c>
      <c r="B197" s="75" t="s">
        <v>923</v>
      </c>
      <c r="C197" s="75" t="b">
        <v>0</v>
      </c>
      <c r="D197" s="75" t="b">
        <v>1</v>
      </c>
      <c r="E197" s="75" t="b">
        <v>0</v>
      </c>
      <c r="F197" s="75" t="b">
        <v>0</v>
      </c>
      <c r="G197" s="75" t="s">
        <v>686</v>
      </c>
      <c r="H197" s="75"/>
      <c r="I197" s="75" t="s">
        <v>924</v>
      </c>
      <c r="J197" s="75" t="s">
        <v>658</v>
      </c>
      <c r="K197" s="75">
        <v>45.649000000000001</v>
      </c>
      <c r="L197" s="75">
        <v>-64.058000000000007</v>
      </c>
      <c r="M197" s="75" t="s">
        <v>479</v>
      </c>
      <c r="N197" s="75"/>
      <c r="O197" s="75"/>
      <c r="P197" s="75">
        <v>2018</v>
      </c>
      <c r="Q197" s="75">
        <v>9112</v>
      </c>
      <c r="R197" s="75"/>
      <c r="S197" s="75"/>
      <c r="T197" s="75" t="s">
        <v>494</v>
      </c>
      <c r="U197" s="75"/>
      <c r="V197" s="75"/>
      <c r="W197" s="75"/>
      <c r="X197" s="75"/>
      <c r="Y197" s="75"/>
      <c r="Z197" s="75"/>
      <c r="AA197" s="75"/>
      <c r="AB197" s="75"/>
      <c r="AC197" s="75"/>
      <c r="AD197" s="75" t="s">
        <v>481</v>
      </c>
      <c r="AE197" s="75"/>
      <c r="AF197" s="75" t="s">
        <v>495</v>
      </c>
      <c r="AG197" s="75"/>
      <c r="AH197" s="75"/>
      <c r="AI197" s="75"/>
      <c r="AJ197" s="75"/>
      <c r="AK197" s="75"/>
      <c r="AL197" s="75"/>
      <c r="AM197" s="75"/>
      <c r="AN197" s="75"/>
      <c r="AO197" s="75"/>
      <c r="AP197" s="75"/>
      <c r="AQ197" s="75"/>
      <c r="AR197" s="75"/>
      <c r="AS197" s="75"/>
      <c r="AT197" s="75"/>
      <c r="AU197" s="75"/>
      <c r="AV197" s="75"/>
      <c r="AW197" s="75"/>
      <c r="AX197" s="75" t="s">
        <v>481</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481</v>
      </c>
      <c r="CL197" s="75" t="s">
        <v>484</v>
      </c>
      <c r="CM197" s="75" t="s">
        <v>484</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c r="A198" s="84">
        <v>103655</v>
      </c>
      <c r="B198" s="75" t="s">
        <v>925</v>
      </c>
      <c r="C198" s="75" t="b">
        <v>0</v>
      </c>
      <c r="D198" s="75" t="b">
        <v>1</v>
      </c>
      <c r="E198" s="75" t="b">
        <v>0</v>
      </c>
      <c r="F198" s="75" t="b">
        <v>0</v>
      </c>
      <c r="G198" s="75" t="s">
        <v>686</v>
      </c>
      <c r="H198" s="75"/>
      <c r="I198" s="75" t="s">
        <v>926</v>
      </c>
      <c r="J198" s="75" t="s">
        <v>836</v>
      </c>
      <c r="K198" s="75">
        <v>45.759</v>
      </c>
      <c r="L198" s="75">
        <v>-73.811999999999998</v>
      </c>
      <c r="M198" s="75" t="s">
        <v>479</v>
      </c>
      <c r="N198" s="75"/>
      <c r="O198" s="75"/>
      <c r="P198" s="75">
        <v>2018</v>
      </c>
      <c r="Q198" s="75">
        <v>9112</v>
      </c>
      <c r="R198" s="75"/>
      <c r="S198" s="75"/>
      <c r="T198" s="75" t="s">
        <v>494</v>
      </c>
      <c r="U198" s="75"/>
      <c r="V198" s="75"/>
      <c r="W198" s="75"/>
      <c r="X198" s="75"/>
      <c r="Y198" s="75"/>
      <c r="Z198" s="75"/>
      <c r="AA198" s="75"/>
      <c r="AB198" s="75"/>
      <c r="AC198" s="75"/>
      <c r="AD198" s="75" t="s">
        <v>481</v>
      </c>
      <c r="AE198" s="75"/>
      <c r="AF198" s="75" t="s">
        <v>495</v>
      </c>
      <c r="AG198" s="75"/>
      <c r="AH198" s="75"/>
      <c r="AI198" s="75"/>
      <c r="AJ198" s="75"/>
      <c r="AK198" s="75"/>
      <c r="AL198" s="75"/>
      <c r="AM198" s="75"/>
      <c r="AN198" s="75"/>
      <c r="AO198" s="75"/>
      <c r="AP198" s="75"/>
      <c r="AQ198" s="75"/>
      <c r="AR198" s="75"/>
      <c r="AS198" s="75"/>
      <c r="AT198" s="75"/>
      <c r="AU198" s="75"/>
      <c r="AV198" s="75"/>
      <c r="AW198" s="75" t="s">
        <v>481</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481</v>
      </c>
      <c r="CL198" s="75" t="s">
        <v>484</v>
      </c>
      <c r="CM198" s="75" t="s">
        <v>484</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c r="A199" s="84">
        <v>103656</v>
      </c>
      <c r="B199" s="75" t="s">
        <v>927</v>
      </c>
      <c r="C199" s="75" t="b">
        <v>0</v>
      </c>
      <c r="D199" s="75" t="b">
        <v>1</v>
      </c>
      <c r="E199" s="75" t="b">
        <v>0</v>
      </c>
      <c r="F199" s="75" t="b">
        <v>0</v>
      </c>
      <c r="G199" s="75" t="s">
        <v>686</v>
      </c>
      <c r="H199" s="75"/>
      <c r="I199" s="75" t="s">
        <v>928</v>
      </c>
      <c r="J199" s="75" t="s">
        <v>836</v>
      </c>
      <c r="K199" s="75">
        <v>45.606000000000002</v>
      </c>
      <c r="L199" s="75">
        <v>-73.712999999999994</v>
      </c>
      <c r="M199" s="75" t="s">
        <v>479</v>
      </c>
      <c r="N199" s="75"/>
      <c r="O199" s="75"/>
      <c r="P199" s="75">
        <v>2018</v>
      </c>
      <c r="Q199" s="75">
        <v>9112</v>
      </c>
      <c r="R199" s="75"/>
      <c r="S199" s="75"/>
      <c r="T199" s="75" t="s">
        <v>480</v>
      </c>
      <c r="U199" s="75"/>
      <c r="V199" s="75"/>
      <c r="W199" s="75"/>
      <c r="X199" s="75"/>
      <c r="Y199" s="75"/>
      <c r="Z199" s="75"/>
      <c r="AA199" s="75"/>
      <c r="AB199" s="75"/>
      <c r="AC199" s="75"/>
      <c r="AD199" s="75" t="s">
        <v>481</v>
      </c>
      <c r="AE199" s="75"/>
      <c r="AF199" s="75" t="s">
        <v>495</v>
      </c>
      <c r="AG199" s="75"/>
      <c r="AH199" s="75"/>
      <c r="AI199" s="75"/>
      <c r="AJ199" s="75"/>
      <c r="AK199" s="75"/>
      <c r="AL199" s="75"/>
      <c r="AM199" s="75"/>
      <c r="AN199" s="75"/>
      <c r="AO199" s="75"/>
      <c r="AP199" s="75"/>
      <c r="AQ199" s="75"/>
      <c r="AR199" s="75"/>
      <c r="AS199" s="75"/>
      <c r="AT199" s="75"/>
      <c r="AU199" s="75"/>
      <c r="AV199" s="75"/>
      <c r="AW199" s="75" t="s">
        <v>481</v>
      </c>
      <c r="AX199" s="75"/>
      <c r="AY199" s="75"/>
      <c r="AZ199" s="75"/>
      <c r="BA199" s="75"/>
      <c r="BB199" s="75"/>
      <c r="BC199" s="75"/>
      <c r="BD199" s="75"/>
      <c r="BE199" s="75"/>
      <c r="BF199" s="75"/>
      <c r="BG199" s="75"/>
      <c r="BH199" s="75"/>
      <c r="BI199" s="75"/>
      <c r="BJ199" s="75"/>
      <c r="BK199" s="75"/>
      <c r="BL199" s="75"/>
      <c r="BM199" s="75"/>
      <c r="BN199" s="75" t="s">
        <v>481</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481</v>
      </c>
      <c r="CL199" s="75" t="s">
        <v>484</v>
      </c>
      <c r="CM199" s="75" t="s">
        <v>484</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c r="A200" s="84">
        <v>103657</v>
      </c>
      <c r="B200" s="75" t="s">
        <v>929</v>
      </c>
      <c r="C200" s="75" t="b">
        <v>0</v>
      </c>
      <c r="D200" s="75" t="b">
        <v>1</v>
      </c>
      <c r="E200" s="75" t="b">
        <v>0</v>
      </c>
      <c r="F200" s="75" t="b">
        <v>0</v>
      </c>
      <c r="G200" s="75" t="s">
        <v>686</v>
      </c>
      <c r="H200" s="75"/>
      <c r="I200" s="75" t="s">
        <v>930</v>
      </c>
      <c r="J200" s="75" t="s">
        <v>836</v>
      </c>
      <c r="K200" s="75">
        <v>45.206000000000003</v>
      </c>
      <c r="L200" s="75">
        <v>-72.747</v>
      </c>
      <c r="M200" s="75" t="s">
        <v>479</v>
      </c>
      <c r="N200" s="75"/>
      <c r="O200" s="75"/>
      <c r="P200" s="75">
        <v>2018</v>
      </c>
      <c r="Q200" s="75">
        <v>9112</v>
      </c>
      <c r="R200" s="75"/>
      <c r="S200" s="75"/>
      <c r="T200" s="75" t="s">
        <v>494</v>
      </c>
      <c r="U200" s="75"/>
      <c r="V200" s="75"/>
      <c r="W200" s="75"/>
      <c r="X200" s="75"/>
      <c r="Y200" s="75"/>
      <c r="Z200" s="75"/>
      <c r="AA200" s="75"/>
      <c r="AB200" s="75"/>
      <c r="AC200" s="75"/>
      <c r="AD200" s="75" t="s">
        <v>481</v>
      </c>
      <c r="AE200" s="75"/>
      <c r="AF200" s="75" t="s">
        <v>495</v>
      </c>
      <c r="AG200" s="75"/>
      <c r="AH200" s="75"/>
      <c r="AI200" s="75"/>
      <c r="AJ200" s="75"/>
      <c r="AK200" s="75"/>
      <c r="AL200" s="75"/>
      <c r="AM200" s="75"/>
      <c r="AN200" s="75"/>
      <c r="AO200" s="75"/>
      <c r="AP200" s="75"/>
      <c r="AQ200" s="75"/>
      <c r="AR200" s="75"/>
      <c r="AS200" s="75"/>
      <c r="AT200" s="75"/>
      <c r="AU200" s="75"/>
      <c r="AV200" s="75"/>
      <c r="AW200" s="75" t="s">
        <v>481</v>
      </c>
      <c r="AX200" s="75" t="s">
        <v>481</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481</v>
      </c>
      <c r="CL200" s="75" t="s">
        <v>484</v>
      </c>
      <c r="CM200" s="75" t="s">
        <v>484</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c r="A201" s="84">
        <v>103658</v>
      </c>
      <c r="B201" s="75" t="s">
        <v>931</v>
      </c>
      <c r="C201" s="75" t="b">
        <v>0</v>
      </c>
      <c r="D201" s="75" t="b">
        <v>1</v>
      </c>
      <c r="E201" s="75" t="b">
        <v>0</v>
      </c>
      <c r="F201" s="75" t="b">
        <v>0</v>
      </c>
      <c r="G201" s="75" t="s">
        <v>686</v>
      </c>
      <c r="H201" s="75"/>
      <c r="I201" s="75" t="s">
        <v>932</v>
      </c>
      <c r="J201" s="75" t="s">
        <v>836</v>
      </c>
      <c r="K201" s="75">
        <v>46.674999999999997</v>
      </c>
      <c r="L201" s="75">
        <v>-71.736000000000004</v>
      </c>
      <c r="M201" s="75" t="s">
        <v>479</v>
      </c>
      <c r="N201" s="75"/>
      <c r="O201" s="75"/>
      <c r="P201" s="75">
        <v>2018</v>
      </c>
      <c r="Q201" s="75">
        <v>9112</v>
      </c>
      <c r="R201" s="75"/>
      <c r="S201" s="75"/>
      <c r="T201" s="75" t="s">
        <v>494</v>
      </c>
      <c r="U201" s="75"/>
      <c r="V201" s="75"/>
      <c r="W201" s="75"/>
      <c r="X201" s="75"/>
      <c r="Y201" s="75"/>
      <c r="Z201" s="75"/>
      <c r="AA201" s="75"/>
      <c r="AB201" s="75"/>
      <c r="AC201" s="75"/>
      <c r="AD201" s="75" t="s">
        <v>481</v>
      </c>
      <c r="AE201" s="75"/>
      <c r="AF201" s="75" t="s">
        <v>495</v>
      </c>
      <c r="AG201" s="75"/>
      <c r="AH201" s="75"/>
      <c r="AI201" s="75"/>
      <c r="AJ201" s="75"/>
      <c r="AK201" s="75"/>
      <c r="AL201" s="75"/>
      <c r="AM201" s="75"/>
      <c r="AN201" s="75"/>
      <c r="AO201" s="75"/>
      <c r="AP201" s="75"/>
      <c r="AQ201" s="75"/>
      <c r="AR201" s="75"/>
      <c r="AS201" s="75"/>
      <c r="AT201" s="75"/>
      <c r="AU201" s="75"/>
      <c r="AV201" s="75"/>
      <c r="AW201" s="75" t="s">
        <v>481</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481</v>
      </c>
      <c r="CL201" s="75" t="s">
        <v>484</v>
      </c>
      <c r="CM201" s="75" t="s">
        <v>484</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c r="A202" s="84">
        <v>103659</v>
      </c>
      <c r="B202" s="75" t="s">
        <v>933</v>
      </c>
      <c r="C202" s="75" t="b">
        <v>0</v>
      </c>
      <c r="D202" s="75" t="b">
        <v>1</v>
      </c>
      <c r="E202" s="75" t="b">
        <v>0</v>
      </c>
      <c r="F202" s="75" t="b">
        <v>0</v>
      </c>
      <c r="G202" s="75" t="s">
        <v>686</v>
      </c>
      <c r="H202" s="75"/>
      <c r="I202" s="75" t="s">
        <v>934</v>
      </c>
      <c r="J202" s="75" t="s">
        <v>836</v>
      </c>
      <c r="K202" s="75">
        <v>45.881</v>
      </c>
      <c r="L202" s="75">
        <v>-72.494</v>
      </c>
      <c r="M202" s="75" t="s">
        <v>479</v>
      </c>
      <c r="N202" s="75"/>
      <c r="O202" s="75"/>
      <c r="P202" s="75">
        <v>2018</v>
      </c>
      <c r="Q202" s="75">
        <v>9112</v>
      </c>
      <c r="R202" s="75"/>
      <c r="S202" s="75"/>
      <c r="T202" s="75" t="s">
        <v>506</v>
      </c>
      <c r="U202" s="75"/>
      <c r="V202" s="75"/>
      <c r="W202" s="75"/>
      <c r="X202" s="75"/>
      <c r="Y202" s="75"/>
      <c r="Z202" s="75"/>
      <c r="AA202" s="75"/>
      <c r="AB202" s="75"/>
      <c r="AC202" s="75"/>
      <c r="AD202" s="75" t="s">
        <v>481</v>
      </c>
      <c r="AE202" s="75"/>
      <c r="AF202" s="75" t="s">
        <v>495</v>
      </c>
      <c r="AG202" s="75"/>
      <c r="AH202" s="75"/>
      <c r="AI202" s="75"/>
      <c r="AJ202" s="75"/>
      <c r="AK202" s="75"/>
      <c r="AL202" s="75"/>
      <c r="AM202" s="75"/>
      <c r="AN202" s="75"/>
      <c r="AO202" s="75"/>
      <c r="AP202" s="75"/>
      <c r="AQ202" s="75"/>
      <c r="AR202" s="75"/>
      <c r="AS202" s="75"/>
      <c r="AT202" s="75"/>
      <c r="AU202" s="75"/>
      <c r="AV202" s="75"/>
      <c r="AW202" s="75" t="s">
        <v>481</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481</v>
      </c>
      <c r="CL202" s="75" t="s">
        <v>484</v>
      </c>
      <c r="CM202" s="75" t="s">
        <v>484</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c r="A203" s="84">
        <v>103660</v>
      </c>
      <c r="B203" s="75" t="s">
        <v>935</v>
      </c>
      <c r="C203" s="75" t="b">
        <v>0</v>
      </c>
      <c r="D203" s="75" t="b">
        <v>1</v>
      </c>
      <c r="E203" s="75" t="b">
        <v>0</v>
      </c>
      <c r="F203" s="75" t="b">
        <v>0</v>
      </c>
      <c r="G203" s="75" t="s">
        <v>686</v>
      </c>
      <c r="H203" s="75"/>
      <c r="I203" s="75" t="s">
        <v>936</v>
      </c>
      <c r="J203" s="75" t="s">
        <v>836</v>
      </c>
      <c r="K203" s="75">
        <v>46.014000000000003</v>
      </c>
      <c r="L203" s="75">
        <v>-73.418000000000006</v>
      </c>
      <c r="M203" s="75" t="s">
        <v>479</v>
      </c>
      <c r="N203" s="75"/>
      <c r="O203" s="75"/>
      <c r="P203" s="75">
        <v>2018</v>
      </c>
      <c r="Q203" s="75">
        <v>9112</v>
      </c>
      <c r="R203" s="75"/>
      <c r="S203" s="75"/>
      <c r="T203" s="75" t="s">
        <v>494</v>
      </c>
      <c r="U203" s="75"/>
      <c r="V203" s="75"/>
      <c r="W203" s="75"/>
      <c r="X203" s="75"/>
      <c r="Y203" s="75"/>
      <c r="Z203" s="75"/>
      <c r="AA203" s="75"/>
      <c r="AB203" s="75"/>
      <c r="AC203" s="75"/>
      <c r="AD203" s="75" t="s">
        <v>481</v>
      </c>
      <c r="AE203" s="75"/>
      <c r="AF203" s="75" t="s">
        <v>495</v>
      </c>
      <c r="AG203" s="75"/>
      <c r="AH203" s="75"/>
      <c r="AI203" s="75"/>
      <c r="AJ203" s="75"/>
      <c r="AK203" s="75"/>
      <c r="AL203" s="75"/>
      <c r="AM203" s="75"/>
      <c r="AN203" s="75"/>
      <c r="AO203" s="75"/>
      <c r="AP203" s="75"/>
      <c r="AQ203" s="75"/>
      <c r="AR203" s="75"/>
      <c r="AS203" s="75"/>
      <c r="AT203" s="75"/>
      <c r="AU203" s="75"/>
      <c r="AV203" s="75"/>
      <c r="AW203" s="75" t="s">
        <v>481</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481</v>
      </c>
      <c r="CL203" s="75" t="s">
        <v>484</v>
      </c>
      <c r="CM203" s="75" t="s">
        <v>484</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c r="A204" s="84">
        <v>103661</v>
      </c>
      <c r="B204" s="75" t="s">
        <v>937</v>
      </c>
      <c r="C204" s="75" t="b">
        <v>0</v>
      </c>
      <c r="D204" s="75" t="b">
        <v>1</v>
      </c>
      <c r="E204" s="75" t="b">
        <v>0</v>
      </c>
      <c r="F204" s="75" t="b">
        <v>0</v>
      </c>
      <c r="G204" s="75" t="s">
        <v>686</v>
      </c>
      <c r="H204" s="75"/>
      <c r="I204" s="75" t="s">
        <v>938</v>
      </c>
      <c r="J204" s="75" t="s">
        <v>836</v>
      </c>
      <c r="K204" s="75">
        <v>46.374000000000002</v>
      </c>
      <c r="L204" s="75">
        <v>-74.77</v>
      </c>
      <c r="M204" s="75" t="s">
        <v>479</v>
      </c>
      <c r="N204" s="75"/>
      <c r="O204" s="75"/>
      <c r="P204" s="75">
        <v>2018</v>
      </c>
      <c r="Q204" s="75">
        <v>9112</v>
      </c>
      <c r="R204" s="75"/>
      <c r="S204" s="75"/>
      <c r="T204" s="75" t="s">
        <v>494</v>
      </c>
      <c r="U204" s="75"/>
      <c r="V204" s="75"/>
      <c r="W204" s="75"/>
      <c r="X204" s="75"/>
      <c r="Y204" s="75"/>
      <c r="Z204" s="75"/>
      <c r="AA204" s="75"/>
      <c r="AB204" s="75"/>
      <c r="AC204" s="75"/>
      <c r="AD204" s="75" t="s">
        <v>481</v>
      </c>
      <c r="AE204" s="75"/>
      <c r="AF204" s="75" t="s">
        <v>495</v>
      </c>
      <c r="AG204" s="75"/>
      <c r="AH204" s="75"/>
      <c r="AI204" s="75"/>
      <c r="AJ204" s="75"/>
      <c r="AK204" s="75"/>
      <c r="AL204" s="75"/>
      <c r="AM204" s="75"/>
      <c r="AN204" s="75"/>
      <c r="AO204" s="75"/>
      <c r="AP204" s="75"/>
      <c r="AQ204" s="75"/>
      <c r="AR204" s="75"/>
      <c r="AS204" s="75"/>
      <c r="AT204" s="75"/>
      <c r="AU204" s="75"/>
      <c r="AV204" s="75"/>
      <c r="AW204" s="75"/>
      <c r="AX204" s="75" t="s">
        <v>481</v>
      </c>
      <c r="AY204" s="75"/>
      <c r="AZ204" s="75"/>
      <c r="BA204" s="75"/>
      <c r="BB204" s="75"/>
      <c r="BC204" s="75"/>
      <c r="BD204" s="75"/>
      <c r="BE204" s="75"/>
      <c r="BF204" s="75"/>
      <c r="BG204" s="75"/>
      <c r="BH204" s="75"/>
      <c r="BI204" s="75"/>
      <c r="BJ204" s="75"/>
      <c r="BK204" s="75"/>
      <c r="BL204" s="75"/>
      <c r="BM204" s="75"/>
      <c r="BN204" s="75" t="s">
        <v>481</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481</v>
      </c>
      <c r="CL204" s="75" t="s">
        <v>484</v>
      </c>
      <c r="CM204" s="75" t="s">
        <v>484</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c r="A205" s="84">
        <v>103662</v>
      </c>
      <c r="B205" s="75" t="s">
        <v>939</v>
      </c>
      <c r="C205" s="75" t="b">
        <v>0</v>
      </c>
      <c r="D205" s="75" t="b">
        <v>1</v>
      </c>
      <c r="E205" s="75" t="b">
        <v>0</v>
      </c>
      <c r="F205" s="75" t="b">
        <v>0</v>
      </c>
      <c r="G205" s="75" t="s">
        <v>686</v>
      </c>
      <c r="H205" s="75"/>
      <c r="I205" s="75" t="s">
        <v>940</v>
      </c>
      <c r="J205" s="75" t="s">
        <v>836</v>
      </c>
      <c r="K205" s="75">
        <v>50.018999999999998</v>
      </c>
      <c r="L205" s="75">
        <v>-66.86</v>
      </c>
      <c r="M205" s="75" t="s">
        <v>479</v>
      </c>
      <c r="N205" s="75"/>
      <c r="O205" s="75"/>
      <c r="P205" s="75">
        <v>2018</v>
      </c>
      <c r="Q205" s="75">
        <v>9112</v>
      </c>
      <c r="R205" s="75"/>
      <c r="S205" s="75"/>
      <c r="T205" s="75" t="s">
        <v>494</v>
      </c>
      <c r="U205" s="75"/>
      <c r="V205" s="75"/>
      <c r="W205" s="75"/>
      <c r="X205" s="75"/>
      <c r="Y205" s="75"/>
      <c r="Z205" s="75"/>
      <c r="AA205" s="75"/>
      <c r="AB205" s="75"/>
      <c r="AC205" s="75"/>
      <c r="AD205" s="75" t="s">
        <v>481</v>
      </c>
      <c r="AE205" s="75"/>
      <c r="AF205" s="75" t="s">
        <v>495</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481</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481</v>
      </c>
      <c r="CL205" s="75" t="s">
        <v>484</v>
      </c>
      <c r="CM205" s="75" t="s">
        <v>484</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c r="A206" s="84">
        <v>103663</v>
      </c>
      <c r="B206" s="75" t="s">
        <v>941</v>
      </c>
      <c r="C206" s="75" t="b">
        <v>0</v>
      </c>
      <c r="D206" s="75" t="b">
        <v>1</v>
      </c>
      <c r="E206" s="75" t="b">
        <v>0</v>
      </c>
      <c r="F206" s="75" t="b">
        <v>0</v>
      </c>
      <c r="G206" s="75" t="s">
        <v>686</v>
      </c>
      <c r="H206" s="75"/>
      <c r="I206" s="75" t="s">
        <v>942</v>
      </c>
      <c r="J206" s="75" t="s">
        <v>722</v>
      </c>
      <c r="K206" s="75">
        <v>44.184999999999995</v>
      </c>
      <c r="L206" s="75">
        <v>-76.77</v>
      </c>
      <c r="M206" s="75" t="s">
        <v>479</v>
      </c>
      <c r="N206" s="75"/>
      <c r="O206" s="75"/>
      <c r="P206" s="75">
        <v>2018</v>
      </c>
      <c r="Q206" s="75">
        <v>9112</v>
      </c>
      <c r="R206" s="75"/>
      <c r="S206" s="75"/>
      <c r="T206" s="75" t="s">
        <v>494</v>
      </c>
      <c r="U206" s="75"/>
      <c r="V206" s="75"/>
      <c r="W206" s="75"/>
      <c r="X206" s="75"/>
      <c r="Y206" s="75"/>
      <c r="Z206" s="75"/>
      <c r="AA206" s="75"/>
      <c r="AB206" s="75"/>
      <c r="AC206" s="75"/>
      <c r="AD206" s="75" t="s">
        <v>481</v>
      </c>
      <c r="AE206" s="75"/>
      <c r="AF206" s="75" t="s">
        <v>495</v>
      </c>
      <c r="AG206" s="75"/>
      <c r="AH206" s="75"/>
      <c r="AI206" s="75"/>
      <c r="AJ206" s="75"/>
      <c r="AK206" s="75"/>
      <c r="AL206" s="75"/>
      <c r="AM206" s="75"/>
      <c r="AN206" s="75"/>
      <c r="AO206" s="75"/>
      <c r="AP206" s="75"/>
      <c r="AQ206" s="75"/>
      <c r="AR206" s="75"/>
      <c r="AS206" s="75"/>
      <c r="AT206" s="75"/>
      <c r="AU206" s="75"/>
      <c r="AV206" s="75"/>
      <c r="AW206" s="75" t="s">
        <v>481</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481</v>
      </c>
      <c r="CL206" s="75" t="s">
        <v>484</v>
      </c>
      <c r="CM206" s="75" t="s">
        <v>484</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c r="A207" s="84">
        <v>103664</v>
      </c>
      <c r="B207" s="75" t="s">
        <v>943</v>
      </c>
      <c r="C207" s="75" t="b">
        <v>0</v>
      </c>
      <c r="D207" s="75" t="b">
        <v>1</v>
      </c>
      <c r="E207" s="75" t="b">
        <v>0</v>
      </c>
      <c r="F207" s="75" t="b">
        <v>0</v>
      </c>
      <c r="G207" s="75" t="s">
        <v>686</v>
      </c>
      <c r="H207" s="75"/>
      <c r="I207" s="75" t="s">
        <v>944</v>
      </c>
      <c r="J207" s="75" t="s">
        <v>722</v>
      </c>
      <c r="K207" s="75">
        <v>44.917999999999999</v>
      </c>
      <c r="L207" s="75">
        <v>-79.378</v>
      </c>
      <c r="M207" s="75" t="s">
        <v>479</v>
      </c>
      <c r="N207" s="75"/>
      <c r="O207" s="75"/>
      <c r="P207" s="75">
        <v>2018</v>
      </c>
      <c r="Q207" s="75">
        <v>9112</v>
      </c>
      <c r="R207" s="75"/>
      <c r="S207" s="75"/>
      <c r="T207" s="75" t="s">
        <v>494</v>
      </c>
      <c r="U207" s="75"/>
      <c r="V207" s="75"/>
      <c r="W207" s="75"/>
      <c r="X207" s="75"/>
      <c r="Y207" s="75"/>
      <c r="Z207" s="75"/>
      <c r="AA207" s="75"/>
      <c r="AB207" s="75"/>
      <c r="AC207" s="75"/>
      <c r="AD207" s="75" t="s">
        <v>481</v>
      </c>
      <c r="AE207" s="75"/>
      <c r="AF207" s="75" t="s">
        <v>495</v>
      </c>
      <c r="AG207" s="75"/>
      <c r="AH207" s="75"/>
      <c r="AI207" s="75"/>
      <c r="AJ207" s="75"/>
      <c r="AK207" s="75"/>
      <c r="AL207" s="75"/>
      <c r="AM207" s="75"/>
      <c r="AN207" s="75"/>
      <c r="AO207" s="75"/>
      <c r="AP207" s="75"/>
      <c r="AQ207" s="75"/>
      <c r="AR207" s="75"/>
      <c r="AS207" s="75"/>
      <c r="AT207" s="75"/>
      <c r="AU207" s="75"/>
      <c r="AV207" s="75"/>
      <c r="AW207" s="75" t="s">
        <v>481</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481</v>
      </c>
      <c r="CL207" s="75" t="s">
        <v>484</v>
      </c>
      <c r="CM207" s="75" t="s">
        <v>484</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c r="A208" s="84">
        <v>103665</v>
      </c>
      <c r="B208" s="75" t="s">
        <v>945</v>
      </c>
      <c r="C208" s="75" t="b">
        <v>0</v>
      </c>
      <c r="D208" s="75" t="b">
        <v>1</v>
      </c>
      <c r="E208" s="75" t="b">
        <v>0</v>
      </c>
      <c r="F208" s="75" t="b">
        <v>0</v>
      </c>
      <c r="G208" s="75" t="s">
        <v>686</v>
      </c>
      <c r="H208" s="75"/>
      <c r="I208" s="75" t="s">
        <v>753</v>
      </c>
      <c r="J208" s="75" t="s">
        <v>722</v>
      </c>
      <c r="K208" s="75">
        <v>44.231999999999999</v>
      </c>
      <c r="L208" s="75">
        <v>-76.48</v>
      </c>
      <c r="M208" s="75" t="s">
        <v>479</v>
      </c>
      <c r="N208" s="75"/>
      <c r="O208" s="75"/>
      <c r="P208" s="75">
        <v>2018</v>
      </c>
      <c r="Q208" s="75">
        <v>9112</v>
      </c>
      <c r="R208" s="75"/>
      <c r="S208" s="75"/>
      <c r="T208" s="75" t="s">
        <v>480</v>
      </c>
      <c r="U208" s="75"/>
      <c r="V208" s="75"/>
      <c r="W208" s="75"/>
      <c r="X208" s="75"/>
      <c r="Y208" s="75"/>
      <c r="Z208" s="75"/>
      <c r="AA208" s="75"/>
      <c r="AB208" s="75"/>
      <c r="AC208" s="75"/>
      <c r="AD208" s="75" t="s">
        <v>481</v>
      </c>
      <c r="AE208" s="75"/>
      <c r="AF208" s="75" t="s">
        <v>495</v>
      </c>
      <c r="AG208" s="75"/>
      <c r="AH208" s="75"/>
      <c r="AI208" s="75"/>
      <c r="AJ208" s="75"/>
      <c r="AK208" s="75"/>
      <c r="AL208" s="75"/>
      <c r="AM208" s="75"/>
      <c r="AN208" s="75"/>
      <c r="AO208" s="75"/>
      <c r="AP208" s="75"/>
      <c r="AQ208" s="75"/>
      <c r="AR208" s="75"/>
      <c r="AS208" s="75"/>
      <c r="AT208" s="75"/>
      <c r="AU208" s="75"/>
      <c r="AV208" s="75"/>
      <c r="AW208" s="75" t="s">
        <v>481</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481</v>
      </c>
      <c r="CL208" s="75" t="s">
        <v>484</v>
      </c>
      <c r="CM208" s="75" t="s">
        <v>484</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c r="A209" s="84">
        <v>103666</v>
      </c>
      <c r="B209" s="75" t="s">
        <v>946</v>
      </c>
      <c r="C209" s="75" t="b">
        <v>0</v>
      </c>
      <c r="D209" s="75" t="b">
        <v>1</v>
      </c>
      <c r="E209" s="75" t="b">
        <v>0</v>
      </c>
      <c r="F209" s="75" t="b">
        <v>0</v>
      </c>
      <c r="G209" s="75" t="s">
        <v>686</v>
      </c>
      <c r="H209" s="75"/>
      <c r="I209" s="75" t="s">
        <v>947</v>
      </c>
      <c r="J209" s="75" t="s">
        <v>722</v>
      </c>
      <c r="K209" s="75">
        <v>43.451999999999998</v>
      </c>
      <c r="L209" s="75">
        <v>-80.492000000000004</v>
      </c>
      <c r="M209" s="75" t="s">
        <v>479</v>
      </c>
      <c r="N209" s="75"/>
      <c r="O209" s="75"/>
      <c r="P209" s="75">
        <v>2018</v>
      </c>
      <c r="Q209" s="75">
        <v>9112</v>
      </c>
      <c r="R209" s="75"/>
      <c r="S209" s="75"/>
      <c r="T209" s="75" t="s">
        <v>480</v>
      </c>
      <c r="U209" s="75"/>
      <c r="V209" s="75"/>
      <c r="W209" s="75"/>
      <c r="X209" s="75"/>
      <c r="Y209" s="75"/>
      <c r="Z209" s="75"/>
      <c r="AA209" s="75"/>
      <c r="AB209" s="75"/>
      <c r="AC209" s="75"/>
      <c r="AD209" s="75" t="s">
        <v>481</v>
      </c>
      <c r="AE209" s="75"/>
      <c r="AF209" s="75" t="s">
        <v>495</v>
      </c>
      <c r="AG209" s="75"/>
      <c r="AH209" s="75"/>
      <c r="AI209" s="75"/>
      <c r="AJ209" s="75"/>
      <c r="AK209" s="75"/>
      <c r="AL209" s="75"/>
      <c r="AM209" s="75"/>
      <c r="AN209" s="75"/>
      <c r="AO209" s="75"/>
      <c r="AP209" s="75"/>
      <c r="AQ209" s="75"/>
      <c r="AR209" s="75"/>
      <c r="AS209" s="75"/>
      <c r="AT209" s="75"/>
      <c r="AU209" s="75"/>
      <c r="AV209" s="75"/>
      <c r="AW209" s="75" t="s">
        <v>481</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481</v>
      </c>
      <c r="CL209" s="75" t="s">
        <v>484</v>
      </c>
      <c r="CM209" s="75" t="s">
        <v>484</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c r="A210" s="84">
        <v>103667</v>
      </c>
      <c r="B210" s="75" t="s">
        <v>948</v>
      </c>
      <c r="C210" s="75" t="b">
        <v>0</v>
      </c>
      <c r="D210" s="75" t="b">
        <v>1</v>
      </c>
      <c r="E210" s="75" t="b">
        <v>0</v>
      </c>
      <c r="F210" s="75" t="b">
        <v>0</v>
      </c>
      <c r="G210" s="75" t="s">
        <v>686</v>
      </c>
      <c r="H210" s="75"/>
      <c r="I210" s="75" t="s">
        <v>753</v>
      </c>
      <c r="J210" s="75" t="s">
        <v>722</v>
      </c>
      <c r="K210" s="75">
        <v>44.232999999999997</v>
      </c>
      <c r="L210" s="75">
        <v>-76.478999999999999</v>
      </c>
      <c r="M210" s="75" t="s">
        <v>479</v>
      </c>
      <c r="N210" s="75"/>
      <c r="O210" s="75"/>
      <c r="P210" s="75">
        <v>2018</v>
      </c>
      <c r="Q210" s="75">
        <v>9112</v>
      </c>
      <c r="R210" s="75"/>
      <c r="S210" s="75"/>
      <c r="T210" s="75" t="s">
        <v>480</v>
      </c>
      <c r="U210" s="75"/>
      <c r="V210" s="75"/>
      <c r="W210" s="75"/>
      <c r="X210" s="75"/>
      <c r="Y210" s="75"/>
      <c r="Z210" s="75"/>
      <c r="AA210" s="75"/>
      <c r="AB210" s="75"/>
      <c r="AC210" s="75"/>
      <c r="AD210" s="75" t="s">
        <v>481</v>
      </c>
      <c r="AE210" s="75"/>
      <c r="AF210" s="75" t="s">
        <v>495</v>
      </c>
      <c r="AG210" s="75"/>
      <c r="AH210" s="75"/>
      <c r="AI210" s="75"/>
      <c r="AJ210" s="75"/>
      <c r="AK210" s="75"/>
      <c r="AL210" s="75"/>
      <c r="AM210" s="75"/>
      <c r="AN210" s="75"/>
      <c r="AO210" s="75"/>
      <c r="AP210" s="75"/>
      <c r="AQ210" s="75"/>
      <c r="AR210" s="75"/>
      <c r="AS210" s="75"/>
      <c r="AT210" s="75"/>
      <c r="AU210" s="75"/>
      <c r="AV210" s="75"/>
      <c r="AW210" s="75" t="s">
        <v>481</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481</v>
      </c>
      <c r="CL210" s="75" t="s">
        <v>484</v>
      </c>
      <c r="CM210" s="75" t="s">
        <v>484</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c r="A211" s="84">
        <v>103668</v>
      </c>
      <c r="B211" s="75" t="s">
        <v>949</v>
      </c>
      <c r="C211" s="75" t="b">
        <v>0</v>
      </c>
      <c r="D211" s="75" t="b">
        <v>1</v>
      </c>
      <c r="E211" s="75" t="b">
        <v>0</v>
      </c>
      <c r="F211" s="75" t="b">
        <v>0</v>
      </c>
      <c r="G211" s="75" t="s">
        <v>686</v>
      </c>
      <c r="H211" s="75"/>
      <c r="I211" s="75" t="s">
        <v>950</v>
      </c>
      <c r="J211" s="75" t="s">
        <v>722</v>
      </c>
      <c r="K211" s="75">
        <v>44.311</v>
      </c>
      <c r="L211" s="75">
        <v>-77.795000000000002</v>
      </c>
      <c r="M211" s="75" t="s">
        <v>479</v>
      </c>
      <c r="N211" s="75"/>
      <c r="O211" s="75"/>
      <c r="P211" s="75">
        <v>2018</v>
      </c>
      <c r="Q211" s="75">
        <v>9112</v>
      </c>
      <c r="R211" s="75"/>
      <c r="S211" s="75"/>
      <c r="T211" s="75" t="s">
        <v>494</v>
      </c>
      <c r="U211" s="75"/>
      <c r="V211" s="75"/>
      <c r="W211" s="75"/>
      <c r="X211" s="75"/>
      <c r="Y211" s="75"/>
      <c r="Z211" s="75"/>
      <c r="AA211" s="75"/>
      <c r="AB211" s="75"/>
      <c r="AC211" s="75"/>
      <c r="AD211" s="75" t="s">
        <v>481</v>
      </c>
      <c r="AE211" s="75"/>
      <c r="AF211" s="75" t="s">
        <v>495</v>
      </c>
      <c r="AG211" s="75"/>
      <c r="AH211" s="75"/>
      <c r="AI211" s="75"/>
      <c r="AJ211" s="75"/>
      <c r="AK211" s="75"/>
      <c r="AL211" s="75"/>
      <c r="AM211" s="75"/>
      <c r="AN211" s="75"/>
      <c r="AO211" s="75"/>
      <c r="AP211" s="75"/>
      <c r="AQ211" s="75"/>
      <c r="AR211" s="75"/>
      <c r="AS211" s="75"/>
      <c r="AT211" s="75"/>
      <c r="AU211" s="75"/>
      <c r="AV211" s="75"/>
      <c r="AW211" s="75" t="s">
        <v>481</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481</v>
      </c>
      <c r="CL211" s="75" t="s">
        <v>484</v>
      </c>
      <c r="CM211" s="75" t="s">
        <v>484</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c r="A212" s="84">
        <v>103669</v>
      </c>
      <c r="B212" s="75" t="s">
        <v>951</v>
      </c>
      <c r="C212" s="75" t="b">
        <v>0</v>
      </c>
      <c r="D212" s="75" t="b">
        <v>1</v>
      </c>
      <c r="E212" s="75" t="b">
        <v>0</v>
      </c>
      <c r="F212" s="75" t="b">
        <v>0</v>
      </c>
      <c r="G212" s="75" t="s">
        <v>686</v>
      </c>
      <c r="H212" s="75"/>
      <c r="I212" s="75" t="s">
        <v>630</v>
      </c>
      <c r="J212" s="75" t="s">
        <v>612</v>
      </c>
      <c r="K212" s="75">
        <v>49.896999999999998</v>
      </c>
      <c r="L212" s="75">
        <v>-97.14</v>
      </c>
      <c r="M212" s="75" t="s">
        <v>479</v>
      </c>
      <c r="N212" s="75"/>
      <c r="O212" s="75"/>
      <c r="P212" s="75">
        <v>2018</v>
      </c>
      <c r="Q212" s="75">
        <v>9112</v>
      </c>
      <c r="R212" s="75"/>
      <c r="S212" s="75"/>
      <c r="T212" s="75" t="s">
        <v>480</v>
      </c>
      <c r="U212" s="75"/>
      <c r="V212" s="75"/>
      <c r="W212" s="75"/>
      <c r="X212" s="75"/>
      <c r="Y212" s="75"/>
      <c r="Z212" s="75"/>
      <c r="AA212" s="75"/>
      <c r="AB212" s="75"/>
      <c r="AC212" s="75"/>
      <c r="AD212" s="75" t="s">
        <v>481</v>
      </c>
      <c r="AE212" s="75"/>
      <c r="AF212" s="75" t="s">
        <v>495</v>
      </c>
      <c r="AG212" s="75"/>
      <c r="AH212" s="75"/>
      <c r="AI212" s="75"/>
      <c r="AJ212" s="75"/>
      <c r="AK212" s="75"/>
      <c r="AL212" s="75"/>
      <c r="AM212" s="75"/>
      <c r="AN212" s="75"/>
      <c r="AO212" s="75"/>
      <c r="AP212" s="75"/>
      <c r="AQ212" s="75"/>
      <c r="AR212" s="75"/>
      <c r="AS212" s="75"/>
      <c r="AT212" s="75"/>
      <c r="AU212" s="75"/>
      <c r="AV212" s="75"/>
      <c r="AW212" s="75" t="s">
        <v>481</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481</v>
      </c>
      <c r="CL212" s="75" t="s">
        <v>484</v>
      </c>
      <c r="CM212" s="75" t="s">
        <v>484</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c r="A213" s="84">
        <v>103670</v>
      </c>
      <c r="B213" s="75" t="s">
        <v>952</v>
      </c>
      <c r="C213" s="75" t="b">
        <v>0</v>
      </c>
      <c r="D213" s="75" t="b">
        <v>1</v>
      </c>
      <c r="E213" s="75" t="b">
        <v>0</v>
      </c>
      <c r="F213" s="75" t="b">
        <v>0</v>
      </c>
      <c r="G213" s="75" t="s">
        <v>686</v>
      </c>
      <c r="H213" s="75"/>
      <c r="I213" s="75" t="s">
        <v>857</v>
      </c>
      <c r="J213" s="75" t="s">
        <v>855</v>
      </c>
      <c r="K213" s="75">
        <v>52.133000000000003</v>
      </c>
      <c r="L213" s="75">
        <v>-106.67700000000001</v>
      </c>
      <c r="M213" s="75" t="s">
        <v>479</v>
      </c>
      <c r="N213" s="75"/>
      <c r="O213" s="75"/>
      <c r="P213" s="75">
        <v>2018</v>
      </c>
      <c r="Q213" s="75">
        <v>9112</v>
      </c>
      <c r="R213" s="75"/>
      <c r="S213" s="75"/>
      <c r="T213" s="75" t="s">
        <v>480</v>
      </c>
      <c r="U213" s="75"/>
      <c r="V213" s="75"/>
      <c r="W213" s="75"/>
      <c r="X213" s="75"/>
      <c r="Y213" s="75"/>
      <c r="Z213" s="75"/>
      <c r="AA213" s="75"/>
      <c r="AB213" s="75"/>
      <c r="AC213" s="75"/>
      <c r="AD213" s="75" t="s">
        <v>481</v>
      </c>
      <c r="AE213" s="75"/>
      <c r="AF213" s="75" t="s">
        <v>495</v>
      </c>
      <c r="AG213" s="75"/>
      <c r="AH213" s="75"/>
      <c r="AI213" s="75"/>
      <c r="AJ213" s="75"/>
      <c r="AK213" s="75"/>
      <c r="AL213" s="75"/>
      <c r="AM213" s="75"/>
      <c r="AN213" s="75"/>
      <c r="AO213" s="75"/>
      <c r="AP213" s="75"/>
      <c r="AQ213" s="75"/>
      <c r="AR213" s="75"/>
      <c r="AS213" s="75"/>
      <c r="AT213" s="75"/>
      <c r="AU213" s="75"/>
      <c r="AV213" s="75"/>
      <c r="AW213" s="75" t="s">
        <v>481</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481</v>
      </c>
      <c r="CL213" s="75" t="s">
        <v>484</v>
      </c>
      <c r="CM213" s="75" t="s">
        <v>484</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c r="A214" s="84">
        <v>103671</v>
      </c>
      <c r="B214" s="75" t="s">
        <v>953</v>
      </c>
      <c r="C214" s="75" t="b">
        <v>0</v>
      </c>
      <c r="D214" s="75" t="b">
        <v>1</v>
      </c>
      <c r="E214" s="75" t="b">
        <v>0</v>
      </c>
      <c r="F214" s="75" t="b">
        <v>0</v>
      </c>
      <c r="G214" s="75" t="s">
        <v>686</v>
      </c>
      <c r="H214" s="75"/>
      <c r="I214" s="75" t="s">
        <v>954</v>
      </c>
      <c r="J214" s="75" t="s">
        <v>855</v>
      </c>
      <c r="K214" s="75">
        <v>53.203000000000003</v>
      </c>
      <c r="L214" s="75">
        <v>-105.752</v>
      </c>
      <c r="M214" s="75" t="s">
        <v>479</v>
      </c>
      <c r="N214" s="75"/>
      <c r="O214" s="75"/>
      <c r="P214" s="75">
        <v>2018</v>
      </c>
      <c r="Q214" s="75">
        <v>9112</v>
      </c>
      <c r="R214" s="75"/>
      <c r="S214" s="75"/>
      <c r="T214" s="75" t="s">
        <v>506</v>
      </c>
      <c r="U214" s="75"/>
      <c r="V214" s="75"/>
      <c r="W214" s="75"/>
      <c r="X214" s="75"/>
      <c r="Y214" s="75"/>
      <c r="Z214" s="75"/>
      <c r="AA214" s="75"/>
      <c r="AB214" s="75"/>
      <c r="AC214" s="75"/>
      <c r="AD214" s="75" t="s">
        <v>481</v>
      </c>
      <c r="AE214" s="75"/>
      <c r="AF214" s="75" t="s">
        <v>495</v>
      </c>
      <c r="AG214" s="75"/>
      <c r="AH214" s="75"/>
      <c r="AI214" s="75"/>
      <c r="AJ214" s="75"/>
      <c r="AK214" s="75"/>
      <c r="AL214" s="75"/>
      <c r="AM214" s="75"/>
      <c r="AN214" s="75"/>
      <c r="AO214" s="75"/>
      <c r="AP214" s="75"/>
      <c r="AQ214" s="75"/>
      <c r="AR214" s="75"/>
      <c r="AS214" s="75"/>
      <c r="AT214" s="75"/>
      <c r="AU214" s="75"/>
      <c r="AV214" s="75"/>
      <c r="AW214" s="75" t="s">
        <v>481</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481</v>
      </c>
      <c r="CL214" s="75" t="s">
        <v>484</v>
      </c>
      <c r="CM214" s="75" t="s">
        <v>484</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c r="A215" s="84">
        <v>103672</v>
      </c>
      <c r="B215" s="75" t="s">
        <v>955</v>
      </c>
      <c r="C215" s="75" t="b">
        <v>0</v>
      </c>
      <c r="D215" s="75" t="b">
        <v>1</v>
      </c>
      <c r="E215" s="75" t="b">
        <v>0</v>
      </c>
      <c r="F215" s="75" t="b">
        <v>0</v>
      </c>
      <c r="G215" s="75" t="s">
        <v>686</v>
      </c>
      <c r="H215" s="75"/>
      <c r="I215" s="75" t="s">
        <v>956</v>
      </c>
      <c r="J215" s="75" t="s">
        <v>478</v>
      </c>
      <c r="K215" s="75">
        <v>52.027000000000001</v>
      </c>
      <c r="L215" s="75">
        <v>-113.94799999999999</v>
      </c>
      <c r="M215" s="75" t="s">
        <v>479</v>
      </c>
      <c r="N215" s="75"/>
      <c r="O215" s="75"/>
      <c r="P215" s="75">
        <v>2018</v>
      </c>
      <c r="Q215" s="75">
        <v>9112</v>
      </c>
      <c r="R215" s="75"/>
      <c r="S215" s="75"/>
      <c r="T215" s="75" t="s">
        <v>494</v>
      </c>
      <c r="U215" s="75"/>
      <c r="V215" s="75"/>
      <c r="W215" s="75"/>
      <c r="X215" s="75"/>
      <c r="Y215" s="75"/>
      <c r="Z215" s="75"/>
      <c r="AA215" s="75"/>
      <c r="AB215" s="75"/>
      <c r="AC215" s="75"/>
      <c r="AD215" s="75" t="s">
        <v>481</v>
      </c>
      <c r="AE215" s="75"/>
      <c r="AF215" s="75" t="s">
        <v>495</v>
      </c>
      <c r="AG215" s="75"/>
      <c r="AH215" s="75"/>
      <c r="AI215" s="75"/>
      <c r="AJ215" s="75"/>
      <c r="AK215" s="75"/>
      <c r="AL215" s="75"/>
      <c r="AM215" s="75"/>
      <c r="AN215" s="75"/>
      <c r="AO215" s="75"/>
      <c r="AP215" s="75"/>
      <c r="AQ215" s="75"/>
      <c r="AR215" s="75"/>
      <c r="AS215" s="75"/>
      <c r="AT215" s="75"/>
      <c r="AU215" s="75"/>
      <c r="AV215" s="75"/>
      <c r="AW215" s="75" t="s">
        <v>481</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481</v>
      </c>
      <c r="CL215" s="75" t="s">
        <v>484</v>
      </c>
      <c r="CM215" s="75" t="s">
        <v>484</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c r="A216" s="84">
        <v>103673</v>
      </c>
      <c r="B216" s="75" t="s">
        <v>957</v>
      </c>
      <c r="C216" s="75" t="b">
        <v>0</v>
      </c>
      <c r="D216" s="75" t="b">
        <v>1</v>
      </c>
      <c r="E216" s="75" t="b">
        <v>0</v>
      </c>
      <c r="F216" s="75" t="b">
        <v>0</v>
      </c>
      <c r="G216" s="75" t="s">
        <v>686</v>
      </c>
      <c r="H216" s="75"/>
      <c r="I216" s="75" t="s">
        <v>958</v>
      </c>
      <c r="J216" s="75" t="s">
        <v>478</v>
      </c>
      <c r="K216" s="75">
        <v>51.465000000000003</v>
      </c>
      <c r="L216" s="75">
        <v>-112.714</v>
      </c>
      <c r="M216" s="75" t="s">
        <v>479</v>
      </c>
      <c r="N216" s="75"/>
      <c r="O216" s="75"/>
      <c r="P216" s="75">
        <v>2018</v>
      </c>
      <c r="Q216" s="75">
        <v>9112</v>
      </c>
      <c r="R216" s="75"/>
      <c r="S216" s="75"/>
      <c r="T216" s="75" t="s">
        <v>494</v>
      </c>
      <c r="U216" s="75"/>
      <c r="V216" s="75"/>
      <c r="W216" s="75"/>
      <c r="X216" s="75"/>
      <c r="Y216" s="75"/>
      <c r="Z216" s="75"/>
      <c r="AA216" s="75"/>
      <c r="AB216" s="75"/>
      <c r="AC216" s="75"/>
      <c r="AD216" s="75" t="s">
        <v>481</v>
      </c>
      <c r="AE216" s="75"/>
      <c r="AF216" s="75" t="s">
        <v>495</v>
      </c>
      <c r="AG216" s="75"/>
      <c r="AH216" s="75"/>
      <c r="AI216" s="75"/>
      <c r="AJ216" s="75"/>
      <c r="AK216" s="75"/>
      <c r="AL216" s="75"/>
      <c r="AM216" s="75"/>
      <c r="AN216" s="75"/>
      <c r="AO216" s="75"/>
      <c r="AP216" s="75"/>
      <c r="AQ216" s="75"/>
      <c r="AR216" s="75"/>
      <c r="AS216" s="75"/>
      <c r="AT216" s="75"/>
      <c r="AU216" s="75"/>
      <c r="AV216" s="75"/>
      <c r="AW216" s="75" t="s">
        <v>481</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481</v>
      </c>
      <c r="CL216" s="75" t="s">
        <v>484</v>
      </c>
      <c r="CM216" s="75" t="s">
        <v>484</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c r="A217" s="84">
        <v>103674</v>
      </c>
      <c r="B217" s="75" t="s">
        <v>959</v>
      </c>
      <c r="C217" s="75" t="b">
        <v>0</v>
      </c>
      <c r="D217" s="75" t="b">
        <v>1</v>
      </c>
      <c r="E217" s="75" t="b">
        <v>0</v>
      </c>
      <c r="F217" s="75" t="b">
        <v>0</v>
      </c>
      <c r="G217" s="75" t="s">
        <v>686</v>
      </c>
      <c r="H217" s="75"/>
      <c r="I217" s="75" t="s">
        <v>497</v>
      </c>
      <c r="J217" s="75" t="s">
        <v>478</v>
      </c>
      <c r="K217" s="75">
        <v>53.545000000000002</v>
      </c>
      <c r="L217" s="75">
        <v>-113.508</v>
      </c>
      <c r="M217" s="75" t="s">
        <v>479</v>
      </c>
      <c r="N217" s="75"/>
      <c r="O217" s="75"/>
      <c r="P217" s="75">
        <v>2018</v>
      </c>
      <c r="Q217" s="75">
        <v>9112</v>
      </c>
      <c r="R217" s="75"/>
      <c r="S217" s="75"/>
      <c r="T217" s="75" t="s">
        <v>480</v>
      </c>
      <c r="U217" s="75"/>
      <c r="V217" s="75"/>
      <c r="W217" s="75"/>
      <c r="X217" s="75"/>
      <c r="Y217" s="75"/>
      <c r="Z217" s="75"/>
      <c r="AA217" s="75"/>
      <c r="AB217" s="75"/>
      <c r="AC217" s="75"/>
      <c r="AD217" s="75" t="s">
        <v>481</v>
      </c>
      <c r="AE217" s="75"/>
      <c r="AF217" s="75" t="s">
        <v>495</v>
      </c>
      <c r="AG217" s="75"/>
      <c r="AH217" s="75"/>
      <c r="AI217" s="75"/>
      <c r="AJ217" s="75"/>
      <c r="AK217" s="75"/>
      <c r="AL217" s="75"/>
      <c r="AM217" s="75"/>
      <c r="AN217" s="75"/>
      <c r="AO217" s="75"/>
      <c r="AP217" s="75"/>
      <c r="AQ217" s="75"/>
      <c r="AR217" s="75"/>
      <c r="AS217" s="75"/>
      <c r="AT217" s="75"/>
      <c r="AU217" s="75"/>
      <c r="AV217" s="75"/>
      <c r="AW217" s="75" t="s">
        <v>481</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481</v>
      </c>
      <c r="CL217" s="75" t="s">
        <v>484</v>
      </c>
      <c r="CM217" s="75" t="s">
        <v>484</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c r="A218" s="84">
        <v>103675</v>
      </c>
      <c r="B218" s="75" t="s">
        <v>960</v>
      </c>
      <c r="C218" s="75" t="b">
        <v>0</v>
      </c>
      <c r="D218" s="75" t="b">
        <v>1</v>
      </c>
      <c r="E218" s="75" t="b">
        <v>0</v>
      </c>
      <c r="F218" s="75" t="b">
        <v>0</v>
      </c>
      <c r="G218" s="75" t="s">
        <v>686</v>
      </c>
      <c r="H218" s="75"/>
      <c r="I218" s="75" t="s">
        <v>497</v>
      </c>
      <c r="J218" s="75" t="s">
        <v>478</v>
      </c>
      <c r="K218" s="75">
        <v>53.545999999999999</v>
      </c>
      <c r="L218" s="75">
        <v>-113.50699999999999</v>
      </c>
      <c r="M218" s="75" t="s">
        <v>479</v>
      </c>
      <c r="N218" s="75"/>
      <c r="O218" s="75"/>
      <c r="P218" s="75">
        <v>2018</v>
      </c>
      <c r="Q218" s="75">
        <v>9112</v>
      </c>
      <c r="R218" s="75"/>
      <c r="S218" s="75"/>
      <c r="T218" s="75" t="s">
        <v>480</v>
      </c>
      <c r="U218" s="75"/>
      <c r="V218" s="75"/>
      <c r="W218" s="75"/>
      <c r="X218" s="75"/>
      <c r="Y218" s="75"/>
      <c r="Z218" s="75"/>
      <c r="AA218" s="75"/>
      <c r="AB218" s="75"/>
      <c r="AC218" s="75"/>
      <c r="AD218" s="75" t="s">
        <v>481</v>
      </c>
      <c r="AE218" s="75"/>
      <c r="AF218" s="75" t="s">
        <v>495</v>
      </c>
      <c r="AG218" s="75"/>
      <c r="AH218" s="75"/>
      <c r="AI218" s="75"/>
      <c r="AJ218" s="75"/>
      <c r="AK218" s="75"/>
      <c r="AL218" s="75"/>
      <c r="AM218" s="75"/>
      <c r="AN218" s="75"/>
      <c r="AO218" s="75"/>
      <c r="AP218" s="75"/>
      <c r="AQ218" s="75"/>
      <c r="AR218" s="75"/>
      <c r="AS218" s="75"/>
      <c r="AT218" s="75"/>
      <c r="AU218" s="75"/>
      <c r="AV218" s="75"/>
      <c r="AW218" s="75" t="s">
        <v>481</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481</v>
      </c>
      <c r="CL218" s="75" t="s">
        <v>484</v>
      </c>
      <c r="CM218" s="75" t="s">
        <v>484</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c r="A219" s="84">
        <v>103676</v>
      </c>
      <c r="B219" s="75" t="s">
        <v>961</v>
      </c>
      <c r="C219" s="75" t="b">
        <v>0</v>
      </c>
      <c r="D219" s="75" t="b">
        <v>1</v>
      </c>
      <c r="E219" s="75" t="b">
        <v>0</v>
      </c>
      <c r="F219" s="75" t="b">
        <v>0</v>
      </c>
      <c r="G219" s="75" t="s">
        <v>686</v>
      </c>
      <c r="H219" s="75"/>
      <c r="I219" s="75" t="s">
        <v>962</v>
      </c>
      <c r="J219" s="75" t="s">
        <v>478</v>
      </c>
      <c r="K219" s="75">
        <v>53.889000000000003</v>
      </c>
      <c r="L219" s="75">
        <v>-119.117</v>
      </c>
      <c r="M219" s="75" t="s">
        <v>479</v>
      </c>
      <c r="N219" s="75"/>
      <c r="O219" s="75"/>
      <c r="P219" s="75">
        <v>2018</v>
      </c>
      <c r="Q219" s="75">
        <v>9112</v>
      </c>
      <c r="R219" s="75"/>
      <c r="S219" s="75"/>
      <c r="T219" s="75" t="s">
        <v>494</v>
      </c>
      <c r="U219" s="75"/>
      <c r="V219" s="75"/>
      <c r="W219" s="75"/>
      <c r="X219" s="75"/>
      <c r="Y219" s="75"/>
      <c r="Z219" s="75"/>
      <c r="AA219" s="75"/>
      <c r="AB219" s="75"/>
      <c r="AC219" s="75"/>
      <c r="AD219" s="75" t="s">
        <v>481</v>
      </c>
      <c r="AE219" s="75"/>
      <c r="AF219" s="75" t="s">
        <v>495</v>
      </c>
      <c r="AG219" s="75"/>
      <c r="AH219" s="75"/>
      <c r="AI219" s="75"/>
      <c r="AJ219" s="75"/>
      <c r="AK219" s="75"/>
      <c r="AL219" s="75"/>
      <c r="AM219" s="75"/>
      <c r="AN219" s="75"/>
      <c r="AO219" s="75"/>
      <c r="AP219" s="75"/>
      <c r="AQ219" s="75"/>
      <c r="AR219" s="75"/>
      <c r="AS219" s="75"/>
      <c r="AT219" s="75"/>
      <c r="AU219" s="75"/>
      <c r="AV219" s="75"/>
      <c r="AW219" s="75" t="s">
        <v>481</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481</v>
      </c>
      <c r="CL219" s="75" t="s">
        <v>484</v>
      </c>
      <c r="CM219" s="75" t="s">
        <v>484</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c r="A220" s="84">
        <v>103677</v>
      </c>
      <c r="B220" s="75" t="s">
        <v>963</v>
      </c>
      <c r="C220" s="75" t="b">
        <v>0</v>
      </c>
      <c r="D220" s="75" t="b">
        <v>1</v>
      </c>
      <c r="E220" s="75" t="b">
        <v>0</v>
      </c>
      <c r="F220" s="75" t="b">
        <v>0</v>
      </c>
      <c r="G220" s="75" t="s">
        <v>686</v>
      </c>
      <c r="H220" s="75"/>
      <c r="I220" s="75" t="s">
        <v>964</v>
      </c>
      <c r="J220" s="75" t="s">
        <v>520</v>
      </c>
      <c r="K220" s="75">
        <v>49.131999999999998</v>
      </c>
      <c r="L220" s="75">
        <v>-122.328</v>
      </c>
      <c r="M220" s="75" t="s">
        <v>479</v>
      </c>
      <c r="N220" s="75"/>
      <c r="O220" s="75"/>
      <c r="P220" s="75">
        <v>2018</v>
      </c>
      <c r="Q220" s="75">
        <v>9112</v>
      </c>
      <c r="R220" s="75"/>
      <c r="S220" s="75"/>
      <c r="T220" s="75" t="s">
        <v>506</v>
      </c>
      <c r="U220" s="75"/>
      <c r="V220" s="75"/>
      <c r="W220" s="75"/>
      <c r="X220" s="75"/>
      <c r="Y220" s="75"/>
      <c r="Z220" s="75"/>
      <c r="AA220" s="75"/>
      <c r="AB220" s="75"/>
      <c r="AC220" s="75"/>
      <c r="AD220" s="75" t="s">
        <v>481</v>
      </c>
      <c r="AE220" s="75"/>
      <c r="AF220" s="75" t="s">
        <v>495</v>
      </c>
      <c r="AG220" s="75"/>
      <c r="AH220" s="75"/>
      <c r="AI220" s="75"/>
      <c r="AJ220" s="75"/>
      <c r="AK220" s="75"/>
      <c r="AL220" s="75"/>
      <c r="AM220" s="75"/>
      <c r="AN220" s="75"/>
      <c r="AO220" s="75"/>
      <c r="AP220" s="75"/>
      <c r="AQ220" s="75"/>
      <c r="AR220" s="75"/>
      <c r="AS220" s="75"/>
      <c r="AT220" s="75"/>
      <c r="AU220" s="75"/>
      <c r="AV220" s="75"/>
      <c r="AW220" s="75" t="s">
        <v>481</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481</v>
      </c>
      <c r="CL220" s="75" t="s">
        <v>484</v>
      </c>
      <c r="CM220" s="75" t="s">
        <v>484</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c r="A221" s="84">
        <v>103678</v>
      </c>
      <c r="B221" s="75" t="s">
        <v>965</v>
      </c>
      <c r="C221" s="75" t="b">
        <v>0</v>
      </c>
      <c r="D221" s="75" t="b">
        <v>1</v>
      </c>
      <c r="E221" s="75" t="b">
        <v>0</v>
      </c>
      <c r="F221" s="75" t="b">
        <v>0</v>
      </c>
      <c r="G221" s="75" t="s">
        <v>686</v>
      </c>
      <c r="H221" s="75"/>
      <c r="I221" s="75" t="s">
        <v>966</v>
      </c>
      <c r="J221" s="75" t="s">
        <v>520</v>
      </c>
      <c r="K221" s="75">
        <v>49.051000000000002</v>
      </c>
      <c r="L221" s="75">
        <v>-122.298</v>
      </c>
      <c r="M221" s="75" t="s">
        <v>479</v>
      </c>
      <c r="N221" s="75"/>
      <c r="O221" s="75"/>
      <c r="P221" s="75">
        <v>2018</v>
      </c>
      <c r="Q221" s="75">
        <v>9112</v>
      </c>
      <c r="R221" s="75"/>
      <c r="S221" s="75"/>
      <c r="T221" s="75" t="s">
        <v>480</v>
      </c>
      <c r="U221" s="75"/>
      <c r="V221" s="75"/>
      <c r="W221" s="75"/>
      <c r="X221" s="75"/>
      <c r="Y221" s="75"/>
      <c r="Z221" s="75"/>
      <c r="AA221" s="75"/>
      <c r="AB221" s="75"/>
      <c r="AC221" s="75"/>
      <c r="AD221" s="75" t="s">
        <v>481</v>
      </c>
      <c r="AE221" s="75"/>
      <c r="AF221" s="75" t="s">
        <v>495</v>
      </c>
      <c r="AG221" s="75"/>
      <c r="AH221" s="75"/>
      <c r="AI221" s="75"/>
      <c r="AJ221" s="75"/>
      <c r="AK221" s="75"/>
      <c r="AL221" s="75"/>
      <c r="AM221" s="75"/>
      <c r="AN221" s="75"/>
      <c r="AO221" s="75"/>
      <c r="AP221" s="75"/>
      <c r="AQ221" s="75"/>
      <c r="AR221" s="75"/>
      <c r="AS221" s="75"/>
      <c r="AT221" s="75"/>
      <c r="AU221" s="75"/>
      <c r="AV221" s="75"/>
      <c r="AW221" s="75" t="s">
        <v>481</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481</v>
      </c>
      <c r="CL221" s="75" t="s">
        <v>484</v>
      </c>
      <c r="CM221" s="75" t="s">
        <v>484</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c r="A222" s="84">
        <v>103679</v>
      </c>
      <c r="B222" s="75" t="s">
        <v>967</v>
      </c>
      <c r="C222" s="75" t="b">
        <v>0</v>
      </c>
      <c r="D222" s="75" t="b">
        <v>1</v>
      </c>
      <c r="E222" s="75" t="b">
        <v>0</v>
      </c>
      <c r="F222" s="75" t="b">
        <v>0</v>
      </c>
      <c r="G222" s="75" t="s">
        <v>686</v>
      </c>
      <c r="H222" s="75"/>
      <c r="I222" s="75" t="s">
        <v>968</v>
      </c>
      <c r="J222" s="75" t="s">
        <v>520</v>
      </c>
      <c r="K222" s="75">
        <v>49.238</v>
      </c>
      <c r="L222" s="75">
        <v>-121.76900000000001</v>
      </c>
      <c r="M222" s="75" t="s">
        <v>479</v>
      </c>
      <c r="N222" s="75"/>
      <c r="O222" s="75"/>
      <c r="P222" s="75">
        <v>2018</v>
      </c>
      <c r="Q222" s="75">
        <v>9112</v>
      </c>
      <c r="R222" s="75"/>
      <c r="S222" s="75"/>
      <c r="T222" s="75" t="s">
        <v>494</v>
      </c>
      <c r="U222" s="75"/>
      <c r="V222" s="75"/>
      <c r="W222" s="75"/>
      <c r="X222" s="75"/>
      <c r="Y222" s="75"/>
      <c r="Z222" s="75"/>
      <c r="AA222" s="75"/>
      <c r="AB222" s="75"/>
      <c r="AC222" s="75"/>
      <c r="AD222" s="75" t="s">
        <v>481</v>
      </c>
      <c r="AE222" s="75"/>
      <c r="AF222" s="75" t="s">
        <v>495</v>
      </c>
      <c r="AG222" s="75"/>
      <c r="AH222" s="75"/>
      <c r="AI222" s="75"/>
      <c r="AJ222" s="75"/>
      <c r="AK222" s="75"/>
      <c r="AL222" s="75"/>
      <c r="AM222" s="75"/>
      <c r="AN222" s="75"/>
      <c r="AO222" s="75"/>
      <c r="AP222" s="75"/>
      <c r="AQ222" s="75"/>
      <c r="AR222" s="75"/>
      <c r="AS222" s="75"/>
      <c r="AT222" s="75"/>
      <c r="AU222" s="75"/>
      <c r="AV222" s="75"/>
      <c r="AW222" s="75" t="s">
        <v>481</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481</v>
      </c>
      <c r="CL222" s="75" t="s">
        <v>484</v>
      </c>
      <c r="CM222" s="75" t="s">
        <v>484</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c r="A223" s="84">
        <v>103680</v>
      </c>
      <c r="B223" s="75" t="s">
        <v>969</v>
      </c>
      <c r="C223" s="75" t="b">
        <v>0</v>
      </c>
      <c r="D223" s="75" t="b">
        <v>1</v>
      </c>
      <c r="E223" s="75" t="b">
        <v>0</v>
      </c>
      <c r="F223" s="75" t="b">
        <v>0</v>
      </c>
      <c r="G223" s="75" t="s">
        <v>686</v>
      </c>
      <c r="H223" s="75"/>
      <c r="I223" s="75" t="s">
        <v>966</v>
      </c>
      <c r="J223" s="75" t="s">
        <v>520</v>
      </c>
      <c r="K223" s="75">
        <v>49.052</v>
      </c>
      <c r="L223" s="75">
        <v>-122.297</v>
      </c>
      <c r="M223" s="75" t="s">
        <v>479</v>
      </c>
      <c r="N223" s="75"/>
      <c r="O223" s="75"/>
      <c r="P223" s="75">
        <v>2018</v>
      </c>
      <c r="Q223" s="75">
        <v>9112</v>
      </c>
      <c r="R223" s="75"/>
      <c r="S223" s="75"/>
      <c r="T223" s="75" t="s">
        <v>480</v>
      </c>
      <c r="U223" s="75"/>
      <c r="V223" s="75"/>
      <c r="W223" s="75"/>
      <c r="X223" s="75"/>
      <c r="Y223" s="75"/>
      <c r="Z223" s="75"/>
      <c r="AA223" s="75"/>
      <c r="AB223" s="75"/>
      <c r="AC223" s="75"/>
      <c r="AD223" s="75" t="s">
        <v>481</v>
      </c>
      <c r="AE223" s="75"/>
      <c r="AF223" s="75" t="s">
        <v>495</v>
      </c>
      <c r="AG223" s="75"/>
      <c r="AH223" s="75"/>
      <c r="AI223" s="75"/>
      <c r="AJ223" s="75"/>
      <c r="AK223" s="75"/>
      <c r="AL223" s="75"/>
      <c r="AM223" s="75"/>
      <c r="AN223" s="75"/>
      <c r="AO223" s="75"/>
      <c r="AP223" s="75"/>
      <c r="AQ223" s="75"/>
      <c r="AR223" s="75"/>
      <c r="AS223" s="75"/>
      <c r="AT223" s="75"/>
      <c r="AU223" s="75"/>
      <c r="AV223" s="75"/>
      <c r="AW223" s="75" t="s">
        <v>481</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481</v>
      </c>
      <c r="CL223" s="75" t="s">
        <v>484</v>
      </c>
      <c r="CM223" s="75" t="s">
        <v>484</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c r="A224" s="84">
        <v>103681</v>
      </c>
      <c r="B224" s="75" t="s">
        <v>970</v>
      </c>
      <c r="C224" s="75" t="b">
        <v>0</v>
      </c>
      <c r="D224" s="75" t="b">
        <v>1</v>
      </c>
      <c r="E224" s="75" t="b">
        <v>0</v>
      </c>
      <c r="F224" s="75" t="b">
        <v>0</v>
      </c>
      <c r="G224" s="75" t="s">
        <v>686</v>
      </c>
      <c r="H224" s="75"/>
      <c r="I224" s="75" t="s">
        <v>964</v>
      </c>
      <c r="J224" s="75" t="s">
        <v>520</v>
      </c>
      <c r="K224" s="75">
        <v>49.132999999999996</v>
      </c>
      <c r="L224" s="75">
        <v>-122.327</v>
      </c>
      <c r="M224" s="75" t="s">
        <v>479</v>
      </c>
      <c r="N224" s="75"/>
      <c r="O224" s="75"/>
      <c r="P224" s="75">
        <v>2018</v>
      </c>
      <c r="Q224" s="75">
        <v>9112</v>
      </c>
      <c r="R224" s="75"/>
      <c r="S224" s="75"/>
      <c r="T224" s="75" t="s">
        <v>506</v>
      </c>
      <c r="U224" s="75"/>
      <c r="V224" s="75"/>
      <c r="W224" s="75"/>
      <c r="X224" s="75"/>
      <c r="Y224" s="75"/>
      <c r="Z224" s="75"/>
      <c r="AA224" s="75"/>
      <c r="AB224" s="75"/>
      <c r="AC224" s="75"/>
      <c r="AD224" s="75" t="s">
        <v>481</v>
      </c>
      <c r="AE224" s="75"/>
      <c r="AF224" s="75" t="s">
        <v>495</v>
      </c>
      <c r="AG224" s="75"/>
      <c r="AH224" s="75"/>
      <c r="AI224" s="75"/>
      <c r="AJ224" s="75"/>
      <c r="AK224" s="75"/>
      <c r="AL224" s="75"/>
      <c r="AM224" s="75"/>
      <c r="AN224" s="75"/>
      <c r="AO224" s="75"/>
      <c r="AP224" s="75"/>
      <c r="AQ224" s="75"/>
      <c r="AR224" s="75"/>
      <c r="AS224" s="75"/>
      <c r="AT224" s="75"/>
      <c r="AU224" s="75"/>
      <c r="AV224" s="75"/>
      <c r="AW224" s="75" t="s">
        <v>481</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481</v>
      </c>
      <c r="CL224" s="75" t="s">
        <v>484</v>
      </c>
      <c r="CM224" s="75" t="s">
        <v>484</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c r="A225" s="84">
        <v>103682</v>
      </c>
      <c r="B225" s="75" t="s">
        <v>971</v>
      </c>
      <c r="C225" s="75" t="b">
        <v>0</v>
      </c>
      <c r="D225" s="75" t="b">
        <v>1</v>
      </c>
      <c r="E225" s="75" t="b">
        <v>0</v>
      </c>
      <c r="F225" s="75" t="b">
        <v>0</v>
      </c>
      <c r="G225" s="75" t="s">
        <v>686</v>
      </c>
      <c r="H225" s="75"/>
      <c r="I225" s="75" t="s">
        <v>968</v>
      </c>
      <c r="J225" s="75" t="s">
        <v>520</v>
      </c>
      <c r="K225" s="75">
        <v>49.238999999999997</v>
      </c>
      <c r="L225" s="75">
        <v>-121.768</v>
      </c>
      <c r="M225" s="75" t="s">
        <v>479</v>
      </c>
      <c r="N225" s="75"/>
      <c r="O225" s="75"/>
      <c r="P225" s="75">
        <v>2018</v>
      </c>
      <c r="Q225" s="75">
        <v>9112</v>
      </c>
      <c r="R225" s="75"/>
      <c r="S225" s="75"/>
      <c r="T225" s="75" t="s">
        <v>494</v>
      </c>
      <c r="U225" s="75"/>
      <c r="V225" s="75"/>
      <c r="W225" s="75"/>
      <c r="X225" s="75"/>
      <c r="Y225" s="75"/>
      <c r="Z225" s="75"/>
      <c r="AA225" s="75"/>
      <c r="AB225" s="75"/>
      <c r="AC225" s="75"/>
      <c r="AD225" s="75" t="s">
        <v>481</v>
      </c>
      <c r="AE225" s="75"/>
      <c r="AF225" s="75" t="s">
        <v>495</v>
      </c>
      <c r="AG225" s="75"/>
      <c r="AH225" s="75"/>
      <c r="AI225" s="75"/>
      <c r="AJ225" s="75"/>
      <c r="AK225" s="75"/>
      <c r="AL225" s="75"/>
      <c r="AM225" s="75"/>
      <c r="AN225" s="75"/>
      <c r="AO225" s="75"/>
      <c r="AP225" s="75"/>
      <c r="AQ225" s="75"/>
      <c r="AR225" s="75"/>
      <c r="AS225" s="75"/>
      <c r="AT225" s="75"/>
      <c r="AU225" s="75"/>
      <c r="AV225" s="75"/>
      <c r="AW225" s="75" t="s">
        <v>481</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481</v>
      </c>
      <c r="CL225" s="75" t="s">
        <v>484</v>
      </c>
      <c r="CM225" s="75" t="s">
        <v>484</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c r="A226" s="84">
        <v>103683</v>
      </c>
      <c r="B226" s="75" t="s">
        <v>972</v>
      </c>
      <c r="C226" s="75" t="b">
        <v>0</v>
      </c>
      <c r="D226" s="75" t="b">
        <v>1</v>
      </c>
      <c r="E226" s="75" t="b">
        <v>0</v>
      </c>
      <c r="F226" s="75" t="b">
        <v>0</v>
      </c>
      <c r="G226" s="75" t="s">
        <v>686</v>
      </c>
      <c r="H226" s="75"/>
      <c r="I226" s="75" t="s">
        <v>600</v>
      </c>
      <c r="J226" s="75" t="s">
        <v>520</v>
      </c>
      <c r="K226" s="75">
        <v>48.429000000000002</v>
      </c>
      <c r="L226" s="75">
        <v>-123.366</v>
      </c>
      <c r="M226" s="75" t="s">
        <v>479</v>
      </c>
      <c r="N226" s="75"/>
      <c r="O226" s="75"/>
      <c r="P226" s="75">
        <v>2018</v>
      </c>
      <c r="Q226" s="75">
        <v>9112</v>
      </c>
      <c r="R226" s="75"/>
      <c r="S226" s="75"/>
      <c r="T226" s="75" t="s">
        <v>480</v>
      </c>
      <c r="U226" s="75"/>
      <c r="V226" s="75"/>
      <c r="W226" s="75"/>
      <c r="X226" s="75"/>
      <c r="Y226" s="75"/>
      <c r="Z226" s="75"/>
      <c r="AA226" s="75"/>
      <c r="AB226" s="75"/>
      <c r="AC226" s="75"/>
      <c r="AD226" s="75" t="s">
        <v>481</v>
      </c>
      <c r="AE226" s="75"/>
      <c r="AF226" s="75" t="s">
        <v>495</v>
      </c>
      <c r="AG226" s="75"/>
      <c r="AH226" s="75"/>
      <c r="AI226" s="75"/>
      <c r="AJ226" s="75"/>
      <c r="AK226" s="75"/>
      <c r="AL226" s="75"/>
      <c r="AM226" s="75"/>
      <c r="AN226" s="75"/>
      <c r="AO226" s="75"/>
      <c r="AP226" s="75"/>
      <c r="AQ226" s="75"/>
      <c r="AR226" s="75"/>
      <c r="AS226" s="75"/>
      <c r="AT226" s="75"/>
      <c r="AU226" s="75"/>
      <c r="AV226" s="75"/>
      <c r="AW226" s="75" t="s">
        <v>481</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481</v>
      </c>
      <c r="CL226" s="75" t="s">
        <v>484</v>
      </c>
      <c r="CM226" s="75" t="s">
        <v>484</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c r="A227" s="84">
        <v>103684</v>
      </c>
      <c r="B227" s="75" t="s">
        <v>973</v>
      </c>
      <c r="C227" s="75" t="b">
        <v>0</v>
      </c>
      <c r="D227" s="75" t="b">
        <v>1</v>
      </c>
      <c r="E227" s="75" t="b">
        <v>0</v>
      </c>
      <c r="F227" s="75" t="b">
        <v>0</v>
      </c>
      <c r="G227" s="75"/>
      <c r="H227" s="75"/>
      <c r="I227" s="75" t="s">
        <v>630</v>
      </c>
      <c r="J227" s="75" t="s">
        <v>612</v>
      </c>
      <c r="K227" s="75">
        <v>49.897999999999996</v>
      </c>
      <c r="L227" s="75">
        <v>-97.138999999999996</v>
      </c>
      <c r="M227" s="75" t="s">
        <v>479</v>
      </c>
      <c r="N227" s="75"/>
      <c r="O227" s="75"/>
      <c r="P227" s="75"/>
      <c r="Q227" s="75"/>
      <c r="R227" s="75"/>
      <c r="S227" s="75"/>
      <c r="T227" s="75" t="s">
        <v>480</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c r="A228" s="84">
        <v>103685</v>
      </c>
      <c r="B228" s="75" t="s">
        <v>974</v>
      </c>
      <c r="C228" s="75" t="b">
        <v>0</v>
      </c>
      <c r="D228" s="75" t="b">
        <v>1</v>
      </c>
      <c r="E228" s="75" t="b">
        <v>0</v>
      </c>
      <c r="F228" s="75" t="b">
        <v>0</v>
      </c>
      <c r="G228" s="75"/>
      <c r="H228" s="75"/>
      <c r="I228" s="75" t="s">
        <v>974</v>
      </c>
      <c r="J228" s="75" t="s">
        <v>832</v>
      </c>
      <c r="K228" s="75">
        <v>46.95</v>
      </c>
      <c r="L228" s="75">
        <v>-64.033000000000001</v>
      </c>
      <c r="M228" s="75" t="s">
        <v>479</v>
      </c>
      <c r="N228" s="75"/>
      <c r="O228" s="75"/>
      <c r="P228" s="75"/>
      <c r="Q228" s="75"/>
      <c r="R228" s="75"/>
      <c r="S228" s="75"/>
      <c r="T228" s="75" t="s">
        <v>494</v>
      </c>
      <c r="U228" s="75"/>
      <c r="V228" s="75"/>
      <c r="W228" s="75"/>
      <c r="X228" s="75" t="s">
        <v>481</v>
      </c>
      <c r="Y228" s="75"/>
      <c r="Z228" s="75" t="s">
        <v>481</v>
      </c>
      <c r="AA228" s="75" t="s">
        <v>481</v>
      </c>
      <c r="AB228" s="75" t="s">
        <v>481</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c r="A229" s="84">
        <v>103686</v>
      </c>
      <c r="B229" s="75" t="s">
        <v>975</v>
      </c>
      <c r="C229" s="75" t="b">
        <v>0</v>
      </c>
      <c r="D229" s="75" t="b">
        <v>1</v>
      </c>
      <c r="E229" s="75" t="b">
        <v>0</v>
      </c>
      <c r="F229" s="75" t="b">
        <v>0</v>
      </c>
      <c r="G229" s="75"/>
      <c r="H229" s="75"/>
      <c r="I229" s="75" t="s">
        <v>975</v>
      </c>
      <c r="J229" s="75" t="s">
        <v>836</v>
      </c>
      <c r="K229" s="75">
        <v>46.756</v>
      </c>
      <c r="L229" s="75">
        <v>-72.272999999999996</v>
      </c>
      <c r="M229" s="75" t="s">
        <v>479</v>
      </c>
      <c r="N229" s="75"/>
      <c r="O229" s="75"/>
      <c r="P229" s="75"/>
      <c r="Q229" s="75"/>
      <c r="R229" s="75"/>
      <c r="S229" s="75"/>
      <c r="T229" s="75" t="s">
        <v>494</v>
      </c>
      <c r="U229" s="75"/>
      <c r="V229" s="75" t="s">
        <v>481</v>
      </c>
      <c r="W229" s="75"/>
      <c r="X229" s="75"/>
      <c r="Y229" s="75"/>
      <c r="Z229" s="75" t="s">
        <v>481</v>
      </c>
      <c r="AA229" s="75" t="s">
        <v>481</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c r="A230" s="84"/>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c r="A231" s="84"/>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c r="A232" s="84"/>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196"/>
  <sheetViews>
    <sheetView topLeftCell="A3" zoomScale="131" zoomScaleNormal="131" workbookViewId="0">
      <selection activeCell="H50" sqref="H50"/>
    </sheetView>
  </sheetViews>
  <sheetFormatPr defaultColWidth="8.85546875" defaultRowHeight="15"/>
  <cols>
    <col min="1" max="1" width="31.140625" customWidth="1"/>
    <col min="2" max="2" width="29" bestFit="1" customWidth="1"/>
    <col min="3" max="6" width="14.42578125" customWidth="1"/>
    <col min="11" max="11" width="11.85546875" bestFit="1" customWidth="1"/>
    <col min="28" max="28" width="11.85546875" bestFit="1" customWidth="1"/>
    <col min="34" max="34" width="11.85546875" bestFit="1" customWidth="1"/>
  </cols>
  <sheetData>
    <row r="1" spans="1:5">
      <c r="A1" s="1" t="s">
        <v>976</v>
      </c>
      <c r="E1" s="134"/>
    </row>
    <row r="2" spans="1:5">
      <c r="A2" t="s">
        <v>183</v>
      </c>
      <c r="B2" s="57">
        <f>'NEUD Commercial'!U11-'NEUD Commercial'!U175</f>
        <v>534.95998746183932</v>
      </c>
    </row>
    <row r="3" spans="1:5">
      <c r="A3" t="s">
        <v>184</v>
      </c>
      <c r="B3" s="57">
        <f>'NEUD Commercial'!U12-'NEUD Commercial'!U176</f>
        <v>517.64758875733207</v>
      </c>
    </row>
    <row r="4" spans="1:5">
      <c r="A4" t="s">
        <v>185</v>
      </c>
      <c r="B4" s="57">
        <f>SUM('NEUD Commercial'!U13:U14)-SUM('NEUD Commercial'!U177:U178)</f>
        <v>16.576883053779348</v>
      </c>
    </row>
    <row r="5" spans="1:5">
      <c r="A5" s="58" t="s">
        <v>205</v>
      </c>
      <c r="B5" s="57">
        <f>'NEUD Commercial'!U16-'NEUD Commercial'!U180</f>
        <v>32.664452766800935</v>
      </c>
    </row>
    <row r="6" spans="1:5">
      <c r="A6" t="s">
        <v>187</v>
      </c>
      <c r="B6" s="76">
        <f>'NEUD Commercial'!U15-'NEUD Commercial'!U179</f>
        <v>1.304</v>
      </c>
    </row>
    <row r="8" spans="1:5">
      <c r="A8" s="1" t="s">
        <v>977</v>
      </c>
    </row>
    <row r="9" spans="1:5">
      <c r="A9" t="s">
        <v>183</v>
      </c>
      <c r="B9" s="6">
        <f>'NEUD Commercial'!U81/100</f>
        <v>0.132168286758965</v>
      </c>
    </row>
    <row r="10" spans="1:5">
      <c r="A10" t="s">
        <v>184</v>
      </c>
      <c r="B10" s="6">
        <f>'NEUD Commercial'!U82/100</f>
        <v>0.80492606439809411</v>
      </c>
    </row>
    <row r="11" spans="1:5">
      <c r="A11" t="s">
        <v>185</v>
      </c>
      <c r="B11" s="6">
        <f>SUM('NEUD Commercial'!U83:U84)/100</f>
        <v>2.655469085626308E-2</v>
      </c>
    </row>
    <row r="12" spans="1:5">
      <c r="A12" s="58" t="s">
        <v>205</v>
      </c>
      <c r="B12" s="6">
        <f>1-SUM(B9:B11)</f>
        <v>3.6350957986677868E-2</v>
      </c>
      <c r="C12" s="87"/>
    </row>
    <row r="13" spans="1:5">
      <c r="A13" t="s">
        <v>187</v>
      </c>
      <c r="B13" s="6">
        <f>'NEUD Commercial'!U85/100</f>
        <v>2.0888919083417402E-3</v>
      </c>
      <c r="C13" s="87"/>
    </row>
    <row r="15" spans="1:5">
      <c r="A15" s="1" t="s">
        <v>978</v>
      </c>
      <c r="C15" s="1"/>
    </row>
    <row r="16" spans="1:5">
      <c r="A16" t="s">
        <v>183</v>
      </c>
      <c r="B16" s="6">
        <f>'NEUD Commercial'!U137/100</f>
        <v>0.93943066618413595</v>
      </c>
      <c r="C16" s="6"/>
    </row>
    <row r="17" spans="1:3">
      <c r="A17" t="s">
        <v>184</v>
      </c>
      <c r="B17" s="6">
        <f>'NEUD Commercial'!U138/100</f>
        <v>6.05693338158639E-2</v>
      </c>
      <c r="C17" s="6"/>
    </row>
    <row r="18" spans="1:3">
      <c r="A18" t="s">
        <v>185</v>
      </c>
      <c r="B18">
        <v>0</v>
      </c>
    </row>
    <row r="19" spans="1:3">
      <c r="A19" s="58" t="s">
        <v>205</v>
      </c>
      <c r="B19" s="6">
        <v>0</v>
      </c>
    </row>
    <row r="20" spans="1:3">
      <c r="A20" t="s">
        <v>187</v>
      </c>
      <c r="B20" s="6">
        <v>0</v>
      </c>
    </row>
    <row r="21" spans="1:3">
      <c r="B21" s="6"/>
    </row>
    <row r="22" spans="1:3">
      <c r="A22" s="1" t="s">
        <v>979</v>
      </c>
    </row>
    <row r="23" spans="1:3">
      <c r="A23" t="s">
        <v>183</v>
      </c>
      <c r="B23" s="6">
        <f>('NEUD Commercial'!U228+'NEUD Commercial'!U175)/SUM('NEUD Commercial'!U228,'NEUD Commercial'!U173)</f>
        <v>0.42340979928382805</v>
      </c>
    </row>
    <row r="24" spans="1:3">
      <c r="A24" t="s">
        <v>184</v>
      </c>
      <c r="B24" s="6">
        <f>'NEUD Commercial'!U176/SUM('NEUD Commercial'!U228,'NEUD Commercial'!U173)</f>
        <v>0.50130100642103648</v>
      </c>
    </row>
    <row r="25" spans="1:3">
      <c r="A25" t="s">
        <v>185</v>
      </c>
      <c r="B25" s="8">
        <f>SUM('NEUD Commercial'!U177:U178)/SUM('NEUD Commercial'!U173,'NEUD Commercial'!U228)</f>
        <v>5.076386793726681E-2</v>
      </c>
    </row>
    <row r="26" spans="1:3">
      <c r="A26" s="58" t="s">
        <v>205</v>
      </c>
      <c r="B26" s="6">
        <f>'NEUD Commercial'!U180/SUM('NEUD Commercial'!U173,'NEUD Commercial'!U228)</f>
        <v>2.4525326357868416E-2</v>
      </c>
    </row>
    <row r="27" spans="1:3">
      <c r="A27" t="s">
        <v>187</v>
      </c>
      <c r="B27" s="6">
        <v>0</v>
      </c>
    </row>
    <row r="28" spans="1:3">
      <c r="B28" s="6"/>
    </row>
    <row r="29" spans="1:3">
      <c r="A29" s="1" t="s">
        <v>980</v>
      </c>
      <c r="B29" s="6"/>
    </row>
    <row r="30" spans="1:3">
      <c r="B30" s="77" t="s">
        <v>981</v>
      </c>
    </row>
    <row r="31" spans="1:3">
      <c r="A31" t="s">
        <v>65</v>
      </c>
      <c r="B31" s="57">
        <f>'NEUD Commercial'!U299</f>
        <v>624.25441679994697</v>
      </c>
    </row>
    <row r="32" spans="1:3">
      <c r="A32" t="s">
        <v>71</v>
      </c>
      <c r="B32" s="57">
        <f>'NEUD Commercial'!U304</f>
        <v>66.4598511656055</v>
      </c>
    </row>
    <row r="33" spans="1:119">
      <c r="A33" t="s">
        <v>70</v>
      </c>
      <c r="B33" s="57">
        <f>SUM('NEUD Commercial'!U303,'NEUD Commercial'!U305)</f>
        <v>176.63423432177501</v>
      </c>
    </row>
    <row r="34" spans="1:119">
      <c r="A34" t="s">
        <v>67</v>
      </c>
      <c r="B34" s="57">
        <f>SUM('NEUD Commercial'!U301)</f>
        <v>190.729742873606</v>
      </c>
    </row>
    <row r="35" spans="1:119">
      <c r="A35" t="s">
        <v>982</v>
      </c>
      <c r="B35" s="57">
        <f>SUM('NEUD Commercial'!U302,'NEUD Commercial'!U300)</f>
        <v>115.6578791983747</v>
      </c>
    </row>
    <row r="37" spans="1:119">
      <c r="A37" s="78" t="s">
        <v>983</v>
      </c>
      <c r="B37" s="79"/>
    </row>
    <row r="38" spans="1:119">
      <c r="A38" s="80">
        <f>SUM('CEEDAC District Heating'!AK:AK)</f>
        <v>13624021.738600893</v>
      </c>
      <c r="B38" s="79" t="s">
        <v>350</v>
      </c>
    </row>
    <row r="39" spans="1:119">
      <c r="A39" s="79">
        <v>277778</v>
      </c>
      <c r="B39" s="79" t="s">
        <v>984</v>
      </c>
    </row>
    <row r="40" spans="1:119">
      <c r="A40" s="80">
        <f>A38/A39</f>
        <v>49.046439021811999</v>
      </c>
      <c r="B40" s="79" t="s">
        <v>985</v>
      </c>
    </row>
    <row r="41" spans="1:119">
      <c r="A41" t="s">
        <v>986</v>
      </c>
    </row>
    <row r="43" spans="1:119">
      <c r="A43" s="132" t="s">
        <v>368</v>
      </c>
      <c r="B43" t="s">
        <v>987</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c r="A44" s="132" t="s">
        <v>360</v>
      </c>
      <c r="B44" t="s">
        <v>988</v>
      </c>
    </row>
    <row r="45" spans="1:119">
      <c r="C45" t="s">
        <v>989</v>
      </c>
    </row>
    <row r="46" spans="1:119">
      <c r="A46" s="132" t="s">
        <v>990</v>
      </c>
      <c r="B46" t="s">
        <v>991</v>
      </c>
      <c r="C46" t="s">
        <v>992</v>
      </c>
      <c r="D46" s="1" t="s">
        <v>993</v>
      </c>
      <c r="E46" t="s">
        <v>994</v>
      </c>
      <c r="F46" s="1" t="s">
        <v>995</v>
      </c>
      <c r="G46" s="141" t="s">
        <v>996</v>
      </c>
    </row>
    <row r="47" spans="1:119">
      <c r="A47" s="2">
        <v>1880</v>
      </c>
      <c r="B47">
        <v>138676</v>
      </c>
      <c r="C47" s="135">
        <f>B47/MWh_to_PJ</f>
        <v>0.49923320061343951</v>
      </c>
      <c r="D47" s="135">
        <f t="shared" ref="D47:D78" si="0">C47/BTU_per_PJ</f>
        <v>5.267189103035399E-13</v>
      </c>
      <c r="E47">
        <f>A102+1</f>
        <v>2020</v>
      </c>
      <c r="F47" s="135">
        <f>_xlfn.FORECAST.LINEAR(E47,D$47:D$102,A$47:A$102)</f>
        <v>3.8248934765801345E-11</v>
      </c>
      <c r="G47" s="58">
        <f>TREND($D$47:$D$98,$A$47:$A$98,D134)</f>
        <v>3.5256255721942048E-11</v>
      </c>
    </row>
    <row r="48" spans="1:119">
      <c r="A48" s="2">
        <v>1910</v>
      </c>
      <c r="B48">
        <v>869781</v>
      </c>
      <c r="C48" s="136">
        <f t="shared" ref="C48:C79" si="1">C47+B48/MWh_to_PJ</f>
        <v>3.6304422956461635</v>
      </c>
      <c r="D48" s="135">
        <f t="shared" si="0"/>
        <v>3.8303193928868508E-12</v>
      </c>
      <c r="E48">
        <f t="shared" ref="E48:E77" si="2">E47+1</f>
        <v>2021</v>
      </c>
      <c r="F48" s="135">
        <f t="shared" ref="F48:F77" si="3">_xlfn.FORECAST.LINEAR(E48,D$47:D$102,A$47:A$102)</f>
        <v>3.8680078887731651E-11</v>
      </c>
      <c r="G48" s="58">
        <f>TREND($D$47:$D$98,$A$47:$A$98,E134)</f>
        <v>3.5643599073045072E-11</v>
      </c>
    </row>
    <row r="49" spans="1:7">
      <c r="A49" s="2">
        <v>1912</v>
      </c>
      <c r="B49">
        <v>109058</v>
      </c>
      <c r="C49" s="136">
        <f t="shared" si="1"/>
        <v>4.023050781559375</v>
      </c>
      <c r="D49" s="135">
        <f t="shared" si="0"/>
        <v>4.2445432738747907E-12</v>
      </c>
      <c r="E49">
        <f t="shared" si="2"/>
        <v>2022</v>
      </c>
      <c r="F49" s="135">
        <f t="shared" si="3"/>
        <v>3.9111223009661957E-11</v>
      </c>
      <c r="G49" s="58">
        <f>TREND($D$47:$D$98,$A$47:$A$98,F134)</f>
        <v>3.6030942424148095E-11</v>
      </c>
    </row>
    <row r="50" spans="1:7">
      <c r="A50" s="2">
        <v>1925</v>
      </c>
      <c r="C50" s="136">
        <f t="shared" si="1"/>
        <v>4.023050781559375</v>
      </c>
      <c r="D50" s="135">
        <f t="shared" si="0"/>
        <v>4.2445432738747907E-12</v>
      </c>
      <c r="E50">
        <f t="shared" si="2"/>
        <v>2023</v>
      </c>
      <c r="F50" s="135">
        <f t="shared" si="3"/>
        <v>3.9542367131592367E-11</v>
      </c>
      <c r="G50" s="58">
        <f>TREND($D$47:$D$98,$A$47:$A$98,G134)</f>
        <v>3.6418285775251016E-11</v>
      </c>
    </row>
    <row r="51" spans="1:7">
      <c r="A51" s="2">
        <v>1930</v>
      </c>
      <c r="B51">
        <v>70500</v>
      </c>
      <c r="C51" s="136">
        <f t="shared" si="1"/>
        <v>4.2768505785195376</v>
      </c>
      <c r="D51" s="135">
        <f t="shared" si="0"/>
        <v>4.5123162351398943E-12</v>
      </c>
      <c r="E51">
        <f t="shared" si="2"/>
        <v>2024</v>
      </c>
      <c r="F51" s="135">
        <f t="shared" si="3"/>
        <v>3.9973511253522673E-11</v>
      </c>
      <c r="G51" s="58">
        <f>TREND($D$47:$D$98,$A$47:$A$98,H134)</f>
        <v>3.6805629126354039E-11</v>
      </c>
    </row>
    <row r="52" spans="1:7">
      <c r="A52" s="2">
        <v>1938</v>
      </c>
      <c r="C52" s="136">
        <f t="shared" si="1"/>
        <v>4.2768505785195376</v>
      </c>
      <c r="D52" s="135">
        <f t="shared" si="0"/>
        <v>4.5123162351398943E-12</v>
      </c>
      <c r="E52">
        <f t="shared" si="2"/>
        <v>2025</v>
      </c>
      <c r="F52" s="135">
        <f t="shared" si="3"/>
        <v>4.0404655375452979E-11</v>
      </c>
      <c r="G52" s="58">
        <f>TREND($D$47:$D$98,$A$47:$A$98,I134)</f>
        <v>3.7192972477457063E-11</v>
      </c>
    </row>
    <row r="53" spans="1:7">
      <c r="A53" s="2">
        <v>1941</v>
      </c>
      <c r="C53" s="136">
        <f t="shared" si="1"/>
        <v>4.2768505785195376</v>
      </c>
      <c r="D53" s="135">
        <f t="shared" si="0"/>
        <v>4.5123162351398943E-12</v>
      </c>
      <c r="E53">
        <f t="shared" si="2"/>
        <v>2026</v>
      </c>
      <c r="F53" s="135">
        <f t="shared" si="3"/>
        <v>4.0835799497383285E-11</v>
      </c>
      <c r="G53" s="58">
        <f>TREND($D$47:$D$98,$A$47:$A$98,J134)</f>
        <v>3.7580315828560087E-11</v>
      </c>
    </row>
    <row r="54" spans="1:7">
      <c r="A54" s="2">
        <v>1942</v>
      </c>
      <c r="C54" s="136">
        <f t="shared" si="1"/>
        <v>4.2768505785195376</v>
      </c>
      <c r="D54" s="135">
        <f t="shared" si="0"/>
        <v>4.5123162351398943E-12</v>
      </c>
      <c r="E54">
        <f t="shared" si="2"/>
        <v>2027</v>
      </c>
      <c r="F54" s="135">
        <f t="shared" si="3"/>
        <v>4.1266943619313591E-11</v>
      </c>
      <c r="G54" s="58">
        <f>TREND($D$47:$D$98,$A$47:$A$98,K134)</f>
        <v>3.796765917966311E-11</v>
      </c>
    </row>
    <row r="55" spans="1:7">
      <c r="A55" s="2">
        <v>1943</v>
      </c>
      <c r="C55" s="136">
        <f t="shared" si="1"/>
        <v>4.2768505785195376</v>
      </c>
      <c r="D55" s="135">
        <f t="shared" si="0"/>
        <v>4.5123162351398943E-12</v>
      </c>
      <c r="E55">
        <f t="shared" si="2"/>
        <v>2028</v>
      </c>
      <c r="F55" s="135">
        <f t="shared" si="3"/>
        <v>4.1698087741243897E-11</v>
      </c>
      <c r="G55" s="58">
        <f>TREND($D$47:$D$98,$A$47:$A$98,L134)</f>
        <v>3.8355002530766134E-11</v>
      </c>
    </row>
    <row r="56" spans="1:7">
      <c r="A56" s="2">
        <v>1950</v>
      </c>
      <c r="B56">
        <v>642307.69999999995</v>
      </c>
      <c r="C56" s="136">
        <f t="shared" si="1"/>
        <v>6.5891564486748413</v>
      </c>
      <c r="D56" s="135">
        <f t="shared" si="0"/>
        <v>6.9519280773012851E-12</v>
      </c>
      <c r="E56">
        <f t="shared" si="2"/>
        <v>2029</v>
      </c>
      <c r="F56" s="135">
        <f t="shared" si="3"/>
        <v>4.2129231863174204E-11</v>
      </c>
      <c r="G56" s="58">
        <f>TREND($D$47:$D$98,$A$47:$A$98,M134)</f>
        <v>3.8742345881869054E-11</v>
      </c>
    </row>
    <row r="57" spans="1:7">
      <c r="A57" s="2">
        <v>1952</v>
      </c>
      <c r="C57" s="136">
        <f t="shared" si="1"/>
        <v>6.5891564486748413</v>
      </c>
      <c r="D57" s="135">
        <f t="shared" si="0"/>
        <v>6.9519280773012851E-12</v>
      </c>
      <c r="E57">
        <f t="shared" si="2"/>
        <v>2030</v>
      </c>
      <c r="F57" s="135">
        <f t="shared" si="3"/>
        <v>4.256037598510451E-11</v>
      </c>
      <c r="G57" s="58">
        <f>TREND($D$47:$D$98,$A$47:$A$98,N134)</f>
        <v>3.9129689232972078E-11</v>
      </c>
    </row>
    <row r="58" spans="1:7">
      <c r="A58" s="2">
        <v>1953</v>
      </c>
      <c r="C58" s="136">
        <f t="shared" si="1"/>
        <v>6.5891564486748413</v>
      </c>
      <c r="D58" s="135">
        <f t="shared" si="0"/>
        <v>6.9519280773012851E-12</v>
      </c>
      <c r="E58">
        <f t="shared" si="2"/>
        <v>2031</v>
      </c>
      <c r="F58" s="135">
        <f t="shared" si="3"/>
        <v>4.2991520107034816E-11</v>
      </c>
      <c r="G58" s="58">
        <f>TREND($D$47:$D$98,$A$47:$A$98,O134)</f>
        <v>3.9517032584075102E-11</v>
      </c>
    </row>
    <row r="59" spans="1:7">
      <c r="A59" s="2">
        <v>1954</v>
      </c>
      <c r="C59" s="136">
        <f t="shared" si="1"/>
        <v>6.5891564486748413</v>
      </c>
      <c r="D59" s="135">
        <f t="shared" si="0"/>
        <v>6.9519280773012851E-12</v>
      </c>
      <c r="E59">
        <f t="shared" si="2"/>
        <v>2032</v>
      </c>
      <c r="F59" s="135">
        <f t="shared" si="3"/>
        <v>4.3422664228965122E-11</v>
      </c>
      <c r="G59" s="58">
        <f>TREND($D$47:$D$98,$A$47:$A$98,P134)</f>
        <v>3.9904375935178126E-11</v>
      </c>
    </row>
    <row r="60" spans="1:7">
      <c r="A60" s="2">
        <v>1955</v>
      </c>
      <c r="C60" s="136">
        <f t="shared" si="1"/>
        <v>6.5891564486748413</v>
      </c>
      <c r="D60" s="135">
        <f t="shared" si="0"/>
        <v>6.9519280773012851E-12</v>
      </c>
      <c r="E60">
        <f t="shared" si="2"/>
        <v>2033</v>
      </c>
      <c r="F60" s="135">
        <f t="shared" si="3"/>
        <v>4.3853808350895428E-11</v>
      </c>
      <c r="G60" s="58">
        <f>TREND($D$47:$D$98,$A$47:$A$98,Q134)</f>
        <v>4.0291719286281149E-11</v>
      </c>
    </row>
    <row r="61" spans="1:7">
      <c r="A61" s="2">
        <v>1957</v>
      </c>
      <c r="C61" s="136">
        <f t="shared" si="1"/>
        <v>6.5891564486748413</v>
      </c>
      <c r="D61" s="135">
        <f t="shared" si="0"/>
        <v>6.9519280773012851E-12</v>
      </c>
      <c r="E61">
        <f t="shared" si="2"/>
        <v>2034</v>
      </c>
      <c r="F61" s="135">
        <f t="shared" si="3"/>
        <v>4.4284952472825734E-11</v>
      </c>
      <c r="G61" s="58">
        <f>TREND($D$47:$D$98,$A$47:$A$98,R134)</f>
        <v>4.067906263738407E-11</v>
      </c>
    </row>
    <row r="62" spans="1:7">
      <c r="A62" s="2">
        <v>1958</v>
      </c>
      <c r="B62">
        <v>45085</v>
      </c>
      <c r="C62" s="136">
        <f t="shared" si="1"/>
        <v>6.7514623188301455</v>
      </c>
      <c r="D62" s="135">
        <f t="shared" si="0"/>
        <v>7.1231698355798272E-12</v>
      </c>
      <c r="E62">
        <f t="shared" si="2"/>
        <v>2035</v>
      </c>
      <c r="F62" s="135">
        <f t="shared" si="3"/>
        <v>4.4716096594756041E-11</v>
      </c>
      <c r="G62" s="58">
        <f>TREND($D$47:$D$98,$A$47:$A$98,S134)</f>
        <v>4.1066405988487093E-11</v>
      </c>
    </row>
    <row r="63" spans="1:7">
      <c r="A63" s="2">
        <v>1959</v>
      </c>
      <c r="C63" s="136">
        <f t="shared" si="1"/>
        <v>6.7514623188301455</v>
      </c>
      <c r="D63" s="135">
        <f t="shared" si="0"/>
        <v>7.1231698355798272E-12</v>
      </c>
      <c r="E63">
        <f t="shared" si="2"/>
        <v>2036</v>
      </c>
      <c r="F63" s="135">
        <f t="shared" si="3"/>
        <v>4.5147240716686347E-11</v>
      </c>
      <c r="G63" s="58">
        <f>TREND($D$47:$D$98,$A$47:$A$98,T134)</f>
        <v>4.1453749339590117E-11</v>
      </c>
    </row>
    <row r="64" spans="1:7">
      <c r="A64" s="2">
        <v>1960</v>
      </c>
      <c r="C64" s="136">
        <f t="shared" si="1"/>
        <v>6.7514623188301455</v>
      </c>
      <c r="D64" s="135">
        <f t="shared" si="0"/>
        <v>7.1231698355798272E-12</v>
      </c>
      <c r="E64">
        <f t="shared" si="2"/>
        <v>2037</v>
      </c>
      <c r="F64" s="135">
        <f t="shared" si="3"/>
        <v>4.5578384838616653E-11</v>
      </c>
      <c r="G64" s="58">
        <f>TREND($D$47:$D$98,$A$47:$A$98,U134)</f>
        <v>4.1841092690693141E-11</v>
      </c>
    </row>
    <row r="65" spans="1:7">
      <c r="A65" s="2">
        <v>1961</v>
      </c>
      <c r="C65" s="136">
        <f t="shared" si="1"/>
        <v>6.7514623188301455</v>
      </c>
      <c r="D65" s="135">
        <f t="shared" si="0"/>
        <v>7.1231698355798272E-12</v>
      </c>
      <c r="E65">
        <f t="shared" si="2"/>
        <v>2038</v>
      </c>
      <c r="F65" s="135">
        <f t="shared" si="3"/>
        <v>4.6009528960546959E-11</v>
      </c>
      <c r="G65" s="58">
        <f>TREND($D$47:$D$98,$A$47:$A$98,V134)</f>
        <v>4.2228436041796164E-11</v>
      </c>
    </row>
    <row r="66" spans="1:7">
      <c r="A66" s="2">
        <v>1962</v>
      </c>
      <c r="C66" s="136">
        <f t="shared" si="1"/>
        <v>6.7514623188301455</v>
      </c>
      <c r="D66" s="135">
        <f t="shared" si="0"/>
        <v>7.1231698355798272E-12</v>
      </c>
      <c r="E66">
        <f t="shared" si="2"/>
        <v>2039</v>
      </c>
      <c r="F66" s="135">
        <f t="shared" si="3"/>
        <v>4.6440673082477265E-11</v>
      </c>
      <c r="G66" s="58">
        <f>TREND($D$47:$D$98,$A$47:$A$98,W134)</f>
        <v>4.2615779392899188E-11</v>
      </c>
    </row>
    <row r="67" spans="1:7">
      <c r="A67" s="2">
        <v>1963</v>
      </c>
      <c r="C67" s="136">
        <f t="shared" si="1"/>
        <v>6.7514623188301455</v>
      </c>
      <c r="D67" s="135">
        <f t="shared" si="0"/>
        <v>7.1231698355798272E-12</v>
      </c>
      <c r="E67">
        <f t="shared" si="2"/>
        <v>2040</v>
      </c>
      <c r="F67" s="135">
        <f t="shared" si="3"/>
        <v>4.6871817204407675E-11</v>
      </c>
      <c r="G67" s="58">
        <f>TREND($D$47:$D$98,$A$47:$A$98,X134)</f>
        <v>4.3003122744002108E-11</v>
      </c>
    </row>
    <row r="68" spans="1:7">
      <c r="A68" s="2">
        <v>1965</v>
      </c>
      <c r="B68">
        <v>58600</v>
      </c>
      <c r="C68" s="136">
        <f t="shared" si="1"/>
        <v>6.9624221500622809</v>
      </c>
      <c r="D68" s="135">
        <f t="shared" si="0"/>
        <v>7.3457442402625944E-12</v>
      </c>
      <c r="E68">
        <f t="shared" si="2"/>
        <v>2041</v>
      </c>
      <c r="F68" s="135">
        <f t="shared" si="3"/>
        <v>4.7302961326337981E-11</v>
      </c>
      <c r="G68" s="58">
        <f>TREND($D$47:$D$98,$A$47:$A$98,Y134)</f>
        <v>4.3390466095105132E-11</v>
      </c>
    </row>
    <row r="69" spans="1:7">
      <c r="A69" s="2">
        <v>1968</v>
      </c>
      <c r="C69" s="136">
        <f t="shared" si="1"/>
        <v>6.9624221500622809</v>
      </c>
      <c r="D69" s="135">
        <f t="shared" si="0"/>
        <v>7.3457442402625944E-12</v>
      </c>
      <c r="E69">
        <f t="shared" si="2"/>
        <v>2042</v>
      </c>
      <c r="F69" s="135">
        <f t="shared" si="3"/>
        <v>4.7734105448268287E-11</v>
      </c>
      <c r="G69" s="58">
        <f>TREND($D$47:$D$98,$A$47:$A$98,Z134)</f>
        <v>4.3777809446208156E-11</v>
      </c>
    </row>
    <row r="70" spans="1:7">
      <c r="A70" s="2">
        <v>1969</v>
      </c>
      <c r="C70" s="136">
        <f t="shared" si="1"/>
        <v>6.9624221500622809</v>
      </c>
      <c r="D70" s="135">
        <f t="shared" si="0"/>
        <v>7.3457442402625944E-12</v>
      </c>
      <c r="E70">
        <f t="shared" si="2"/>
        <v>2043</v>
      </c>
      <c r="F70" s="135">
        <f t="shared" si="3"/>
        <v>4.8165249570198593E-11</v>
      </c>
      <c r="G70" s="58">
        <f>TREND($D$47:$D$98,$A$47:$A$98,AA134)</f>
        <v>4.4165152797311179E-11</v>
      </c>
    </row>
    <row r="71" spans="1:7">
      <c r="A71" s="2">
        <v>1970</v>
      </c>
      <c r="B71">
        <v>2036087.1446</v>
      </c>
      <c r="C71" s="136">
        <f t="shared" si="1"/>
        <v>14.292330006695995</v>
      </c>
      <c r="D71" s="135">
        <f t="shared" si="0"/>
        <v>1.5079206426125742E-11</v>
      </c>
      <c r="E71">
        <f t="shared" si="2"/>
        <v>2044</v>
      </c>
      <c r="F71" s="135">
        <f t="shared" si="3"/>
        <v>4.8596393692128899E-11</v>
      </c>
      <c r="G71" s="58">
        <f>TREND($D$47:$D$98,$A$47:$A$98,AB134)</f>
        <v>4.4552496148414203E-11</v>
      </c>
    </row>
    <row r="72" spans="1:7">
      <c r="A72" s="2">
        <v>1972</v>
      </c>
      <c r="C72" s="136">
        <f t="shared" si="1"/>
        <v>14.292330006695995</v>
      </c>
      <c r="D72" s="135">
        <f t="shared" si="0"/>
        <v>1.5079206426125742E-11</v>
      </c>
      <c r="E72">
        <f t="shared" si="2"/>
        <v>2045</v>
      </c>
      <c r="F72" s="135">
        <f t="shared" si="3"/>
        <v>4.9027537814059206E-11</v>
      </c>
      <c r="G72" s="58">
        <f>TREND($D$47:$D$98,$A$47:$A$98,AC134)</f>
        <v>4.4939839499517227E-11</v>
      </c>
    </row>
    <row r="73" spans="1:7">
      <c r="A73" s="2">
        <v>1985</v>
      </c>
      <c r="B73">
        <v>4743.9639999999999</v>
      </c>
      <c r="C73" s="136">
        <f t="shared" si="1"/>
        <v>14.30940826343339</v>
      </c>
      <c r="D73" s="135">
        <f t="shared" si="0"/>
        <v>1.5097224940855034E-11</v>
      </c>
      <c r="E73">
        <f t="shared" si="2"/>
        <v>2046</v>
      </c>
      <c r="F73" s="135">
        <f t="shared" si="3"/>
        <v>4.9458681935989512E-11</v>
      </c>
      <c r="G73" s="58">
        <f>TREND($D$47:$D$98,$A$47:$A$98,AD134)</f>
        <v>4.5327182850620147E-11</v>
      </c>
    </row>
    <row r="74" spans="1:7">
      <c r="A74" s="2">
        <v>1990</v>
      </c>
      <c r="C74" s="136">
        <f t="shared" si="1"/>
        <v>14.30940826343339</v>
      </c>
      <c r="D74" s="135">
        <f t="shared" si="0"/>
        <v>1.5097224940855034E-11</v>
      </c>
      <c r="E74">
        <f t="shared" si="2"/>
        <v>2047</v>
      </c>
      <c r="F74" s="135">
        <f t="shared" si="3"/>
        <v>4.9889826057919818E-11</v>
      </c>
      <c r="G74" s="58">
        <f>TREND($D$47:$D$98,$A$47:$A$98,AE134)</f>
        <v>4.5714526201723171E-11</v>
      </c>
    </row>
    <row r="75" spans="1:7">
      <c r="A75" s="2">
        <v>1992</v>
      </c>
      <c r="B75">
        <v>3839</v>
      </c>
      <c r="C75" s="136">
        <f t="shared" si="1"/>
        <v>14.323228652377079</v>
      </c>
      <c r="D75" s="135">
        <f t="shared" si="0"/>
        <v>1.5111806223100378E-11</v>
      </c>
      <c r="E75">
        <f t="shared" si="2"/>
        <v>2048</v>
      </c>
      <c r="F75" s="135">
        <f t="shared" si="3"/>
        <v>5.0320970179850124E-11</v>
      </c>
      <c r="G75" s="58">
        <f>TREND($D$47:$D$98,$A$47:$A$98,AF134)</f>
        <v>4.6101869552826195E-11</v>
      </c>
    </row>
    <row r="76" spans="1:7">
      <c r="A76" s="2">
        <v>1993</v>
      </c>
      <c r="B76">
        <v>73500</v>
      </c>
      <c r="C76" s="136">
        <f t="shared" si="1"/>
        <v>14.587828440697248</v>
      </c>
      <c r="D76" s="135">
        <f t="shared" si="0"/>
        <v>1.5390973778461869E-11</v>
      </c>
      <c r="E76">
        <f t="shared" si="2"/>
        <v>2049</v>
      </c>
      <c r="F76" s="135">
        <f t="shared" si="3"/>
        <v>5.075211430178043E-11</v>
      </c>
      <c r="G76" s="58">
        <f>TREND($D$47:$D$98,$A$47:$A$98,AG134)</f>
        <v>4.6489212903929218E-11</v>
      </c>
    </row>
    <row r="77" spans="1:7">
      <c r="A77" s="2">
        <v>1994</v>
      </c>
      <c r="B77">
        <v>37331.07</v>
      </c>
      <c r="C77" s="136">
        <f t="shared" si="1"/>
        <v>14.722220185183852</v>
      </c>
      <c r="D77" s="135">
        <f t="shared" si="0"/>
        <v>1.5532764575073145E-11</v>
      </c>
      <c r="E77">
        <f t="shared" si="2"/>
        <v>2050</v>
      </c>
      <c r="F77" s="135">
        <f t="shared" si="3"/>
        <v>5.1183258423710736E-11</v>
      </c>
      <c r="G77" s="58">
        <f>TREND($D$47:$D$98,$A$47:$A$98,AH134)</f>
        <v>4.6876556255032242E-11</v>
      </c>
    </row>
    <row r="78" spans="1:7">
      <c r="A78" s="2">
        <v>1995</v>
      </c>
      <c r="C78" s="136">
        <f t="shared" si="1"/>
        <v>14.722220185183852</v>
      </c>
      <c r="D78" s="135">
        <f t="shared" si="0"/>
        <v>1.5532764575073145E-11</v>
      </c>
      <c r="F78" s="135"/>
    </row>
    <row r="79" spans="1:7">
      <c r="A79" s="2">
        <v>1996</v>
      </c>
      <c r="B79">
        <v>79100</v>
      </c>
      <c r="C79" s="136">
        <f t="shared" si="1"/>
        <v>15.006979957376034</v>
      </c>
      <c r="D79" s="135">
        <f t="shared" ref="D79:D103" si="4">C79/BTU_per_PJ</f>
        <v>1.583320203941456E-11</v>
      </c>
      <c r="E79" s="135"/>
    </row>
    <row r="80" spans="1:7">
      <c r="A80" s="2">
        <v>1997</v>
      </c>
      <c r="C80" s="136">
        <f t="shared" ref="C80:C103" si="5">C79+B80/MWh_to_PJ</f>
        <v>15.006979957376034</v>
      </c>
      <c r="D80" s="135">
        <f t="shared" si="4"/>
        <v>1.583320203941456E-11</v>
      </c>
      <c r="E80" s="135"/>
    </row>
    <row r="81" spans="1:5">
      <c r="A81" s="2">
        <v>1998</v>
      </c>
      <c r="B81">
        <v>1620</v>
      </c>
      <c r="C81" s="136">
        <f t="shared" si="5"/>
        <v>15.012811952710438</v>
      </c>
      <c r="D81" s="135">
        <f t="shared" si="4"/>
        <v>1.5839355120226608E-11</v>
      </c>
      <c r="E81" s="135"/>
    </row>
    <row r="82" spans="1:5">
      <c r="A82" s="2">
        <v>1999</v>
      </c>
      <c r="C82" s="136">
        <f t="shared" si="5"/>
        <v>15.012811952710438</v>
      </c>
      <c r="D82" s="135">
        <f t="shared" si="4"/>
        <v>1.5839355120226608E-11</v>
      </c>
      <c r="E82" s="135"/>
    </row>
    <row r="83" spans="1:5">
      <c r="A83" s="2">
        <v>2000</v>
      </c>
      <c r="B83">
        <v>191258.55</v>
      </c>
      <c r="C83" s="136">
        <f t="shared" si="5"/>
        <v>15.701342181886254</v>
      </c>
      <c r="D83" s="135">
        <f t="shared" si="4"/>
        <v>1.6565792968464481E-11</v>
      </c>
      <c r="E83" s="135"/>
    </row>
    <row r="84" spans="1:5">
      <c r="A84" s="2">
        <v>2001</v>
      </c>
      <c r="B84">
        <v>14500</v>
      </c>
      <c r="C84" s="136">
        <f t="shared" si="5"/>
        <v>15.753542140126287</v>
      </c>
      <c r="D84" s="135">
        <f t="shared" si="4"/>
        <v>1.662086683993035E-11</v>
      </c>
      <c r="E84" s="135"/>
    </row>
    <row r="85" spans="1:5">
      <c r="A85" s="2">
        <v>2002</v>
      </c>
      <c r="B85">
        <v>7427</v>
      </c>
      <c r="C85" s="136">
        <f t="shared" si="5"/>
        <v>15.780279318736545</v>
      </c>
      <c r="D85" s="135">
        <f t="shared" si="4"/>
        <v>1.6649076056714975E-11</v>
      </c>
      <c r="E85" s="135"/>
    </row>
    <row r="86" spans="1:5">
      <c r="A86" s="2">
        <v>2003</v>
      </c>
      <c r="C86" s="136">
        <f t="shared" si="5"/>
        <v>15.780279318736545</v>
      </c>
      <c r="D86" s="135">
        <f t="shared" si="4"/>
        <v>1.6649076056714975E-11</v>
      </c>
      <c r="E86" s="135"/>
    </row>
    <row r="87" spans="1:5">
      <c r="A87" s="2">
        <v>2004</v>
      </c>
      <c r="B87">
        <v>31619</v>
      </c>
      <c r="C87" s="136">
        <f t="shared" si="5"/>
        <v>15.894107627673897</v>
      </c>
      <c r="D87" s="135">
        <f t="shared" si="4"/>
        <v>1.6769171280292865E-11</v>
      </c>
      <c r="E87" s="135"/>
    </row>
    <row r="88" spans="1:5">
      <c r="A88" s="2">
        <v>2005</v>
      </c>
      <c r="B88">
        <v>3500</v>
      </c>
      <c r="C88" s="136">
        <f t="shared" si="5"/>
        <v>15.906707617593906</v>
      </c>
      <c r="D88" s="135">
        <f t="shared" si="4"/>
        <v>1.678246497340532E-11</v>
      </c>
      <c r="E88" s="135"/>
    </row>
    <row r="89" spans="1:5">
      <c r="A89" s="2">
        <v>2006</v>
      </c>
      <c r="B89">
        <v>8747458</v>
      </c>
      <c r="C89" s="136">
        <f t="shared" si="5"/>
        <v>47.397531224935022</v>
      </c>
      <c r="D89" s="135">
        <f t="shared" si="4"/>
        <v>5.0007042735137578E-11</v>
      </c>
      <c r="E89" s="135"/>
    </row>
    <row r="90" spans="1:5">
      <c r="A90" s="2">
        <v>2007</v>
      </c>
      <c r="B90">
        <v>9784</v>
      </c>
      <c r="C90" s="136">
        <f t="shared" si="5"/>
        <v>47.432753596757124</v>
      </c>
      <c r="D90" s="135">
        <f t="shared" si="4"/>
        <v>5.0044204304683926E-11</v>
      </c>
      <c r="E90" s="135"/>
    </row>
    <row r="91" spans="1:5">
      <c r="A91" s="2">
        <v>2008</v>
      </c>
      <c r="C91" s="136">
        <f t="shared" si="5"/>
        <v>47.432753596757124</v>
      </c>
      <c r="D91" s="135">
        <f t="shared" si="4"/>
        <v>5.0044204304683926E-11</v>
      </c>
      <c r="E91" s="135"/>
    </row>
    <row r="92" spans="1:5">
      <c r="A92" s="2">
        <v>2009</v>
      </c>
      <c r="B92">
        <v>1223.18</v>
      </c>
      <c r="C92" s="136">
        <f t="shared" si="5"/>
        <v>47.437157041234371</v>
      </c>
      <c r="D92" s="135">
        <f t="shared" si="4"/>
        <v>5.0048850184552873E-11</v>
      </c>
      <c r="E92" s="135"/>
    </row>
    <row r="93" spans="1:5">
      <c r="A93" s="2">
        <v>2010</v>
      </c>
      <c r="B93">
        <v>55171.327777999402</v>
      </c>
      <c r="C93" s="136">
        <f t="shared" si="5"/>
        <v>47.635773662341876</v>
      </c>
      <c r="D93" s="135">
        <f t="shared" si="4"/>
        <v>5.0258401813149223E-11</v>
      </c>
      <c r="E93" s="135"/>
    </row>
    <row r="94" spans="1:5">
      <c r="A94" s="2">
        <v>2011</v>
      </c>
      <c r="B94">
        <v>17271.28</v>
      </c>
      <c r="C94" s="136">
        <f t="shared" si="5"/>
        <v>47.697950220600632</v>
      </c>
      <c r="D94" s="135">
        <f t="shared" si="4"/>
        <v>5.0324001554857578E-11</v>
      </c>
      <c r="E94" s="135"/>
    </row>
    <row r="95" spans="1:5">
      <c r="A95" s="2">
        <v>2012</v>
      </c>
      <c r="B95">
        <v>51944.333333800001</v>
      </c>
      <c r="C95" s="136">
        <f t="shared" si="5"/>
        <v>47.884949671002751</v>
      </c>
      <c r="D95" s="135">
        <f t="shared" si="4"/>
        <v>5.0521296419506278E-11</v>
      </c>
      <c r="E95" s="135"/>
    </row>
    <row r="96" spans="1:5">
      <c r="A96" s="2">
        <v>2013</v>
      </c>
      <c r="C96" s="136">
        <f t="shared" si="5"/>
        <v>47.884949671002751</v>
      </c>
      <c r="D96" s="135">
        <f t="shared" si="4"/>
        <v>5.0521296419506278E-11</v>
      </c>
      <c r="E96" s="135"/>
    </row>
    <row r="97" spans="1:5">
      <c r="A97" s="2">
        <v>2014</v>
      </c>
      <c r="B97">
        <v>3079.1888890954001</v>
      </c>
      <c r="C97" s="136">
        <f t="shared" si="5"/>
        <v>47.896034742135434</v>
      </c>
      <c r="D97" s="135">
        <f t="shared" si="4"/>
        <v>5.0532991788685391E-11</v>
      </c>
      <c r="E97" s="135"/>
    </row>
    <row r="98" spans="1:5">
      <c r="A98" s="2">
        <v>2015</v>
      </c>
      <c r="B98">
        <v>1859</v>
      </c>
      <c r="C98" s="136">
        <f t="shared" si="5"/>
        <v>47.902727136781522</v>
      </c>
      <c r="D98" s="135">
        <f t="shared" si="4"/>
        <v>5.054005263882712E-11</v>
      </c>
      <c r="E98" s="135"/>
    </row>
    <row r="99" spans="1:5">
      <c r="A99" s="2">
        <v>2016</v>
      </c>
      <c r="C99" s="136">
        <f t="shared" si="5"/>
        <v>47.902727136781522</v>
      </c>
      <c r="D99" s="135">
        <f t="shared" si="4"/>
        <v>5.054005263882712E-11</v>
      </c>
      <c r="E99" s="135"/>
    </row>
    <row r="100" spans="1:5">
      <c r="A100" s="2">
        <v>2017</v>
      </c>
      <c r="C100" s="136">
        <f t="shared" si="5"/>
        <v>47.902727136781522</v>
      </c>
      <c r="D100" s="135">
        <f t="shared" si="4"/>
        <v>5.054005263882712E-11</v>
      </c>
      <c r="E100" s="135"/>
    </row>
    <row r="101" spans="1:5">
      <c r="A101" s="2">
        <v>2018</v>
      </c>
      <c r="C101" s="136">
        <f t="shared" si="5"/>
        <v>47.902727136781522</v>
      </c>
      <c r="D101" s="135">
        <f t="shared" si="4"/>
        <v>5.054005263882712E-11</v>
      </c>
      <c r="E101" s="135"/>
    </row>
    <row r="102" spans="1:5">
      <c r="A102" s="2">
        <v>2019</v>
      </c>
      <c r="C102" s="136">
        <f t="shared" si="5"/>
        <v>47.902727136781522</v>
      </c>
      <c r="D102" s="135">
        <f t="shared" si="4"/>
        <v>5.054005263882712E-11</v>
      </c>
      <c r="E102" s="135"/>
    </row>
    <row r="103" spans="1:5">
      <c r="A103" s="2" t="s">
        <v>997</v>
      </c>
      <c r="C103" s="136">
        <f t="shared" si="5"/>
        <v>47.902727136781522</v>
      </c>
      <c r="D103" s="135">
        <f t="shared" si="4"/>
        <v>5.054005263882712E-11</v>
      </c>
      <c r="E103" s="135"/>
    </row>
    <row r="104" spans="1:5">
      <c r="A104" s="2" t="s">
        <v>998</v>
      </c>
      <c r="B104">
        <v>13306323.738600893</v>
      </c>
      <c r="E104" s="137"/>
    </row>
    <row r="105" spans="1:5">
      <c r="B105">
        <f>GETPIVOTDATA("system_thermal_production",$A$46)/MWh_to_PJ</f>
        <v>47.902727136781508</v>
      </c>
      <c r="C105" s="133"/>
    </row>
    <row r="107" spans="1:5">
      <c r="A107" t="s">
        <v>999</v>
      </c>
    </row>
    <row r="108" spans="1:5">
      <c r="A108" s="58" t="s">
        <v>1000</v>
      </c>
    </row>
    <row r="109" spans="1:5">
      <c r="A109" t="s">
        <v>1001</v>
      </c>
    </row>
    <row r="110" spans="1:5">
      <c r="A110" t="s">
        <v>1002</v>
      </c>
    </row>
    <row r="111" spans="1:5">
      <c r="A111" t="s">
        <v>1003</v>
      </c>
    </row>
    <row r="112" spans="1:5">
      <c r="A112" t="s">
        <v>1004</v>
      </c>
    </row>
    <row r="114" spans="1:11">
      <c r="A114" s="1" t="s">
        <v>1005</v>
      </c>
    </row>
    <row r="115" spans="1:11">
      <c r="B115" s="70" t="s">
        <v>183</v>
      </c>
      <c r="C115" s="70" t="s">
        <v>184</v>
      </c>
      <c r="D115" s="70" t="s">
        <v>185</v>
      </c>
      <c r="E115" s="70" t="s">
        <v>205</v>
      </c>
      <c r="F115" s="70" t="s">
        <v>187</v>
      </c>
      <c r="G115" s="70" t="s">
        <v>1006</v>
      </c>
      <c r="K115" s="70" t="s">
        <v>1007</v>
      </c>
    </row>
    <row r="116" spans="1:11">
      <c r="A116" t="s">
        <v>188</v>
      </c>
      <c r="B116" s="66">
        <f>$B31*INDEX($B$9:$B$13,MATCH(B$115,$A$9:$A$13,0),1)</f>
        <v>82.506636770165841</v>
      </c>
      <c r="C116" s="66">
        <f>$B31*INDEX($B$9:$B$13,MATCH(C$115,$A$9:$A$13,0),1)</f>
        <v>502.47865089790878</v>
      </c>
      <c r="D116" s="66">
        <f>$B31*INDEX($B$9:$B$13,MATCH(D$115,$A$9:$A$13,0),1)</f>
        <v>16.576883053779394</v>
      </c>
      <c r="E116" s="66">
        <f>$B31*INDEX($B$9:$B$13,MATCH(E$115,$A$9:$A$13,0),1)</f>
        <v>22.692246078092968</v>
      </c>
      <c r="F116" s="66">
        <f>$B31*INDEX($B$9:$B$13,MATCH(F$115,$A$9:$A$13,0),1)</f>
        <v>1.3040000000000014</v>
      </c>
      <c r="G116" s="66">
        <v>0</v>
      </c>
      <c r="K116" s="57">
        <f>SUM(B116:G116)-B31</f>
        <v>1.3039999999999736</v>
      </c>
    </row>
    <row r="117" spans="1:11">
      <c r="A117" t="s">
        <v>189</v>
      </c>
      <c r="B117" s="66">
        <f>$B32*INDEX($B$16:$B$20,MATCH(B$115,$A$16:$A$20,0),1)</f>
        <v>62.434422255003298</v>
      </c>
      <c r="C117" s="66">
        <f>$B32*INDEX($B$16:$B$20,MATCH(C$115,$A$16:$A$20,0),1)</f>
        <v>4.0254289106021908</v>
      </c>
      <c r="D117" s="66">
        <f>$B32*INDEX($B$16:$B$20,MATCH(D$115,$A$16:$A$20,0),1)</f>
        <v>0</v>
      </c>
      <c r="E117" s="66">
        <f>$B32*INDEX($B$16:$B$20,MATCH(E$115,$A$16:$A$20,0),1)</f>
        <v>0</v>
      </c>
      <c r="F117" s="66">
        <f>$B32*INDEX($B$16:$B$20,MATCH(F$115,$A$16:$A$20,0),1)</f>
        <v>0</v>
      </c>
      <c r="G117" s="66">
        <v>0</v>
      </c>
      <c r="I117" s="81"/>
      <c r="K117" s="57">
        <f>SUM(B117:G117)-B32</f>
        <v>0</v>
      </c>
    </row>
    <row r="118" spans="1:11">
      <c r="A118" t="s">
        <v>190</v>
      </c>
      <c r="B118" s="66">
        <f>$B33*1</f>
        <v>176.63423432177501</v>
      </c>
      <c r="C118" s="66">
        <v>0</v>
      </c>
      <c r="D118" s="66">
        <v>0</v>
      </c>
      <c r="E118" s="66">
        <v>0</v>
      </c>
      <c r="F118" s="66">
        <v>0</v>
      </c>
      <c r="G118" s="66">
        <v>0</v>
      </c>
      <c r="K118" s="57">
        <f>SUM(B118:G118)-B33</f>
        <v>0</v>
      </c>
    </row>
    <row r="119" spans="1:11">
      <c r="A119" t="s">
        <v>191</v>
      </c>
      <c r="B119" s="66">
        <f>$B34*1</f>
        <v>190.729742873606</v>
      </c>
      <c r="C119" s="66">
        <v>0</v>
      </c>
      <c r="D119" s="66">
        <v>0</v>
      </c>
      <c r="E119" s="66">
        <v>0</v>
      </c>
      <c r="F119" s="66">
        <v>0</v>
      </c>
      <c r="G119" s="66">
        <v>0</v>
      </c>
      <c r="K119" s="57">
        <f>SUM(B119:G119)-B34</f>
        <v>0</v>
      </c>
    </row>
    <row r="120" spans="1:11">
      <c r="A120" t="s">
        <v>192</v>
      </c>
      <c r="B120" s="66">
        <f>$B35*INDEX($B$23:$B$27,MATCH(B$115,$A$23:$A$27,0),1)</f>
        <v>48.970679416977063</v>
      </c>
      <c r="C120" s="66">
        <f>$B35*INDEX($B$23:$B$27,MATCH(C$115,$A$23:$A$27,0),1)</f>
        <v>57.979411242667901</v>
      </c>
      <c r="D120" s="66">
        <f>$B35*INDEX($B$23:$B$27,MATCH(D$115,$A$23:$A$27,0),1)</f>
        <v>5.8712413055306518</v>
      </c>
      <c r="E120" s="66">
        <f>$B35*INDEX($B$23:$B$27,MATCH(E$115,$A$23:$A$27,0),1)</f>
        <v>2.83654723319906</v>
      </c>
      <c r="F120" s="66">
        <f>$B35*INDEX($B$23:$B$27,MATCH(F$115,$A$23:$A$27,0),1)</f>
        <v>0</v>
      </c>
      <c r="G120" s="66">
        <v>0</v>
      </c>
      <c r="K120" s="57">
        <f>SUM(B120:G120)-B35</f>
        <v>0</v>
      </c>
    </row>
    <row r="121" spans="1:11">
      <c r="A121" s="70" t="s">
        <v>1007</v>
      </c>
      <c r="B121" s="66">
        <f>SUM(B116:B120)-B2</f>
        <v>26.315728175687923</v>
      </c>
      <c r="C121" s="66">
        <f>SUM(C116:C120)-B3</f>
        <v>46.835902293846857</v>
      </c>
      <c r="D121" s="66">
        <f>SUM(D116:D120)-B4</f>
        <v>5.8712413055306989</v>
      </c>
      <c r="E121" s="66" t="e">
        <f>SUM(E116:E120)-#REF!</f>
        <v>#REF!</v>
      </c>
      <c r="F121" s="66">
        <f>SUM(F116:F120)-B27</f>
        <v>1.3040000000000014</v>
      </c>
      <c r="G121" s="66">
        <f t="shared" ref="G121" si="6">SUM(G116:G120)</f>
        <v>0</v>
      </c>
      <c r="H121" t="s">
        <v>1008</v>
      </c>
      <c r="K121" t="s">
        <v>1008</v>
      </c>
    </row>
    <row r="122" spans="1:11">
      <c r="A122" t="s">
        <v>197</v>
      </c>
    </row>
    <row r="123" spans="1:11">
      <c r="A123" s="1" t="s">
        <v>1009</v>
      </c>
    </row>
    <row r="124" spans="1:11">
      <c r="B124" s="70" t="s">
        <v>183</v>
      </c>
      <c r="C124" s="70" t="s">
        <v>184</v>
      </c>
      <c r="D124" s="70" t="s">
        <v>185</v>
      </c>
      <c r="E124" s="70" t="s">
        <v>205</v>
      </c>
      <c r="F124" s="70" t="s">
        <v>187</v>
      </c>
      <c r="G124" s="70" t="s">
        <v>186</v>
      </c>
      <c r="K124">
        <f>SUM(B135,B148,B161,B174,B187)/BTU_per_PJ</f>
        <v>561.27571563752724</v>
      </c>
    </row>
    <row r="125" spans="1:11">
      <c r="A125" t="s">
        <v>188</v>
      </c>
      <c r="B125">
        <f t="shared" ref="B125:G129" si="7">B116*BTU_per_PJ</f>
        <v>78201202844384.688</v>
      </c>
      <c r="C125">
        <f t="shared" si="7"/>
        <v>476257867755541.31</v>
      </c>
      <c r="D125">
        <f t="shared" si="7"/>
        <v>15711853554609.99</v>
      </c>
      <c r="E125">
        <f t="shared" si="7"/>
        <v>21508099324069.371</v>
      </c>
      <c r="F125">
        <f t="shared" si="7"/>
        <v>1235953524480.0012</v>
      </c>
      <c r="G125">
        <f t="shared" si="7"/>
        <v>0</v>
      </c>
    </row>
    <row r="126" spans="1:11">
      <c r="A126" t="s">
        <v>189</v>
      </c>
      <c r="B126">
        <f t="shared" si="7"/>
        <v>59176414290601.133</v>
      </c>
      <c r="C126">
        <f t="shared" si="7"/>
        <v>3815370436811.7061</v>
      </c>
      <c r="D126">
        <f t="shared" si="7"/>
        <v>0</v>
      </c>
      <c r="E126">
        <f t="shared" si="7"/>
        <v>0</v>
      </c>
      <c r="F126">
        <f t="shared" si="7"/>
        <v>0</v>
      </c>
      <c r="G126">
        <f t="shared" si="7"/>
        <v>0</v>
      </c>
    </row>
    <row r="127" spans="1:11">
      <c r="A127" t="s">
        <v>190</v>
      </c>
      <c r="B127">
        <f t="shared" si="7"/>
        <v>167416951268269.94</v>
      </c>
      <c r="C127">
        <f t="shared" si="7"/>
        <v>0</v>
      </c>
      <c r="D127">
        <f t="shared" si="7"/>
        <v>0</v>
      </c>
      <c r="E127">
        <f t="shared" si="7"/>
        <v>0</v>
      </c>
      <c r="F127">
        <f t="shared" si="7"/>
        <v>0</v>
      </c>
      <c r="G127">
        <f t="shared" si="7"/>
        <v>0</v>
      </c>
    </row>
    <row r="128" spans="1:11">
      <c r="A128" t="s">
        <v>191</v>
      </c>
      <c r="B128">
        <f t="shared" si="7"/>
        <v>180776915588801.75</v>
      </c>
      <c r="C128">
        <f t="shared" si="7"/>
        <v>0</v>
      </c>
      <c r="D128">
        <f t="shared" si="7"/>
        <v>0</v>
      </c>
      <c r="E128">
        <f t="shared" si="7"/>
        <v>0</v>
      </c>
      <c r="F128">
        <f t="shared" si="7"/>
        <v>0</v>
      </c>
      <c r="G128">
        <f t="shared" si="7"/>
        <v>0</v>
      </c>
    </row>
    <row r="129" spans="1:34">
      <c r="A129" t="s">
        <v>192</v>
      </c>
      <c r="B129">
        <f t="shared" si="7"/>
        <v>46415248329442.477</v>
      </c>
      <c r="C129">
        <f t="shared" si="7"/>
        <v>54953878583321.109</v>
      </c>
      <c r="D129">
        <f t="shared" si="7"/>
        <v>5564863025033.1025</v>
      </c>
      <c r="E129">
        <f t="shared" si="7"/>
        <v>2688528029314.7017</v>
      </c>
      <c r="F129">
        <f t="shared" si="7"/>
        <v>0</v>
      </c>
      <c r="G129">
        <f t="shared" si="7"/>
        <v>0</v>
      </c>
    </row>
    <row r="131" spans="1:34">
      <c r="A131" t="s">
        <v>202</v>
      </c>
    </row>
    <row r="133" spans="1:34" s="130" customFormat="1">
      <c r="A133" s="129" t="s">
        <v>1010</v>
      </c>
    </row>
    <row r="134" spans="1:34">
      <c r="B134">
        <v>2018</v>
      </c>
      <c r="C134">
        <f>B134+1</f>
        <v>2019</v>
      </c>
      <c r="D134">
        <f t="shared" ref="D134:AH134" si="8">C134+1</f>
        <v>2020</v>
      </c>
      <c r="E134">
        <f t="shared" si="8"/>
        <v>2021</v>
      </c>
      <c r="F134">
        <f t="shared" si="8"/>
        <v>2022</v>
      </c>
      <c r="G134">
        <f t="shared" si="8"/>
        <v>2023</v>
      </c>
      <c r="H134">
        <f t="shared" si="8"/>
        <v>2024</v>
      </c>
      <c r="I134">
        <f t="shared" si="8"/>
        <v>2025</v>
      </c>
      <c r="J134">
        <f t="shared" si="8"/>
        <v>2026</v>
      </c>
      <c r="K134">
        <f t="shared" si="8"/>
        <v>2027</v>
      </c>
      <c r="L134">
        <f t="shared" si="8"/>
        <v>2028</v>
      </c>
      <c r="M134">
        <f t="shared" si="8"/>
        <v>2029</v>
      </c>
      <c r="N134">
        <f t="shared" si="8"/>
        <v>2030</v>
      </c>
      <c r="O134">
        <f t="shared" si="8"/>
        <v>2031</v>
      </c>
      <c r="P134">
        <f t="shared" si="8"/>
        <v>2032</v>
      </c>
      <c r="Q134">
        <f t="shared" si="8"/>
        <v>2033</v>
      </c>
      <c r="R134">
        <f t="shared" si="8"/>
        <v>2034</v>
      </c>
      <c r="S134">
        <f t="shared" si="8"/>
        <v>2035</v>
      </c>
      <c r="T134">
        <f t="shared" si="8"/>
        <v>2036</v>
      </c>
      <c r="U134">
        <f t="shared" si="8"/>
        <v>2037</v>
      </c>
      <c r="V134">
        <f t="shared" si="8"/>
        <v>2038</v>
      </c>
      <c r="W134">
        <f t="shared" si="8"/>
        <v>2039</v>
      </c>
      <c r="X134">
        <f t="shared" si="8"/>
        <v>2040</v>
      </c>
      <c r="Y134">
        <f t="shared" si="8"/>
        <v>2041</v>
      </c>
      <c r="Z134">
        <f t="shared" si="8"/>
        <v>2042</v>
      </c>
      <c r="AA134">
        <f t="shared" si="8"/>
        <v>2043</v>
      </c>
      <c r="AB134">
        <f t="shared" si="8"/>
        <v>2044</v>
      </c>
      <c r="AC134">
        <f t="shared" si="8"/>
        <v>2045</v>
      </c>
      <c r="AD134">
        <f t="shared" si="8"/>
        <v>2046</v>
      </c>
      <c r="AE134">
        <f t="shared" si="8"/>
        <v>2047</v>
      </c>
      <c r="AF134">
        <f t="shared" si="8"/>
        <v>2048</v>
      </c>
      <c r="AG134">
        <f t="shared" si="8"/>
        <v>2049</v>
      </c>
      <c r="AH134">
        <f t="shared" si="8"/>
        <v>2050</v>
      </c>
    </row>
    <row r="135" spans="1:34">
      <c r="A135" t="s">
        <v>1011</v>
      </c>
      <c r="B135">
        <f>B125</f>
        <v>78201202844384.688</v>
      </c>
      <c r="C135">
        <f>$B135*('NEB CEF End-Use Demand'!P$28/'NEB CEF End-Use Demand'!$O$28)</f>
        <v>78183558530572.453</v>
      </c>
      <c r="D135">
        <f>$B135*('NEB CEF End-Use Demand'!Q$28/'NEB CEF End-Use Demand'!$O$28)</f>
        <v>63809858887708.805</v>
      </c>
      <c r="E135">
        <f>$B135*('NEB CEF End-Use Demand'!R$28/'NEB CEF End-Use Demand'!$O$28)</f>
        <v>78257343842878.188</v>
      </c>
      <c r="F135">
        <f>$B135*('NEB CEF End-Use Demand'!S$28/'NEB CEF End-Use Demand'!$O$28)</f>
        <v>78789881314302.219</v>
      </c>
      <c r="G135">
        <f>$B135*('NEB CEF End-Use Demand'!T$28/'NEB CEF End-Use Demand'!$O$28)</f>
        <v>79370539641577.813</v>
      </c>
      <c r="H135">
        <f>$B135*('NEB CEF End-Use Demand'!U$28/'NEB CEF End-Use Demand'!$O$28)</f>
        <v>80076312194067.5</v>
      </c>
      <c r="I135">
        <f>$B135*('NEB CEF End-Use Demand'!V$28/'NEB CEF End-Use Demand'!$O$28)</f>
        <v>80470903212050.375</v>
      </c>
      <c r="J135">
        <f>$B135*('NEB CEF End-Use Demand'!W$28/'NEB CEF End-Use Demand'!$O$28)</f>
        <v>80902386886186.094</v>
      </c>
      <c r="K135">
        <f>$B135*('NEB CEF End-Use Demand'!X$28/'NEB CEF End-Use Demand'!$O$28)</f>
        <v>81417280043797.875</v>
      </c>
      <c r="L135">
        <f>$B135*('NEB CEF End-Use Demand'!Y$28/'NEB CEF End-Use Demand'!$O$28)</f>
        <v>81977086000204.469</v>
      </c>
      <c r="M135">
        <f>$B135*('NEB CEF End-Use Demand'!Z$28/'NEB CEF End-Use Demand'!$O$28)</f>
        <v>82609073240388.406</v>
      </c>
      <c r="N135">
        <f>$B135*('NEB CEF End-Use Demand'!AA$28/'NEB CEF End-Use Demand'!$O$28)</f>
        <v>83268328965554.906</v>
      </c>
      <c r="O135">
        <f>$B135*('NEB CEF End-Use Demand'!AB$28/'NEB CEF End-Use Demand'!$O$28)</f>
        <v>83914752462494.313</v>
      </c>
      <c r="P135">
        <f>$B135*('NEB CEF End-Use Demand'!AC$28/'NEB CEF End-Use Demand'!$O$28)</f>
        <v>84513055103582.156</v>
      </c>
      <c r="Q135">
        <f>$B135*('NEB CEF End-Use Demand'!AD$28/'NEB CEF End-Use Demand'!$O$28)</f>
        <v>85124189972897.078</v>
      </c>
      <c r="R135">
        <f>$B135*('NEB CEF End-Use Demand'!AE$28/'NEB CEF End-Use Demand'!$O$28)</f>
        <v>85695224129002.359</v>
      </c>
      <c r="S135">
        <f>$B135*('NEB CEF End-Use Demand'!AF$28/'NEB CEF End-Use Demand'!$O$28)</f>
        <v>86213325343670.922</v>
      </c>
      <c r="T135">
        <f>$B135*('NEB CEF End-Use Demand'!AG$28/'NEB CEF End-Use Demand'!$O$28)</f>
        <v>86609520390182.172</v>
      </c>
      <c r="U135">
        <f>$B135*('NEB CEF End-Use Demand'!AH$28/'NEB CEF End-Use Demand'!$O$28)</f>
        <v>86957594580841.859</v>
      </c>
      <c r="V135">
        <f>$B135*('NEB CEF End-Use Demand'!AI$28/'NEB CEF End-Use Demand'!$O$28)</f>
        <v>87276796257990.594</v>
      </c>
      <c r="W135">
        <f>$B135*('NEB CEF End-Use Demand'!AJ$28/'NEB CEF End-Use Demand'!$O$28)</f>
        <v>87554293193401.313</v>
      </c>
      <c r="X135">
        <f>$B135*('NEB CEF End-Use Demand'!AK$28/'NEB CEF End-Use Demand'!$O$28)</f>
        <v>87796501501187.547</v>
      </c>
      <c r="Y135">
        <f>$B135*('NEB CEF End-Use Demand'!AL$28/'NEB CEF End-Use Demand'!$O$28)</f>
        <v>88136555549205.297</v>
      </c>
      <c r="Z135">
        <f>$B135*('NEB CEF End-Use Demand'!AM$28/'NEB CEF End-Use Demand'!$O$28)</f>
        <v>88515106281904.313</v>
      </c>
      <c r="AA135">
        <f>$B135*('NEB CEF End-Use Demand'!AN$28/'NEB CEF End-Use Demand'!$O$28)</f>
        <v>88980274555136.141</v>
      </c>
      <c r="AB135">
        <f>$B135*('NEB CEF End-Use Demand'!AO$28/'NEB CEF End-Use Demand'!$O$28)</f>
        <v>89496771741276.313</v>
      </c>
      <c r="AC135">
        <f>$B135*('NEB CEF End-Use Demand'!AP$28/'NEB CEF End-Use Demand'!$O$28)</f>
        <v>90071013954438.359</v>
      </c>
      <c r="AD135">
        <f>$B135*('NEB CEF End-Use Demand'!AQ$28/'NEB CEF End-Use Demand'!$O$28)</f>
        <v>90661296452884.281</v>
      </c>
      <c r="AE135">
        <f>$B135*('NEB CEF End-Use Demand'!AR$28/'NEB CEF End-Use Demand'!$O$28)</f>
        <v>91312532035408.844</v>
      </c>
      <c r="AF135">
        <f>$B135*('NEB CEF End-Use Demand'!AS$28/'NEB CEF End-Use Demand'!$O$28)</f>
        <v>91954143446763.094</v>
      </c>
      <c r="AG135">
        <f>$B135*('NEB CEF End-Use Demand'!AT$28/'NEB CEF End-Use Demand'!$O$28)</f>
        <v>92643875713968.938</v>
      </c>
      <c r="AH135">
        <f>$B135*('NEB CEF End-Use Demand'!AU$28/'NEB CEF End-Use Demand'!$O$28)</f>
        <v>93296715325021.859</v>
      </c>
    </row>
    <row r="136" spans="1:34">
      <c r="A136" t="s">
        <v>1012</v>
      </c>
      <c r="B136">
        <f>E125</f>
        <v>21508099324069.371</v>
      </c>
      <c r="C136">
        <f>$B136*('NEB CEF End-Use Demand'!P$32/'NEB CEF End-Use Demand'!$O$32)</f>
        <v>23478306895739.848</v>
      </c>
      <c r="D136">
        <f>$B136*('NEB CEF End-Use Demand'!Q$32/'NEB CEF End-Use Demand'!$O$32)</f>
        <v>16254212466281.432</v>
      </c>
      <c r="E136">
        <f>$B136*('NEB CEF End-Use Demand'!R$32/'NEB CEF End-Use Demand'!$O$32)</f>
        <v>20030443645316.512</v>
      </c>
      <c r="F136">
        <f>$B136*('NEB CEF End-Use Demand'!S$32/'NEB CEF End-Use Demand'!$O$32)</f>
        <v>19702075716704.766</v>
      </c>
      <c r="G136">
        <f>$B136*('NEB CEF End-Use Demand'!T$32/'NEB CEF End-Use Demand'!$O$32)</f>
        <v>19373707788093.02</v>
      </c>
      <c r="H136">
        <f>$B136*('NEB CEF End-Use Demand'!U$32/'NEB CEF End-Use Demand'!$O$32)</f>
        <v>19209523823787.148</v>
      </c>
      <c r="I136">
        <f>$B136*('NEB CEF End-Use Demand'!V$32/'NEB CEF End-Use Demand'!$O$32)</f>
        <v>19045339859481.273</v>
      </c>
      <c r="J136">
        <f>$B136*('NEB CEF End-Use Demand'!W$32/'NEB CEF End-Use Demand'!$O$32)</f>
        <v>18716971930869.527</v>
      </c>
      <c r="K136">
        <f>$B136*('NEB CEF End-Use Demand'!X$32/'NEB CEF End-Use Demand'!$O$32)</f>
        <v>18552787966563.652</v>
      </c>
      <c r="L136">
        <f>$B136*('NEB CEF End-Use Demand'!Y$32/'NEB CEF End-Use Demand'!$O$32)</f>
        <v>18224420037951.91</v>
      </c>
      <c r="M136">
        <f>$B136*('NEB CEF End-Use Demand'!Z$32/'NEB CEF End-Use Demand'!$O$32)</f>
        <v>18060236073646.039</v>
      </c>
      <c r="N136">
        <f>$B136*('NEB CEF End-Use Demand'!AA$32/'NEB CEF End-Use Demand'!$O$32)</f>
        <v>17731868145034.293</v>
      </c>
      <c r="O136">
        <f>$B136*('NEB CEF End-Use Demand'!AB$32/'NEB CEF End-Use Demand'!$O$32)</f>
        <v>17567684180728.418</v>
      </c>
      <c r="P136">
        <f>$B136*('NEB CEF End-Use Demand'!AC$32/'NEB CEF End-Use Demand'!$O$32)</f>
        <v>17403500216422.545</v>
      </c>
      <c r="Q136">
        <f>$B136*('NEB CEF End-Use Demand'!AD$32/'NEB CEF End-Use Demand'!$O$32)</f>
        <v>17075132287810.799</v>
      </c>
      <c r="R136">
        <f>$B136*('NEB CEF End-Use Demand'!AE$32/'NEB CEF End-Use Demand'!$O$32)</f>
        <v>16910948323504.926</v>
      </c>
      <c r="S136">
        <f>$B136*('NEB CEF End-Use Demand'!AF$32/'NEB CEF End-Use Demand'!$O$32)</f>
        <v>16746764359199.051</v>
      </c>
      <c r="T136">
        <f>$B136*('NEB CEF End-Use Demand'!AG$32/'NEB CEF End-Use Demand'!$O$32)</f>
        <v>16418396430587.305</v>
      </c>
      <c r="U136">
        <f>$B136*('NEB CEF End-Use Demand'!AH$32/'NEB CEF End-Use Demand'!$O$32)</f>
        <v>16254212466281.432</v>
      </c>
      <c r="V136">
        <f>$B136*('NEB CEF End-Use Demand'!AI$32/'NEB CEF End-Use Demand'!$O$32)</f>
        <v>16090028501975.559</v>
      </c>
      <c r="W136">
        <f>$B136*('NEB CEF End-Use Demand'!AJ$32/'NEB CEF End-Use Demand'!$O$32)</f>
        <v>15925844537669.686</v>
      </c>
      <c r="X136">
        <f>$B136*('NEB CEF End-Use Demand'!AK$32/'NEB CEF End-Use Demand'!$O$32)</f>
        <v>15597476609057.941</v>
      </c>
      <c r="Y136">
        <f>$B136*('NEB CEF End-Use Demand'!AL$32/'NEB CEF End-Use Demand'!$O$32)</f>
        <v>15433292644752.066</v>
      </c>
      <c r="Z136">
        <f>$B136*('NEB CEF End-Use Demand'!AM$32/'NEB CEF End-Use Demand'!$O$32)</f>
        <v>15269108680446.193</v>
      </c>
      <c r="AA136">
        <f>$B136*('NEB CEF End-Use Demand'!AN$32/'NEB CEF End-Use Demand'!$O$32)</f>
        <v>15104924716140.32</v>
      </c>
      <c r="AB136">
        <f>$B136*('NEB CEF End-Use Demand'!AO$32/'NEB CEF End-Use Demand'!$O$32)</f>
        <v>14940740751834.449</v>
      </c>
      <c r="AC136">
        <f>$B136*('NEB CEF End-Use Demand'!AP$32/'NEB CEF End-Use Demand'!$O$32)</f>
        <v>14776556787528.576</v>
      </c>
      <c r="AD136">
        <f>$B136*('NEB CEF End-Use Demand'!AQ$32/'NEB CEF End-Use Demand'!$O$32)</f>
        <v>14776556787528.576</v>
      </c>
      <c r="AE136">
        <f>$B136*('NEB CEF End-Use Demand'!AR$32/'NEB CEF End-Use Demand'!$O$32)</f>
        <v>14612372823222.703</v>
      </c>
      <c r="AF136">
        <f>$B136*('NEB CEF End-Use Demand'!AS$32/'NEB CEF End-Use Demand'!$O$32)</f>
        <v>14448188858916.83</v>
      </c>
      <c r="AG136">
        <f>$B136*('NEB CEF End-Use Demand'!AT$32/'NEB CEF End-Use Demand'!$O$32)</f>
        <v>14448188858916.83</v>
      </c>
      <c r="AH136">
        <f>$B136*('NEB CEF End-Use Demand'!AU$32/'NEB CEF End-Use Demand'!$O$32)</f>
        <v>14284004894610.957</v>
      </c>
    </row>
    <row r="137" spans="1:34">
      <c r="A137" t="s">
        <v>1013</v>
      </c>
      <c r="B137">
        <f>C125</f>
        <v>476257867755541.31</v>
      </c>
      <c r="C137">
        <f>$B137*('NEB CEF End-Use Demand'!P$29/'NEB CEF End-Use Demand'!$O$29)</f>
        <v>498057229788202.06</v>
      </c>
      <c r="D137">
        <f>$B137*('NEB CEF End-Use Demand'!Q$29/'NEB CEF End-Use Demand'!$O$29)</f>
        <v>410689780633909.13</v>
      </c>
      <c r="E137">
        <f>$B137*('NEB CEF End-Use Demand'!R$29/'NEB CEF End-Use Demand'!$O$29)</f>
        <v>460709312592473.75</v>
      </c>
      <c r="F137">
        <f>$B137*('NEB CEF End-Use Demand'!S$29/'NEB CEF End-Use Demand'!$O$29)</f>
        <v>458224682246819.56</v>
      </c>
      <c r="G137">
        <f>$B137*('NEB CEF End-Use Demand'!T$29/'NEB CEF End-Use Demand'!$O$29)</f>
        <v>456884289560348.25</v>
      </c>
      <c r="H137">
        <f>$B137*('NEB CEF End-Use Demand'!U$29/'NEB CEF End-Use Demand'!$O$29)</f>
        <v>456315439981211.63</v>
      </c>
      <c r="I137">
        <f>$B137*('NEB CEF End-Use Demand'!V$29/'NEB CEF End-Use Demand'!$O$29)</f>
        <v>455066586307474.94</v>
      </c>
      <c r="J137">
        <f>$B137*('NEB CEF End-Use Demand'!W$29/'NEB CEF End-Use Demand'!$O$29)</f>
        <v>456014668939369.25</v>
      </c>
      <c r="K137">
        <f>$B137*('NEB CEF End-Use Demand'!X$29/'NEB CEF End-Use Demand'!$O$29)</f>
        <v>456563903015777.06</v>
      </c>
      <c r="L137">
        <f>$B137*('NEB CEF End-Use Demand'!Y$29/'NEB CEF End-Use Demand'!$O$29)</f>
        <v>455249664332944.13</v>
      </c>
      <c r="M137">
        <f>$B137*('NEB CEF End-Use Demand'!Z$29/'NEB CEF End-Use Demand'!$O$29)</f>
        <v>454791969269270.94</v>
      </c>
      <c r="N137">
        <f>$B137*('NEB CEF End-Use Demand'!AA$29/'NEB CEF End-Use Demand'!$O$29)</f>
        <v>455818513912080.81</v>
      </c>
      <c r="O137">
        <f>$B137*('NEB CEF End-Use Demand'!AB$29/'NEB CEF End-Use Demand'!$O$29)</f>
        <v>459826614969675.56</v>
      </c>
      <c r="P137">
        <f>$B137*('NEB CEF End-Use Demand'!AC$29/'NEB CEF End-Use Demand'!$O$29)</f>
        <v>463507790981789.56</v>
      </c>
      <c r="Q137">
        <f>$B137*('NEB CEF End-Use Demand'!AD$29/'NEB CEF End-Use Demand'!$O$29)</f>
        <v>466803195440236.13</v>
      </c>
      <c r="R137">
        <f>$B137*('NEB CEF End-Use Demand'!AE$29/'NEB CEF End-Use Demand'!$O$29)</f>
        <v>469268210283161.5</v>
      </c>
      <c r="S137">
        <f>$B137*('NEB CEF End-Use Demand'!AF$29/'NEB CEF End-Use Demand'!$O$29)</f>
        <v>471850918142459.94</v>
      </c>
      <c r="T137">
        <f>$B137*('NEB CEF End-Use Demand'!AG$29/'NEB CEF End-Use Demand'!$O$29)</f>
        <v>474296317482656.44</v>
      </c>
      <c r="U137">
        <f>$B137*('NEB CEF End-Use Demand'!AH$29/'NEB CEF End-Use Demand'!$O$29)</f>
        <v>476643639309208.69</v>
      </c>
      <c r="V137">
        <f>$B137*('NEB CEF End-Use Demand'!AI$29/'NEB CEF End-Use Demand'!$O$29)</f>
        <v>480455585339514.94</v>
      </c>
      <c r="W137">
        <f>$B137*('NEB CEF End-Use Demand'!AJ$29/'NEB CEF End-Use Demand'!$O$29)</f>
        <v>485706001569936.88</v>
      </c>
      <c r="X137">
        <f>$B137*('NEB CEF End-Use Demand'!AK$29/'NEB CEF End-Use Demand'!$O$29)</f>
        <v>490367952718493.31</v>
      </c>
      <c r="Y137">
        <f>$B137*('NEB CEF End-Use Demand'!AL$29/'NEB CEF End-Use Demand'!$O$29)</f>
        <v>493512971656018.75</v>
      </c>
      <c r="Z137">
        <f>$B137*('NEB CEF End-Use Demand'!AM$29/'NEB CEF End-Use Demand'!$O$29)</f>
        <v>496226449533509.38</v>
      </c>
      <c r="AA137">
        <f>$B137*('NEB CEF End-Use Demand'!AN$29/'NEB CEF End-Use Demand'!$O$29)</f>
        <v>501319941742100.56</v>
      </c>
      <c r="AB137">
        <f>$B137*('NEB CEF End-Use Demand'!AO$29/'NEB CEF End-Use Demand'!$O$29)</f>
        <v>508276906709932.31</v>
      </c>
      <c r="AC137">
        <f>$B137*('NEB CEF End-Use Demand'!AP$29/'NEB CEF End-Use Demand'!$O$29)</f>
        <v>513154628388506.06</v>
      </c>
      <c r="AD137">
        <f>$B137*('NEB CEF End-Use Demand'!AQ$29/'NEB CEF End-Use Demand'!$O$29)</f>
        <v>516574264364235.31</v>
      </c>
      <c r="AE137">
        <f>$B137*('NEB CEF End-Use Demand'!AR$29/'NEB CEF End-Use Demand'!$O$29)</f>
        <v>520366594891812.88</v>
      </c>
      <c r="AF137">
        <f>$B137*('NEB CEF End-Use Demand'!AS$29/'NEB CEF End-Use Demand'!$O$29)</f>
        <v>524459696461232.63</v>
      </c>
      <c r="AG137">
        <f>$B137*('NEB CEF End-Use Demand'!AT$29/'NEB CEF End-Use Demand'!$O$29)</f>
        <v>528493951522465.94</v>
      </c>
      <c r="AH137">
        <f>$B137*('NEB CEF End-Use Demand'!AU$29/'NEB CEF End-Use Demand'!$O$29)</f>
        <v>532541283585518.38</v>
      </c>
    </row>
    <row r="138" spans="1:34">
      <c r="A138" t="s">
        <v>1014</v>
      </c>
      <c r="B138">
        <f>D125</f>
        <v>15711853554609.99</v>
      </c>
      <c r="C138">
        <f>$B138*('NEB CEF End-Use Demand'!P$30/'NEB CEF End-Use Demand'!$O$30)</f>
        <v>15855914776468.971</v>
      </c>
      <c r="D138">
        <f>$B138*('NEB CEF End-Use Demand'!Q$30/'NEB CEF End-Use Demand'!$O$30)</f>
        <v>15186453804300.771</v>
      </c>
      <c r="E138">
        <f>$B138*('NEB CEF End-Use Demand'!R$30/'NEB CEF End-Use Demand'!$O$30)</f>
        <v>15843909674647.391</v>
      </c>
      <c r="F138">
        <f>$B138*('NEB CEF End-Use Demand'!S$30/'NEB CEF End-Use Demand'!$O$30)</f>
        <v>15983027619285.719</v>
      </c>
      <c r="G138">
        <f>$B138*('NEB CEF End-Use Demand'!T$30/'NEB CEF End-Use Demand'!$O$30)</f>
        <v>16100960090121.252</v>
      </c>
      <c r="H138">
        <f>$B138*('NEB CEF End-Use Demand'!U$30/'NEB CEF End-Use Demand'!$O$30)</f>
        <v>16265500603322.932</v>
      </c>
      <c r="I138">
        <f>$B138*('NEB CEF End-Use Demand'!V$30/'NEB CEF End-Use Demand'!$O$30)</f>
        <v>16288098442045.908</v>
      </c>
      <c r="J138">
        <f>$B138*('NEB CEF End-Use Demand'!W$30/'NEB CEF End-Use Demand'!$O$30)</f>
        <v>16331175572111.582</v>
      </c>
      <c r="K138">
        <f>$B138*('NEB CEF End-Use Demand'!X$30/'NEB CEF End-Use Demand'!$O$30)</f>
        <v>16391201081219.49</v>
      </c>
      <c r="L138">
        <f>$B138*('NEB CEF End-Use Demand'!Y$30/'NEB CEF End-Use Demand'!$O$30)</f>
        <v>16440633853426.006</v>
      </c>
      <c r="M138">
        <f>$B138*('NEB CEF End-Use Demand'!Z$30/'NEB CEF End-Use Demand'!$O$30)</f>
        <v>16511252099435.309</v>
      </c>
      <c r="N138">
        <f>$B138*('NEB CEF End-Use Demand'!AA$30/'NEB CEF End-Use Demand'!$O$30)</f>
        <v>16570571426083.123</v>
      </c>
      <c r="O138">
        <f>$B138*('NEB CEF End-Use Demand'!AB$30/'NEB CEF End-Use Demand'!$O$30)</f>
        <v>16619298015829.541</v>
      </c>
      <c r="P138">
        <f>$B138*('NEB CEF End-Use Demand'!AC$30/'NEB CEF End-Use Demand'!$O$30)</f>
        <v>16660962780975.033</v>
      </c>
      <c r="Q138">
        <f>$B138*('NEB CEF End-Use Demand'!AD$30/'NEB CEF End-Use Demand'!$O$30)</f>
        <v>16693447174139.309</v>
      </c>
      <c r="R138">
        <f>$B138*('NEB CEF End-Use Demand'!AE$30/'NEB CEF End-Use Demand'!$O$30)</f>
        <v>16724519202383.406</v>
      </c>
      <c r="S138">
        <f>$B138*('NEB CEF End-Use Demand'!AF$30/'NEB CEF End-Use Demand'!$O$30)</f>
        <v>16747823223566.477</v>
      </c>
      <c r="T138">
        <f>$B138*('NEB CEF End-Use Demand'!AG$30/'NEB CEF End-Use Demand'!$O$30)</f>
        <v>16760534507848.148</v>
      </c>
      <c r="U138">
        <f>$B138*('NEB CEF End-Use Demand'!AH$30/'NEB CEF End-Use Demand'!$O$30)</f>
        <v>16771833427209.639</v>
      </c>
      <c r="V138">
        <f>$B138*('NEB CEF End-Use Demand'!AI$30/'NEB CEF End-Use Demand'!$O$30)</f>
        <v>16781013799190.85</v>
      </c>
      <c r="W138">
        <f>$B138*('NEB CEF End-Use Demand'!AJ$30/'NEB CEF End-Use Demand'!$O$30)</f>
        <v>16788075623791.777</v>
      </c>
      <c r="X138">
        <f>$B138*('NEB CEF End-Use Demand'!AK$30/'NEB CEF End-Use Demand'!$O$30)</f>
        <v>16803611637913.826</v>
      </c>
      <c r="Y138">
        <f>$B138*('NEB CEF End-Use Demand'!AL$30/'NEB CEF End-Use Demand'!$O$30)</f>
        <v>16825503294176.709</v>
      </c>
      <c r="Z138">
        <f>$B138*('NEB CEF End-Use Demand'!AM$30/'NEB CEF End-Use Demand'!$O$30)</f>
        <v>16861518599641.455</v>
      </c>
      <c r="AA138">
        <f>$B138*('NEB CEF End-Use Demand'!AN$30/'NEB CEF End-Use Demand'!$O$30)</f>
        <v>16898240087566.291</v>
      </c>
      <c r="AB138">
        <f>$B138*('NEB CEF End-Use Demand'!AO$30/'NEB CEF End-Use Demand'!$O$30)</f>
        <v>16942023400092.061</v>
      </c>
      <c r="AC138">
        <f>$B138*('NEB CEF End-Use Demand'!AP$30/'NEB CEF End-Use Demand'!$O$30)</f>
        <v>16987219077538.018</v>
      </c>
      <c r="AD138">
        <f>$B138*('NEB CEF End-Use Demand'!AQ$30/'NEB CEF End-Use Demand'!$O$30)</f>
        <v>17043713674345.457</v>
      </c>
      <c r="AE138">
        <f>$B138*('NEB CEF End-Use Demand'!AR$30/'NEB CEF End-Use Demand'!$O$30)</f>
        <v>17092440264091.879</v>
      </c>
      <c r="AF138">
        <f>$B138*('NEB CEF End-Use Demand'!AS$30/'NEB CEF End-Use Demand'!$O$30)</f>
        <v>17150347225819.508</v>
      </c>
      <c r="AG138">
        <f>$B138*('NEB CEF End-Use Demand'!AT$30/'NEB CEF End-Use Demand'!$O$30)</f>
        <v>17202604727866.393</v>
      </c>
      <c r="AH138">
        <f>$B138*('NEB CEF End-Use Demand'!AU$30/'NEB CEF End-Use Demand'!$O$30)</f>
        <v>17261217872054.113</v>
      </c>
    </row>
    <row r="139" spans="1:34" s="135" customFormat="1">
      <c r="A139" s="135" t="s">
        <v>1015</v>
      </c>
      <c r="B139" s="135">
        <f>D102</f>
        <v>5.054005263882712E-11</v>
      </c>
      <c r="C139" s="135">
        <f>B139</f>
        <v>5.054005263882712E-11</v>
      </c>
      <c r="D139" s="135">
        <f>TREND($D$47:$D$98,$A$47:$A$98,D134)</f>
        <v>3.5256255721942048E-11</v>
      </c>
      <c r="E139" s="135">
        <f t="shared" ref="E139:AH139" si="9">TREND($D$47:$D$98,$A$47:$A$98,E134)</f>
        <v>3.5643599073045072E-11</v>
      </c>
      <c r="F139" s="135">
        <f t="shared" si="9"/>
        <v>3.6030942424148095E-11</v>
      </c>
      <c r="G139" s="135">
        <f t="shared" si="9"/>
        <v>3.6418285775251016E-11</v>
      </c>
      <c r="H139" s="135">
        <f t="shared" si="9"/>
        <v>3.6805629126354039E-11</v>
      </c>
      <c r="I139" s="135">
        <f t="shared" si="9"/>
        <v>3.7192972477457063E-11</v>
      </c>
      <c r="J139" s="135">
        <f t="shared" si="9"/>
        <v>3.7580315828560087E-11</v>
      </c>
      <c r="K139" s="135">
        <f t="shared" si="9"/>
        <v>3.796765917966311E-11</v>
      </c>
      <c r="L139" s="135">
        <f t="shared" si="9"/>
        <v>3.8355002530766134E-11</v>
      </c>
      <c r="M139" s="135">
        <f t="shared" si="9"/>
        <v>3.8742345881869054E-11</v>
      </c>
      <c r="N139" s="135">
        <f t="shared" si="9"/>
        <v>3.9129689232972078E-11</v>
      </c>
      <c r="O139" s="135">
        <f t="shared" si="9"/>
        <v>3.9517032584075102E-11</v>
      </c>
      <c r="P139" s="135">
        <f t="shared" si="9"/>
        <v>3.9904375935178126E-11</v>
      </c>
      <c r="Q139" s="135">
        <f t="shared" si="9"/>
        <v>4.0291719286281149E-11</v>
      </c>
      <c r="R139" s="135">
        <f t="shared" si="9"/>
        <v>4.067906263738407E-11</v>
      </c>
      <c r="S139" s="135">
        <f t="shared" si="9"/>
        <v>4.1066405988487093E-11</v>
      </c>
      <c r="T139" s="135">
        <f t="shared" si="9"/>
        <v>4.1453749339590117E-11</v>
      </c>
      <c r="U139" s="135">
        <f t="shared" si="9"/>
        <v>4.1841092690693141E-11</v>
      </c>
      <c r="V139" s="135">
        <f t="shared" si="9"/>
        <v>4.2228436041796164E-11</v>
      </c>
      <c r="W139" s="135">
        <f t="shared" si="9"/>
        <v>4.2615779392899188E-11</v>
      </c>
      <c r="X139" s="135">
        <f t="shared" si="9"/>
        <v>4.3003122744002108E-11</v>
      </c>
      <c r="Y139" s="135">
        <f t="shared" si="9"/>
        <v>4.3390466095105132E-11</v>
      </c>
      <c r="Z139" s="135">
        <f t="shared" si="9"/>
        <v>4.3777809446208156E-11</v>
      </c>
      <c r="AA139" s="135">
        <f t="shared" si="9"/>
        <v>4.4165152797311179E-11</v>
      </c>
      <c r="AB139" s="135">
        <f t="shared" si="9"/>
        <v>4.4552496148414203E-11</v>
      </c>
      <c r="AC139" s="135">
        <f t="shared" si="9"/>
        <v>4.4939839499517227E-11</v>
      </c>
      <c r="AD139" s="135">
        <f t="shared" si="9"/>
        <v>4.5327182850620147E-11</v>
      </c>
      <c r="AE139" s="135">
        <f t="shared" si="9"/>
        <v>4.5714526201723171E-11</v>
      </c>
      <c r="AF139" s="135">
        <f t="shared" si="9"/>
        <v>4.6101869552826195E-11</v>
      </c>
      <c r="AG139" s="135">
        <f t="shared" si="9"/>
        <v>4.6489212903929218E-11</v>
      </c>
      <c r="AH139" s="135">
        <f t="shared" si="9"/>
        <v>4.6876556255032242E-11</v>
      </c>
    </row>
    <row r="140" spans="1:34">
      <c r="A140" t="s">
        <v>186</v>
      </c>
      <c r="B140">
        <f>G125</f>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c r="A141" s="1" t="s">
        <v>1016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c r="A142" s="1" t="s">
        <v>1017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c r="A143" s="1" t="s">
        <v>1018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c r="A144" s="1" t="s">
        <v>1019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row>
    <row r="146" spans="1:34" s="130" customFormat="1">
      <c r="A146" s="129" t="s">
        <v>1020</v>
      </c>
    </row>
    <row r="147" spans="1:34">
      <c r="B147">
        <v>2018</v>
      </c>
      <c r="C147">
        <f>B147+1</f>
        <v>2019</v>
      </c>
      <c r="D147">
        <f t="shared" ref="D147:T147" si="10">C147+1</f>
        <v>2020</v>
      </c>
      <c r="E147">
        <f t="shared" si="10"/>
        <v>2021</v>
      </c>
      <c r="F147">
        <f t="shared" si="10"/>
        <v>2022</v>
      </c>
      <c r="G147">
        <f t="shared" si="10"/>
        <v>2023</v>
      </c>
      <c r="H147">
        <f t="shared" si="10"/>
        <v>2024</v>
      </c>
      <c r="I147">
        <f t="shared" si="10"/>
        <v>2025</v>
      </c>
      <c r="J147">
        <f t="shared" si="10"/>
        <v>2026</v>
      </c>
      <c r="K147">
        <f t="shared" si="10"/>
        <v>2027</v>
      </c>
      <c r="L147">
        <f t="shared" si="10"/>
        <v>2028</v>
      </c>
      <c r="M147">
        <f t="shared" si="10"/>
        <v>2029</v>
      </c>
      <c r="N147">
        <f t="shared" si="10"/>
        <v>2030</v>
      </c>
      <c r="O147">
        <f t="shared" si="10"/>
        <v>2031</v>
      </c>
      <c r="P147">
        <f t="shared" si="10"/>
        <v>2032</v>
      </c>
      <c r="Q147">
        <f t="shared" si="10"/>
        <v>2033</v>
      </c>
      <c r="R147">
        <f t="shared" si="10"/>
        <v>2034</v>
      </c>
      <c r="S147">
        <f t="shared" si="10"/>
        <v>2035</v>
      </c>
      <c r="T147">
        <f t="shared" si="10"/>
        <v>2036</v>
      </c>
      <c r="U147">
        <f t="shared" ref="U147:X147" si="11">T147+1</f>
        <v>2037</v>
      </c>
      <c r="V147">
        <f t="shared" si="11"/>
        <v>2038</v>
      </c>
      <c r="W147">
        <f t="shared" si="11"/>
        <v>2039</v>
      </c>
      <c r="X147">
        <f t="shared" si="11"/>
        <v>2040</v>
      </c>
      <c r="Y147">
        <f t="shared" ref="Y147:AH147" si="12">X147+1</f>
        <v>2041</v>
      </c>
      <c r="Z147">
        <f t="shared" si="12"/>
        <v>2042</v>
      </c>
      <c r="AA147">
        <f t="shared" si="12"/>
        <v>2043</v>
      </c>
      <c r="AB147">
        <f t="shared" si="12"/>
        <v>2044</v>
      </c>
      <c r="AC147">
        <f t="shared" si="12"/>
        <v>2045</v>
      </c>
      <c r="AD147">
        <f t="shared" si="12"/>
        <v>2046</v>
      </c>
      <c r="AE147">
        <f t="shared" si="12"/>
        <v>2047</v>
      </c>
      <c r="AF147">
        <f t="shared" si="12"/>
        <v>2048</v>
      </c>
      <c r="AG147">
        <f t="shared" si="12"/>
        <v>2049</v>
      </c>
      <c r="AH147">
        <f t="shared" si="12"/>
        <v>2050</v>
      </c>
    </row>
    <row r="148" spans="1:34">
      <c r="A148" t="s">
        <v>183</v>
      </c>
      <c r="B148">
        <f>B126</f>
        <v>59176414290601.133</v>
      </c>
      <c r="C148">
        <f>$B148*('NEB CEF End-Use Demand'!P$28/'NEB CEF End-Use Demand'!$O$28)</f>
        <v>59163062485436.398</v>
      </c>
      <c r="D148">
        <f>$B148*('NEB CEF End-Use Demand'!Q$28/'NEB CEF End-Use Demand'!$O$28)</f>
        <v>48286196478050.656</v>
      </c>
      <c r="E148">
        <f>$B148*('NEB CEF End-Use Demand'!R$28/'NEB CEF End-Use Demand'!$O$28)</f>
        <v>59218897307034.398</v>
      </c>
      <c r="F148">
        <f>$B148*('NEB CEF End-Use Demand'!S$28/'NEB CEF End-Use Demand'!$O$28)</f>
        <v>59621879062915.664</v>
      </c>
      <c r="G148">
        <f>$B148*('NEB CEF End-Use Demand'!T$28/'NEB CEF End-Use Demand'!$O$28)</f>
        <v>60061274832882.594</v>
      </c>
      <c r="H148">
        <f>$B148*('NEB CEF End-Use Demand'!U$28/'NEB CEF End-Use Demand'!$O$28)</f>
        <v>60595347039472.234</v>
      </c>
      <c r="I148">
        <f>$B148*('NEB CEF End-Use Demand'!V$28/'NEB CEF End-Use Demand'!$O$28)</f>
        <v>60893941954974.625</v>
      </c>
      <c r="J148">
        <f>$B148*('NEB CEF End-Use Demand'!W$28/'NEB CEF End-Use Demand'!$O$28)</f>
        <v>61220454281276.008</v>
      </c>
      <c r="K148">
        <f>$B148*('NEB CEF End-Use Demand'!X$28/'NEB CEF End-Use Demand'!$O$28)</f>
        <v>61610084231992.539</v>
      </c>
      <c r="L148">
        <f>$B148*('NEB CEF End-Use Demand'!Y$28/'NEB CEF End-Use Demand'!$O$28)</f>
        <v>62033700595855.688</v>
      </c>
      <c r="M148">
        <f>$B148*('NEB CEF End-Use Demand'!Z$28/'NEB CEF End-Use Demand'!$O$28)</f>
        <v>62511937980847.313</v>
      </c>
      <c r="N148">
        <f>$B148*('NEB CEF End-Use Demand'!AA$28/'NEB CEF End-Use Demand'!$O$28)</f>
        <v>63010809973820.82</v>
      </c>
      <c r="O148">
        <f>$B148*('NEB CEF End-Use Demand'!AB$28/'NEB CEF End-Use Demand'!$O$28)</f>
        <v>63499971563038.133</v>
      </c>
      <c r="P148">
        <f>$B148*('NEB CEF End-Use Demand'!AC$28/'NEB CEF End-Use Demand'!$O$28)</f>
        <v>63952719138169.813</v>
      </c>
      <c r="Q148">
        <f>$B148*('NEB CEF End-Use Demand'!AD$28/'NEB CEF End-Use Demand'!$O$28)</f>
        <v>64415177117057.656</v>
      </c>
      <c r="R148">
        <f>$B148*('NEB CEF End-Use Demand'!AE$28/'NEB CEF End-Use Demand'!$O$28)</f>
        <v>64847290084207.445</v>
      </c>
      <c r="S148">
        <f>$B148*('NEB CEF End-Use Demand'!AF$28/'NEB CEF End-Use Demand'!$O$28)</f>
        <v>65239347635863.023</v>
      </c>
      <c r="T148">
        <f>$B148*('NEB CEF End-Use Demand'!AG$28/'NEB CEF End-Use Demand'!$O$28)</f>
        <v>65539156351834.93</v>
      </c>
      <c r="U148">
        <f>$B148*('NEB CEF End-Use Demand'!AH$28/'NEB CEF End-Use Demand'!$O$28)</f>
        <v>65802551053721.18</v>
      </c>
      <c r="V148">
        <f>$B148*('NEB CEF End-Use Demand'!AI$28/'NEB CEF End-Use Demand'!$O$28)</f>
        <v>66044097347156.047</v>
      </c>
      <c r="W148">
        <f>$B148*('NEB CEF End-Use Demand'!AJ$28/'NEB CEF End-Use Demand'!$O$28)</f>
        <v>66254084828383.328</v>
      </c>
      <c r="X148">
        <f>$B148*('NEB CEF End-Use Demand'!AK$28/'NEB CEF End-Use Demand'!$O$28)</f>
        <v>66437368699281.141</v>
      </c>
      <c r="Y148">
        <f>$B148*('NEB CEF End-Use Demand'!AL$28/'NEB CEF End-Use Demand'!$O$28)</f>
        <v>66694694398819.781</v>
      </c>
      <c r="Z148">
        <f>$B148*('NEB CEF End-Use Demand'!AM$28/'NEB CEF End-Use Demand'!$O$28)</f>
        <v>66981151309626.953</v>
      </c>
      <c r="AA148">
        <f>$B148*('NEB CEF End-Use Demand'!AN$28/'NEB CEF End-Use Demand'!$O$28)</f>
        <v>67333153445788.305</v>
      </c>
      <c r="AB148">
        <f>$B148*('NEB CEF End-Use Demand'!AO$28/'NEB CEF End-Use Demand'!$O$28)</f>
        <v>67723997196974.352</v>
      </c>
      <c r="AC148">
        <f>$B148*('NEB CEF End-Use Demand'!AP$28/'NEB CEF End-Use Demand'!$O$28)</f>
        <v>68158537765063.188</v>
      </c>
      <c r="AD148">
        <f>$B148*('NEB CEF End-Use Demand'!AQ$28/'NEB CEF End-Use Demand'!$O$28)</f>
        <v>68605216337847.25</v>
      </c>
      <c r="AE148">
        <f>$B148*('NEB CEF End-Use Demand'!AR$28/'NEB CEF End-Use Demand'!$O$28)</f>
        <v>69098019328473.133</v>
      </c>
      <c r="AF148">
        <f>$B148*('NEB CEF End-Use Demand'!AS$28/'NEB CEF End-Use Demand'!$O$28)</f>
        <v>69583539516281.898</v>
      </c>
      <c r="AG148">
        <f>$B148*('NEB CEF End-Use Demand'!AT$28/'NEB CEF End-Use Demand'!$O$28)</f>
        <v>70105473718176.328</v>
      </c>
      <c r="AH148">
        <f>$B148*('NEB CEF End-Use Demand'!AU$28/'NEB CEF End-Use Demand'!$O$28)</f>
        <v>70599490509271.719</v>
      </c>
    </row>
    <row r="149" spans="1:34">
      <c r="A149" t="s">
        <v>205</v>
      </c>
      <c r="B149">
        <v>0</v>
      </c>
      <c r="C149">
        <f>$B149*('NEB CEF End-Use Demand'!P$29/'NEB CEF End-Use Demand'!$O$29)</f>
        <v>0</v>
      </c>
      <c r="D149">
        <f>$B149*('NEB CEF End-Use Demand'!Q$29/'NEB CEF End-Use Demand'!$O$29)</f>
        <v>0</v>
      </c>
      <c r="E149">
        <f>$B149*('NEB CEF End-Use Demand'!R$29/'NEB CEF End-Use Demand'!$O$29)</f>
        <v>0</v>
      </c>
      <c r="F149">
        <f>$B149*('NEB CEF End-Use Demand'!S$29/'NEB CEF End-Use Demand'!$O$29)</f>
        <v>0</v>
      </c>
      <c r="G149">
        <f>$B149*('NEB CEF End-Use Demand'!T$29/'NEB CEF End-Use Demand'!$O$29)</f>
        <v>0</v>
      </c>
      <c r="H149">
        <f>$B149*('NEB CEF End-Use Demand'!U$29/'NEB CEF End-Use Demand'!$O$29)</f>
        <v>0</v>
      </c>
      <c r="I149">
        <f>$B149*('NEB CEF End-Use Demand'!V$29/'NEB CEF End-Use Demand'!$O$29)</f>
        <v>0</v>
      </c>
      <c r="J149">
        <f>$B149*('NEB CEF End-Use Demand'!W$29/'NEB CEF End-Use Demand'!$O$29)</f>
        <v>0</v>
      </c>
      <c r="K149">
        <f>$B149*('NEB CEF End-Use Demand'!X$29/'NEB CEF End-Use Demand'!$O$29)</f>
        <v>0</v>
      </c>
      <c r="L149">
        <f>$B149*('NEB CEF End-Use Demand'!Y$29/'NEB CEF End-Use Demand'!$O$29)</f>
        <v>0</v>
      </c>
      <c r="M149">
        <f>$B149*('NEB CEF End-Use Demand'!Z$29/'NEB CEF End-Use Demand'!$O$29)</f>
        <v>0</v>
      </c>
      <c r="N149">
        <f>$B149*('NEB CEF End-Use Demand'!AA$29/'NEB CEF End-Use Demand'!$O$29)</f>
        <v>0</v>
      </c>
      <c r="O149">
        <f>$B149*('NEB CEF End-Use Demand'!AB$29/'NEB CEF End-Use Demand'!$O$29)</f>
        <v>0</v>
      </c>
      <c r="P149">
        <f>$B149*('NEB CEF End-Use Demand'!AC$29/'NEB CEF End-Use Demand'!$O$29)</f>
        <v>0</v>
      </c>
      <c r="Q149">
        <f>$B149*('NEB CEF End-Use Demand'!AD$29/'NEB CEF End-Use Demand'!$O$29)</f>
        <v>0</v>
      </c>
      <c r="R149">
        <f>$B149*('NEB CEF End-Use Demand'!AE$29/'NEB CEF End-Use Demand'!$O$29)</f>
        <v>0</v>
      </c>
      <c r="S149">
        <f>$B149*('NEB CEF End-Use Demand'!AF$29/'NEB CEF End-Use Demand'!$O$29)</f>
        <v>0</v>
      </c>
      <c r="T149">
        <f>$B149*('NEB CEF End-Use Demand'!AG$29/'NEB CEF End-Use Demand'!$O$29)</f>
        <v>0</v>
      </c>
      <c r="U149">
        <f>$B149*('NEB CEF End-Use Demand'!AH$29/'NEB CEF End-Use Demand'!$O$29)</f>
        <v>0</v>
      </c>
      <c r="V149">
        <f>$B149*('NEB CEF End-Use Demand'!AI$29/'NEB CEF End-Use Demand'!$O$29)</f>
        <v>0</v>
      </c>
      <c r="W149">
        <f>$B149*('NEB CEF End-Use Demand'!AJ$29/'NEB CEF End-Use Demand'!$O$29)</f>
        <v>0</v>
      </c>
      <c r="X149">
        <f>$B149*('NEB CEF End-Use Demand'!AK$29/'NEB CEF End-Use Demand'!$O$29)</f>
        <v>0</v>
      </c>
      <c r="Y149">
        <f>$B149*('NEB CEF End-Use Demand'!AL$29/'NEB CEF End-Use Demand'!$O$29)</f>
        <v>0</v>
      </c>
      <c r="Z149">
        <f>$B149*('NEB CEF End-Use Demand'!AM$29/'NEB CEF End-Use Demand'!$O$29)</f>
        <v>0</v>
      </c>
      <c r="AA149">
        <f>$B149*('NEB CEF End-Use Demand'!AN$29/'NEB CEF End-Use Demand'!$O$29)</f>
        <v>0</v>
      </c>
      <c r="AB149">
        <f>$B149*('NEB CEF End-Use Demand'!AO$29/'NEB CEF End-Use Demand'!$O$29)</f>
        <v>0</v>
      </c>
      <c r="AC149">
        <f>$B149*('NEB CEF End-Use Demand'!AP$29/'NEB CEF End-Use Demand'!$O$29)</f>
        <v>0</v>
      </c>
      <c r="AD149">
        <f>$B149*('NEB CEF End-Use Demand'!AQ$29/'NEB CEF End-Use Demand'!$O$29)</f>
        <v>0</v>
      </c>
      <c r="AE149">
        <f>$B149*('NEB CEF End-Use Demand'!AR$29/'NEB CEF End-Use Demand'!$O$29)</f>
        <v>0</v>
      </c>
      <c r="AF149">
        <f>$B149*('NEB CEF End-Use Demand'!AS$29/'NEB CEF End-Use Demand'!$O$29)</f>
        <v>0</v>
      </c>
      <c r="AG149">
        <f>$B149*('NEB CEF End-Use Demand'!AT$29/'NEB CEF End-Use Demand'!$O$29)</f>
        <v>0</v>
      </c>
      <c r="AH149">
        <f>$B149*('NEB CEF End-Use Demand'!AU$29/'NEB CEF End-Use Demand'!$O$29)</f>
        <v>0</v>
      </c>
    </row>
    <row r="150" spans="1:34">
      <c r="A150" t="s">
        <v>184</v>
      </c>
      <c r="B150">
        <f>C126</f>
        <v>3815370436811.7061</v>
      </c>
      <c r="C150">
        <f>$B150*('NEB CEF End-Use Demand'!P$29/'NEB CEF End-Use Demand'!$O$29)</f>
        <v>3990008268692.0205</v>
      </c>
      <c r="D150">
        <f>$B150*('NEB CEF End-Use Demand'!Q$29/'NEB CEF End-Use Demand'!$O$29)</f>
        <v>3290095038462.6377</v>
      </c>
      <c r="E150">
        <f>$B150*('NEB CEF End-Use Demand'!R$29/'NEB CEF End-Use Demand'!$O$29)</f>
        <v>3690808719891.6738</v>
      </c>
      <c r="F150">
        <f>$B150*('NEB CEF End-Use Demand'!S$29/'NEB CEF End-Use Demand'!$O$29)</f>
        <v>3670903988003.6953</v>
      </c>
      <c r="G150">
        <f>$B150*('NEB CEF End-Use Demand'!T$29/'NEB CEF End-Use Demand'!$O$29)</f>
        <v>3660165908958.8652</v>
      </c>
      <c r="H150">
        <f>$B150*('NEB CEF End-Use Demand'!U$29/'NEB CEF End-Use Demand'!$O$29)</f>
        <v>3655608772973.9858</v>
      </c>
      <c r="I150">
        <f>$B150*('NEB CEF End-Use Demand'!V$29/'NEB CEF End-Use Demand'!$O$29)</f>
        <v>3645604026156.6074</v>
      </c>
      <c r="J150">
        <f>$B150*('NEB CEF End-Use Demand'!W$29/'NEB CEF End-Use Demand'!$O$29)</f>
        <v>3653199252798.0728</v>
      </c>
      <c r="K150">
        <f>$B150*('NEB CEF End-Use Demand'!X$29/'NEB CEF End-Use Demand'!$O$29)</f>
        <v>3657599246162.7837</v>
      </c>
      <c r="L150">
        <f>$B150*('NEB CEF End-Use Demand'!Y$29/'NEB CEF End-Use Demand'!$O$29)</f>
        <v>3647070690611.5107</v>
      </c>
      <c r="M150">
        <f>$B150*('NEB CEF End-Use Demand'!Z$29/'NEB CEF End-Use Demand'!$O$29)</f>
        <v>3643404029474.2515</v>
      </c>
      <c r="N150">
        <f>$B150*('NEB CEF End-Use Demand'!AA$29/'NEB CEF End-Use Demand'!$O$29)</f>
        <v>3651627826596.3901</v>
      </c>
      <c r="O150">
        <f>$B150*('NEB CEF End-Use Demand'!AB$29/'NEB CEF End-Use Demand'!$O$29)</f>
        <v>3683737301984.1025</v>
      </c>
      <c r="P150">
        <f>$B150*('NEB CEF End-Use Demand'!AC$29/'NEB CEF End-Use Demand'!$O$29)</f>
        <v>3713227733702.3442</v>
      </c>
      <c r="Q150">
        <f>$B150*('NEB CEF End-Use Demand'!AD$29/'NEB CEF End-Use Demand'!$O$29)</f>
        <v>3739627693890.6094</v>
      </c>
      <c r="R150">
        <f>$B150*('NEB CEF End-Use Demand'!AE$29/'NEB CEF End-Use Demand'!$O$29)</f>
        <v>3759375283158.4199</v>
      </c>
      <c r="S150">
        <f>$B150*('NEB CEF End-Use Demand'!AF$29/'NEB CEF End-Use Demand'!$O$29)</f>
        <v>3780065728147.2393</v>
      </c>
      <c r="T150">
        <f>$B150*('NEB CEF End-Use Demand'!AG$29/'NEB CEF End-Use Demand'!$O$29)</f>
        <v>3799656174794.8813</v>
      </c>
      <c r="U150">
        <f>$B150*('NEB CEF End-Use Demand'!AH$29/'NEB CEF End-Use Demand'!$O$29)</f>
        <v>3818460908341.6816</v>
      </c>
      <c r="V150">
        <f>$B150*('NEB CEF End-Use Demand'!AI$29/'NEB CEF End-Use Demand'!$O$29)</f>
        <v>3848998957527.7114</v>
      </c>
      <c r="W150">
        <f>$B150*('NEB CEF End-Use Demand'!AJ$29/'NEB CEF End-Use Demand'!$O$29)</f>
        <v>3891060798859.4131</v>
      </c>
      <c r="X150">
        <f>$B150*('NEB CEF End-Use Demand'!AK$29/'NEB CEF End-Use Demand'!$O$29)</f>
        <v>3928408361586.0674</v>
      </c>
      <c r="Y150">
        <f>$B150*('NEB CEF End-Use Demand'!AL$29/'NEB CEF End-Use Demand'!$O$29)</f>
        <v>3953603561686.376</v>
      </c>
      <c r="Z150">
        <f>$B150*('NEB CEF End-Use Demand'!AM$29/'NEB CEF End-Use Demand'!$O$29)</f>
        <v>3975341624142.9834</v>
      </c>
      <c r="AA150">
        <f>$B150*('NEB CEF End-Use Demand'!AN$29/'NEB CEF End-Use Demand'!$O$29)</f>
        <v>4016146324513.3394</v>
      </c>
      <c r="AB150">
        <f>$B150*('NEB CEF End-Use Demand'!AO$29/'NEB CEF End-Use Demand'!$O$29)</f>
        <v>4071879573799.6787</v>
      </c>
      <c r="AC150">
        <f>$B150*('NEB CEF End-Use Demand'!AP$29/'NEB CEF End-Use Demand'!$O$29)</f>
        <v>4110955705348.1831</v>
      </c>
      <c r="AD150">
        <f>$B150*('NEB CEF End-Use Demand'!AQ$29/'NEB CEF End-Use Demand'!$O$29)</f>
        <v>4138350902130.8477</v>
      </c>
      <c r="AE150">
        <f>$B150*('NEB CEF End-Use Demand'!AR$29/'NEB CEF End-Use Demand'!$O$29)</f>
        <v>4168731808696.7095</v>
      </c>
      <c r="AF150">
        <f>$B150*('NEB CEF End-Use Demand'!AS$29/'NEB CEF End-Use Demand'!$O$29)</f>
        <v>4201522235438.4844</v>
      </c>
      <c r="AG150">
        <f>$B150*('NEB CEF End-Use Demand'!AT$29/'NEB CEF End-Use Demand'!$O$29)</f>
        <v>4233841234319.7544</v>
      </c>
      <c r="AH150">
        <f>$B150*('NEB CEF End-Use Demand'!AU$29/'NEB CEF End-Use Demand'!$O$29)</f>
        <v>4266264994947.8032</v>
      </c>
    </row>
    <row r="151" spans="1:34">
      <c r="A151" t="s">
        <v>206</v>
      </c>
      <c r="B151">
        <v>0</v>
      </c>
      <c r="C151">
        <f>$B151*('NEB CEF End-Use Demand'!P$29/'NEB CEF End-Use Demand'!$O$29)</f>
        <v>0</v>
      </c>
      <c r="D151">
        <f>$B151*('NEB CEF End-Use Demand'!Q$29/'NEB CEF End-Use Demand'!$O$29)</f>
        <v>0</v>
      </c>
      <c r="E151">
        <f>$B151*('NEB CEF End-Use Demand'!R$29/'NEB CEF End-Use Demand'!$O$29)</f>
        <v>0</v>
      </c>
      <c r="F151">
        <f>$B151*('NEB CEF End-Use Demand'!S$29/'NEB CEF End-Use Demand'!$O$29)</f>
        <v>0</v>
      </c>
      <c r="G151">
        <f>$B151*('NEB CEF End-Use Demand'!T$29/'NEB CEF End-Use Demand'!$O$29)</f>
        <v>0</v>
      </c>
      <c r="H151">
        <f>$B151*('NEB CEF End-Use Demand'!U$29/'NEB CEF End-Use Demand'!$O$29)</f>
        <v>0</v>
      </c>
      <c r="I151">
        <f>$B151*('NEB CEF End-Use Demand'!V$29/'NEB CEF End-Use Demand'!$O$29)</f>
        <v>0</v>
      </c>
      <c r="J151">
        <f>$B151*('NEB CEF End-Use Demand'!W$29/'NEB CEF End-Use Demand'!$O$29)</f>
        <v>0</v>
      </c>
      <c r="K151">
        <f>$B151*('NEB CEF End-Use Demand'!X$29/'NEB CEF End-Use Demand'!$O$29)</f>
        <v>0</v>
      </c>
      <c r="L151">
        <f>$B151*('NEB CEF End-Use Demand'!Y$29/'NEB CEF End-Use Demand'!$O$29)</f>
        <v>0</v>
      </c>
      <c r="M151">
        <f>$B151*('NEB CEF End-Use Demand'!Z$29/'NEB CEF End-Use Demand'!$O$29)</f>
        <v>0</v>
      </c>
      <c r="N151">
        <f>$B151*('NEB CEF End-Use Demand'!AA$29/'NEB CEF End-Use Demand'!$O$29)</f>
        <v>0</v>
      </c>
      <c r="O151">
        <f>$B151*('NEB CEF End-Use Demand'!AB$29/'NEB CEF End-Use Demand'!$O$29)</f>
        <v>0</v>
      </c>
      <c r="P151">
        <f>$B151*('NEB CEF End-Use Demand'!AC$29/'NEB CEF End-Use Demand'!$O$29)</f>
        <v>0</v>
      </c>
      <c r="Q151">
        <f>$B151*('NEB CEF End-Use Demand'!AD$29/'NEB CEF End-Use Demand'!$O$29)</f>
        <v>0</v>
      </c>
      <c r="R151">
        <f>$B151*('NEB CEF End-Use Demand'!AE$29/'NEB CEF End-Use Demand'!$O$29)</f>
        <v>0</v>
      </c>
      <c r="S151">
        <f>$B151*('NEB CEF End-Use Demand'!AF$29/'NEB CEF End-Use Demand'!$O$29)</f>
        <v>0</v>
      </c>
      <c r="T151">
        <f>$B151*('NEB CEF End-Use Demand'!AG$29/'NEB CEF End-Use Demand'!$O$29)</f>
        <v>0</v>
      </c>
      <c r="U151">
        <f>$B151*('NEB CEF End-Use Demand'!AH$29/'NEB CEF End-Use Demand'!$O$29)</f>
        <v>0</v>
      </c>
      <c r="V151">
        <f>$B151*('NEB CEF End-Use Demand'!AI$29/'NEB CEF End-Use Demand'!$O$29)</f>
        <v>0</v>
      </c>
      <c r="W151">
        <f>$B151*('NEB CEF End-Use Demand'!AJ$29/'NEB CEF End-Use Demand'!$O$29)</f>
        <v>0</v>
      </c>
      <c r="X151">
        <f>$B151*('NEB CEF End-Use Demand'!AK$29/'NEB CEF End-Use Demand'!$O$29)</f>
        <v>0</v>
      </c>
      <c r="Y151">
        <f>$B151*('NEB CEF End-Use Demand'!AL$29/'NEB CEF End-Use Demand'!$O$29)</f>
        <v>0</v>
      </c>
      <c r="Z151">
        <f>$B151*('NEB CEF End-Use Demand'!AM$29/'NEB CEF End-Use Demand'!$O$29)</f>
        <v>0</v>
      </c>
      <c r="AA151">
        <f>$B151*('NEB CEF End-Use Demand'!AN$29/'NEB CEF End-Use Demand'!$O$29)</f>
        <v>0</v>
      </c>
      <c r="AB151">
        <f>$B151*('NEB CEF End-Use Demand'!AO$29/'NEB CEF End-Use Demand'!$O$29)</f>
        <v>0</v>
      </c>
      <c r="AC151">
        <f>$B151*('NEB CEF End-Use Demand'!AP$29/'NEB CEF End-Use Demand'!$O$29)</f>
        <v>0</v>
      </c>
      <c r="AD151">
        <f>$B151*('NEB CEF End-Use Demand'!AQ$29/'NEB CEF End-Use Demand'!$O$29)</f>
        <v>0</v>
      </c>
      <c r="AE151">
        <f>$B151*('NEB CEF End-Use Demand'!AR$29/'NEB CEF End-Use Demand'!$O$29)</f>
        <v>0</v>
      </c>
      <c r="AF151">
        <f>$B151*('NEB CEF End-Use Demand'!AS$29/'NEB CEF End-Use Demand'!$O$29)</f>
        <v>0</v>
      </c>
      <c r="AG151">
        <f>$B151*('NEB CEF End-Use Demand'!AT$29/'NEB CEF End-Use Demand'!$O$29)</f>
        <v>0</v>
      </c>
      <c r="AH151">
        <f>$B151*('NEB CEF End-Use Demand'!AU$29/'NEB CEF End-Use Demand'!$O$29)</f>
        <v>0</v>
      </c>
    </row>
    <row r="152" spans="1:34">
      <c r="A152" t="s">
        <v>207</v>
      </c>
      <c r="B152">
        <v>0</v>
      </c>
      <c r="C152">
        <f>$B152*('NEB CEF End-Use Demand'!P$29/'NEB CEF End-Use Demand'!$O$29)</f>
        <v>0</v>
      </c>
      <c r="D152">
        <f>$B152*('NEB CEF End-Use Demand'!Q$29/'NEB CEF End-Use Demand'!$O$29)</f>
        <v>0</v>
      </c>
      <c r="E152">
        <f>$B152*('NEB CEF End-Use Demand'!R$29/'NEB CEF End-Use Demand'!$O$29)</f>
        <v>0</v>
      </c>
      <c r="F152">
        <f>$B152*('NEB CEF End-Use Demand'!S$29/'NEB CEF End-Use Demand'!$O$29)</f>
        <v>0</v>
      </c>
      <c r="G152">
        <f>$B152*('NEB CEF End-Use Demand'!T$29/'NEB CEF End-Use Demand'!$O$29)</f>
        <v>0</v>
      </c>
      <c r="H152">
        <f>$B152*('NEB CEF End-Use Demand'!U$29/'NEB CEF End-Use Demand'!$O$29)</f>
        <v>0</v>
      </c>
      <c r="I152">
        <f>$B152*('NEB CEF End-Use Demand'!V$29/'NEB CEF End-Use Demand'!$O$29)</f>
        <v>0</v>
      </c>
      <c r="J152">
        <f>$B152*('NEB CEF End-Use Demand'!W$29/'NEB CEF End-Use Demand'!$O$29)</f>
        <v>0</v>
      </c>
      <c r="K152">
        <f>$B152*('NEB CEF End-Use Demand'!X$29/'NEB CEF End-Use Demand'!$O$29)</f>
        <v>0</v>
      </c>
      <c r="L152">
        <f>$B152*('NEB CEF End-Use Demand'!Y$29/'NEB CEF End-Use Demand'!$O$29)</f>
        <v>0</v>
      </c>
      <c r="M152">
        <f>$B152*('NEB CEF End-Use Demand'!Z$29/'NEB CEF End-Use Demand'!$O$29)</f>
        <v>0</v>
      </c>
      <c r="N152">
        <f>$B152*('NEB CEF End-Use Demand'!AA$29/'NEB CEF End-Use Demand'!$O$29)</f>
        <v>0</v>
      </c>
      <c r="O152">
        <f>$B152*('NEB CEF End-Use Demand'!AB$29/'NEB CEF End-Use Demand'!$O$29)</f>
        <v>0</v>
      </c>
      <c r="P152">
        <f>$B152*('NEB CEF End-Use Demand'!AC$29/'NEB CEF End-Use Demand'!$O$29)</f>
        <v>0</v>
      </c>
      <c r="Q152">
        <f>$B152*('NEB CEF End-Use Demand'!AD$29/'NEB CEF End-Use Demand'!$O$29)</f>
        <v>0</v>
      </c>
      <c r="R152">
        <f>$B152*('NEB CEF End-Use Demand'!AE$29/'NEB CEF End-Use Demand'!$O$29)</f>
        <v>0</v>
      </c>
      <c r="S152">
        <f>$B152*('NEB CEF End-Use Demand'!AF$29/'NEB CEF End-Use Demand'!$O$29)</f>
        <v>0</v>
      </c>
      <c r="T152">
        <f>$B152*('NEB CEF End-Use Demand'!AG$29/'NEB CEF End-Use Demand'!$O$29)</f>
        <v>0</v>
      </c>
      <c r="U152">
        <f>$B152*('NEB CEF End-Use Demand'!AH$29/'NEB CEF End-Use Demand'!$O$29)</f>
        <v>0</v>
      </c>
      <c r="V152">
        <f>$B152*('NEB CEF End-Use Demand'!AI$29/'NEB CEF End-Use Demand'!$O$29)</f>
        <v>0</v>
      </c>
      <c r="W152">
        <f>$B152*('NEB CEF End-Use Demand'!AJ$29/'NEB CEF End-Use Demand'!$O$29)</f>
        <v>0</v>
      </c>
      <c r="X152">
        <f>$B152*('NEB CEF End-Use Demand'!AK$29/'NEB CEF End-Use Demand'!$O$29)</f>
        <v>0</v>
      </c>
      <c r="Y152">
        <f>$B152*('NEB CEF End-Use Demand'!AL$29/'NEB CEF End-Use Demand'!$O$29)</f>
        <v>0</v>
      </c>
      <c r="Z152">
        <f>$B152*('NEB CEF End-Use Demand'!AM$29/'NEB CEF End-Use Demand'!$O$29)</f>
        <v>0</v>
      </c>
      <c r="AA152">
        <f>$B152*('NEB CEF End-Use Demand'!AN$29/'NEB CEF End-Use Demand'!$O$29)</f>
        <v>0</v>
      </c>
      <c r="AB152">
        <f>$B152*('NEB CEF End-Use Demand'!AO$29/'NEB CEF End-Use Demand'!$O$29)</f>
        <v>0</v>
      </c>
      <c r="AC152">
        <f>$B152*('NEB CEF End-Use Demand'!AP$29/'NEB CEF End-Use Demand'!$O$29)</f>
        <v>0</v>
      </c>
      <c r="AD152">
        <f>$B152*('NEB CEF End-Use Demand'!AQ$29/'NEB CEF End-Use Demand'!$O$29)</f>
        <v>0</v>
      </c>
      <c r="AE152">
        <f>$B152*('NEB CEF End-Use Demand'!AR$29/'NEB CEF End-Use Demand'!$O$29)</f>
        <v>0</v>
      </c>
      <c r="AF152">
        <f>$B152*('NEB CEF End-Use Demand'!AS$29/'NEB CEF End-Use Demand'!$O$29)</f>
        <v>0</v>
      </c>
      <c r="AG152">
        <f>$B152*('NEB CEF End-Use Demand'!AT$29/'NEB CEF End-Use Demand'!$O$29)</f>
        <v>0</v>
      </c>
      <c r="AH152">
        <f>$B152*('NEB CEF End-Use Demand'!AU$29/'NEB CEF End-Use Demand'!$O$29)</f>
        <v>0</v>
      </c>
    </row>
    <row r="153" spans="1:34">
      <c r="A153" t="s">
        <v>186</v>
      </c>
      <c r="B153">
        <v>0</v>
      </c>
      <c r="C153">
        <f>$B153*('NEB CEF End-Use Demand'!P$29/'NEB CEF End-Use Demand'!$O$29)</f>
        <v>0</v>
      </c>
      <c r="D153">
        <f>$B153*('NEB CEF End-Use Demand'!Q$29/'NEB CEF End-Use Demand'!$O$29)</f>
        <v>0</v>
      </c>
      <c r="E153">
        <f>$B153*('NEB CEF End-Use Demand'!R$29/'NEB CEF End-Use Demand'!$O$29)</f>
        <v>0</v>
      </c>
      <c r="F153">
        <f>$B153*('NEB CEF End-Use Demand'!S$29/'NEB CEF End-Use Demand'!$O$29)</f>
        <v>0</v>
      </c>
      <c r="G153">
        <f>$B153*('NEB CEF End-Use Demand'!T$29/'NEB CEF End-Use Demand'!$O$29)</f>
        <v>0</v>
      </c>
      <c r="H153">
        <f>$B153*('NEB CEF End-Use Demand'!U$29/'NEB CEF End-Use Demand'!$O$29)</f>
        <v>0</v>
      </c>
      <c r="I153">
        <f>$B153*('NEB CEF End-Use Demand'!V$29/'NEB CEF End-Use Demand'!$O$29)</f>
        <v>0</v>
      </c>
      <c r="J153">
        <f>$B153*('NEB CEF End-Use Demand'!W$29/'NEB CEF End-Use Demand'!$O$29)</f>
        <v>0</v>
      </c>
      <c r="K153">
        <f>$B153*('NEB CEF End-Use Demand'!X$29/'NEB CEF End-Use Demand'!$O$29)</f>
        <v>0</v>
      </c>
      <c r="L153">
        <f>$B153*('NEB CEF End-Use Demand'!Y$29/'NEB CEF End-Use Demand'!$O$29)</f>
        <v>0</v>
      </c>
      <c r="M153">
        <f>$B153*('NEB CEF End-Use Demand'!Z$29/'NEB CEF End-Use Demand'!$O$29)</f>
        <v>0</v>
      </c>
      <c r="N153">
        <f>$B153*('NEB CEF End-Use Demand'!AA$29/'NEB CEF End-Use Demand'!$O$29)</f>
        <v>0</v>
      </c>
      <c r="O153">
        <f>$B153*('NEB CEF End-Use Demand'!AB$29/'NEB CEF End-Use Demand'!$O$29)</f>
        <v>0</v>
      </c>
      <c r="P153">
        <f>$B153*('NEB CEF End-Use Demand'!AC$29/'NEB CEF End-Use Demand'!$O$29)</f>
        <v>0</v>
      </c>
      <c r="Q153">
        <f>$B153*('NEB CEF End-Use Demand'!AD$29/'NEB CEF End-Use Demand'!$O$29)</f>
        <v>0</v>
      </c>
      <c r="R153">
        <f>$B153*('NEB CEF End-Use Demand'!AE$29/'NEB CEF End-Use Demand'!$O$29)</f>
        <v>0</v>
      </c>
      <c r="S153">
        <f>$B153*('NEB CEF End-Use Demand'!AF$29/'NEB CEF End-Use Demand'!$O$29)</f>
        <v>0</v>
      </c>
      <c r="T153">
        <f>$B153*('NEB CEF End-Use Demand'!AG$29/'NEB CEF End-Use Demand'!$O$29)</f>
        <v>0</v>
      </c>
      <c r="U153">
        <f>$B153*('NEB CEF End-Use Demand'!AH$29/'NEB CEF End-Use Demand'!$O$29)</f>
        <v>0</v>
      </c>
      <c r="V153">
        <f>$B153*('NEB CEF End-Use Demand'!AI$29/'NEB CEF End-Use Demand'!$O$29)</f>
        <v>0</v>
      </c>
      <c r="W153">
        <f>$B153*('NEB CEF End-Use Demand'!AJ$29/'NEB CEF End-Use Demand'!$O$29)</f>
        <v>0</v>
      </c>
      <c r="X153">
        <f>$B153*('NEB CEF End-Use Demand'!AK$29/'NEB CEF End-Use Demand'!$O$29)</f>
        <v>0</v>
      </c>
      <c r="Y153">
        <f>$B153*('NEB CEF End-Use Demand'!AL$29/'NEB CEF End-Use Demand'!$O$29)</f>
        <v>0</v>
      </c>
      <c r="Z153">
        <f>$B153*('NEB CEF End-Use Demand'!AM$29/'NEB CEF End-Use Demand'!$O$29)</f>
        <v>0</v>
      </c>
      <c r="AA153">
        <f>$B153*('NEB CEF End-Use Demand'!AN$29/'NEB CEF End-Use Demand'!$O$29)</f>
        <v>0</v>
      </c>
      <c r="AB153">
        <f>$B153*('NEB CEF End-Use Demand'!AO$29/'NEB CEF End-Use Demand'!$O$29)</f>
        <v>0</v>
      </c>
      <c r="AC153">
        <f>$B153*('NEB CEF End-Use Demand'!AP$29/'NEB CEF End-Use Demand'!$O$29)</f>
        <v>0</v>
      </c>
      <c r="AD153">
        <f>$B153*('NEB CEF End-Use Demand'!AQ$29/'NEB CEF End-Use Demand'!$O$29)</f>
        <v>0</v>
      </c>
      <c r="AE153">
        <f>$B153*('NEB CEF End-Use Demand'!AR$29/'NEB CEF End-Use Demand'!$O$29)</f>
        <v>0</v>
      </c>
      <c r="AF153">
        <f>$B153*('NEB CEF End-Use Demand'!AS$29/'NEB CEF End-Use Demand'!$O$29)</f>
        <v>0</v>
      </c>
      <c r="AG153">
        <f>$B153*('NEB CEF End-Use Demand'!AT$29/'NEB CEF End-Use Demand'!$O$29)</f>
        <v>0</v>
      </c>
      <c r="AH153">
        <f>$B153*('NEB CEF End-Use Demand'!AU$29/'NEB CEF End-Use Demand'!$O$29)</f>
        <v>0</v>
      </c>
    </row>
    <row r="154" spans="1:34">
      <c r="A154" s="1" t="s">
        <v>1016</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c r="A155" s="1" t="s">
        <v>1017</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c r="A156" s="1" t="s">
        <v>1018</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c r="A157" s="1" t="s">
        <v>1019</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row>
    <row r="159" spans="1:34" s="130" customFormat="1">
      <c r="A159" s="129" t="s">
        <v>1021</v>
      </c>
    </row>
    <row r="160" spans="1:34">
      <c r="B160">
        <v>2018</v>
      </c>
      <c r="C160">
        <f>B160+1</f>
        <v>2019</v>
      </c>
      <c r="D160">
        <f t="shared" ref="D160:T160" si="13">C160+1</f>
        <v>2020</v>
      </c>
      <c r="E160">
        <f t="shared" si="13"/>
        <v>2021</v>
      </c>
      <c r="F160">
        <f t="shared" si="13"/>
        <v>2022</v>
      </c>
      <c r="G160">
        <f t="shared" si="13"/>
        <v>2023</v>
      </c>
      <c r="H160">
        <f t="shared" si="13"/>
        <v>2024</v>
      </c>
      <c r="I160">
        <f t="shared" si="13"/>
        <v>2025</v>
      </c>
      <c r="J160">
        <f t="shared" si="13"/>
        <v>2026</v>
      </c>
      <c r="K160">
        <f t="shared" si="13"/>
        <v>2027</v>
      </c>
      <c r="L160">
        <f t="shared" si="13"/>
        <v>2028</v>
      </c>
      <c r="M160">
        <f t="shared" si="13"/>
        <v>2029</v>
      </c>
      <c r="N160">
        <f t="shared" si="13"/>
        <v>2030</v>
      </c>
      <c r="O160">
        <f t="shared" si="13"/>
        <v>2031</v>
      </c>
      <c r="P160">
        <f t="shared" si="13"/>
        <v>2032</v>
      </c>
      <c r="Q160">
        <f t="shared" si="13"/>
        <v>2033</v>
      </c>
      <c r="R160">
        <f t="shared" si="13"/>
        <v>2034</v>
      </c>
      <c r="S160">
        <f t="shared" si="13"/>
        <v>2035</v>
      </c>
      <c r="T160">
        <f t="shared" si="13"/>
        <v>2036</v>
      </c>
      <c r="U160">
        <f t="shared" ref="U160:X160" si="14">T160+1</f>
        <v>2037</v>
      </c>
      <c r="V160">
        <f t="shared" si="14"/>
        <v>2038</v>
      </c>
      <c r="W160">
        <f t="shared" si="14"/>
        <v>2039</v>
      </c>
      <c r="X160">
        <f t="shared" si="14"/>
        <v>2040</v>
      </c>
      <c r="Y160">
        <f t="shared" ref="Y160:AH160" si="15">X160+1</f>
        <v>2041</v>
      </c>
      <c r="Z160">
        <f t="shared" si="15"/>
        <v>2042</v>
      </c>
      <c r="AA160">
        <f t="shared" si="15"/>
        <v>2043</v>
      </c>
      <c r="AB160">
        <f t="shared" si="15"/>
        <v>2044</v>
      </c>
      <c r="AC160">
        <f t="shared" si="15"/>
        <v>2045</v>
      </c>
      <c r="AD160">
        <f t="shared" si="15"/>
        <v>2046</v>
      </c>
      <c r="AE160">
        <f t="shared" si="15"/>
        <v>2047</v>
      </c>
      <c r="AF160">
        <f t="shared" si="15"/>
        <v>2048</v>
      </c>
      <c r="AG160">
        <f t="shared" si="15"/>
        <v>2049</v>
      </c>
      <c r="AH160">
        <f t="shared" si="15"/>
        <v>2050</v>
      </c>
    </row>
    <row r="161" spans="1:34">
      <c r="A161" t="s">
        <v>183</v>
      </c>
      <c r="B161">
        <f>B127</f>
        <v>167416951268269.94</v>
      </c>
      <c r="C161">
        <f>$B161*('NEB CEF End-Use Demand'!P$28/'NEB CEF End-Use Demand'!$O$28)</f>
        <v>167379177460218.13</v>
      </c>
      <c r="D161">
        <f>$B161*('NEB CEF End-Use Demand'!Q$28/'NEB CEF End-Use Demand'!$O$28)</f>
        <v>136607259828175.63</v>
      </c>
      <c r="E161">
        <f>$B161*('NEB CEF End-Use Demand'!R$28/'NEB CEF End-Use Demand'!$O$28)</f>
        <v>167537140657525.78</v>
      </c>
      <c r="F161">
        <f>$B161*('NEB CEF End-Use Demand'!S$28/'NEB CEF End-Use Demand'!$O$28)</f>
        <v>168677222864181.06</v>
      </c>
      <c r="G161">
        <f>$B161*('NEB CEF End-Use Demand'!T$28/'NEB CEF End-Use Demand'!$O$28)</f>
        <v>169920324547341.34</v>
      </c>
      <c r="H161">
        <f>$B161*('NEB CEF End-Use Demand'!U$28/'NEB CEF End-Use Demand'!$O$28)</f>
        <v>171431276869414.66</v>
      </c>
      <c r="I161">
        <f>$B161*('NEB CEF End-Use Demand'!V$28/'NEB CEF End-Use Demand'!$O$28)</f>
        <v>172276036576755.63</v>
      </c>
      <c r="J161">
        <f>$B161*('NEB CEF End-Use Demand'!W$28/'NEB CEF End-Use Demand'!$O$28)</f>
        <v>173199777882750.41</v>
      </c>
      <c r="K161">
        <f>$B161*('NEB CEF End-Use Demand'!X$28/'NEB CEF End-Use Demand'!$O$28)</f>
        <v>174302086281353.88</v>
      </c>
      <c r="L161">
        <f>$B161*('NEB CEF End-Use Demand'!Y$28/'NEB CEF End-Use Demand'!$O$28)</f>
        <v>175500546191362</v>
      </c>
      <c r="M161">
        <f>$B161*('NEB CEF End-Use Demand'!Z$28/'NEB CEF End-Use Demand'!$O$28)</f>
        <v>176853535316127.63</v>
      </c>
      <c r="N161">
        <f>$B161*('NEB CEF End-Use Demand'!AA$28/'NEB CEF End-Use Demand'!$O$28)</f>
        <v>178264902144246.09</v>
      </c>
      <c r="O161">
        <f>$B161*('NEB CEF End-Use Demand'!AB$28/'NEB CEF End-Use Demand'!$O$28)</f>
        <v>179648797111963.19</v>
      </c>
      <c r="P161">
        <f>$B161*('NEB CEF End-Use Demand'!AC$28/'NEB CEF End-Use Demand'!$O$28)</f>
        <v>180929672603175.34</v>
      </c>
      <c r="Q161">
        <f>$B161*('NEB CEF End-Use Demand'!AD$28/'NEB CEF End-Use Demand'!$O$28)</f>
        <v>182238019954788.81</v>
      </c>
      <c r="R161">
        <f>$B161*('NEB CEF End-Use Demand'!AE$28/'NEB CEF End-Use Demand'!$O$28)</f>
        <v>183460517742648.06</v>
      </c>
      <c r="S161">
        <f>$B161*('NEB CEF End-Use Demand'!AF$28/'NEB CEF End-Use Demand'!$O$28)</f>
        <v>184569694106351.88</v>
      </c>
      <c r="T161">
        <f>$B161*('NEB CEF End-Use Demand'!AG$28/'NEB CEF End-Use Demand'!$O$28)</f>
        <v>185417887796243.03</v>
      </c>
      <c r="U161">
        <f>$B161*('NEB CEF End-Use Demand'!AH$28/'NEB CEF End-Use Demand'!$O$28)</f>
        <v>186163062009629.16</v>
      </c>
      <c r="V161">
        <f>$B161*('NEB CEF End-Use Demand'!AI$28/'NEB CEF End-Use Demand'!$O$28)</f>
        <v>186846424537112.31</v>
      </c>
      <c r="W161">
        <f>$B161*('NEB CEF End-Use Demand'!AJ$28/'NEB CEF End-Use Demand'!$O$28)</f>
        <v>187440503518291.13</v>
      </c>
      <c r="X161">
        <f>$B161*('NEB CEF End-Use Demand'!AK$28/'NEB CEF End-Use Demand'!$O$28)</f>
        <v>187959034883366.28</v>
      </c>
      <c r="Y161">
        <f>$B161*('NEB CEF End-Use Demand'!AL$28/'NEB CEF End-Use Demand'!$O$28)</f>
        <v>188687039184001.59</v>
      </c>
      <c r="Z161">
        <f>$B161*('NEB CEF End-Use Demand'!AM$28/'NEB CEF End-Use Demand'!$O$28)</f>
        <v>189497459065840.91</v>
      </c>
      <c r="AA161">
        <f>$B161*('NEB CEF End-Use Demand'!AN$28/'NEB CEF End-Use Demand'!$O$28)</f>
        <v>190493314005389.19</v>
      </c>
      <c r="AB161">
        <f>$B161*('NEB CEF End-Use Demand'!AO$28/'NEB CEF End-Use Demand'!$O$28)</f>
        <v>191599056386542.81</v>
      </c>
      <c r="AC161">
        <f>$B161*('NEB CEF End-Use Demand'!AP$28/'NEB CEF End-Use Demand'!$O$28)</f>
        <v>192828422139502.44</v>
      </c>
      <c r="AD161">
        <f>$B161*('NEB CEF End-Use Demand'!AQ$28/'NEB CEF End-Use Demand'!$O$28)</f>
        <v>194092127717963.75</v>
      </c>
      <c r="AE161">
        <f>$B161*('NEB CEF End-Use Demand'!AR$28/'NEB CEF End-Use Demand'!$O$28)</f>
        <v>195486324633331.34</v>
      </c>
      <c r="AF161">
        <f>$B161*('NEB CEF End-Use Demand'!AS$28/'NEB CEF End-Use Demand'!$O$28)</f>
        <v>196859917653397.97</v>
      </c>
      <c r="AG161">
        <f>$B161*('NEB CEF End-Use Demand'!AT$28/'NEB CEF End-Use Demand'!$O$28)</f>
        <v>198336530149969.63</v>
      </c>
      <c r="AH161">
        <f>$B161*('NEB CEF End-Use Demand'!AU$28/'NEB CEF End-Use Demand'!$O$28)</f>
        <v>199734161047887.38</v>
      </c>
    </row>
    <row r="162" spans="1:34">
      <c r="A162" t="s">
        <v>205</v>
      </c>
      <c r="B162">
        <v>0</v>
      </c>
      <c r="C162">
        <f>$B162*('NEB CEF End-Use Demand'!P$29/'NEB CEF End-Use Demand'!$O$29)</f>
        <v>0</v>
      </c>
      <c r="D162">
        <f>$B162*('NEB CEF End-Use Demand'!Q$29/'NEB CEF End-Use Demand'!$O$29)</f>
        <v>0</v>
      </c>
      <c r="E162">
        <f>$B162*('NEB CEF End-Use Demand'!R$29/'NEB CEF End-Use Demand'!$O$29)</f>
        <v>0</v>
      </c>
      <c r="F162">
        <f>$B162*('NEB CEF End-Use Demand'!S$29/'NEB CEF End-Use Demand'!$O$29)</f>
        <v>0</v>
      </c>
      <c r="G162">
        <f>$B162*('NEB CEF End-Use Demand'!T$29/'NEB CEF End-Use Demand'!$O$29)</f>
        <v>0</v>
      </c>
      <c r="H162">
        <f>$B162*('NEB CEF End-Use Demand'!U$29/'NEB CEF End-Use Demand'!$O$29)</f>
        <v>0</v>
      </c>
      <c r="I162">
        <f>$B162*('NEB CEF End-Use Demand'!V$29/'NEB CEF End-Use Demand'!$O$29)</f>
        <v>0</v>
      </c>
      <c r="J162">
        <f>$B162*('NEB CEF End-Use Demand'!W$29/'NEB CEF End-Use Demand'!$O$29)</f>
        <v>0</v>
      </c>
      <c r="K162">
        <f>$B162*('NEB CEF End-Use Demand'!X$29/'NEB CEF End-Use Demand'!$O$29)</f>
        <v>0</v>
      </c>
      <c r="L162">
        <f>$B162*('NEB CEF End-Use Demand'!Y$29/'NEB CEF End-Use Demand'!$O$29)</f>
        <v>0</v>
      </c>
      <c r="M162">
        <f>$B162*('NEB CEF End-Use Demand'!Z$29/'NEB CEF End-Use Demand'!$O$29)</f>
        <v>0</v>
      </c>
      <c r="N162">
        <f>$B162*('NEB CEF End-Use Demand'!AA$29/'NEB CEF End-Use Demand'!$O$29)</f>
        <v>0</v>
      </c>
      <c r="O162">
        <f>$B162*('NEB CEF End-Use Demand'!AB$29/'NEB CEF End-Use Demand'!$O$29)</f>
        <v>0</v>
      </c>
      <c r="P162">
        <f>$B162*('NEB CEF End-Use Demand'!AC$29/'NEB CEF End-Use Demand'!$O$29)</f>
        <v>0</v>
      </c>
      <c r="Q162">
        <f>$B162*('NEB CEF End-Use Demand'!AD$29/'NEB CEF End-Use Demand'!$O$29)</f>
        <v>0</v>
      </c>
      <c r="R162">
        <f>$B162*('NEB CEF End-Use Demand'!AE$29/'NEB CEF End-Use Demand'!$O$29)</f>
        <v>0</v>
      </c>
      <c r="S162">
        <f>$B162*('NEB CEF End-Use Demand'!AF$29/'NEB CEF End-Use Demand'!$O$29)</f>
        <v>0</v>
      </c>
      <c r="T162">
        <f>$B162*('NEB CEF End-Use Demand'!AG$29/'NEB CEF End-Use Demand'!$O$29)</f>
        <v>0</v>
      </c>
      <c r="U162">
        <f>$B162*('NEB CEF End-Use Demand'!AH$29/'NEB CEF End-Use Demand'!$O$29)</f>
        <v>0</v>
      </c>
      <c r="V162">
        <f>$B162*('NEB CEF End-Use Demand'!AI$29/'NEB CEF End-Use Demand'!$O$29)</f>
        <v>0</v>
      </c>
      <c r="W162">
        <f>$B162*('NEB CEF End-Use Demand'!AJ$29/'NEB CEF End-Use Demand'!$O$29)</f>
        <v>0</v>
      </c>
      <c r="X162">
        <f>$B162*('NEB CEF End-Use Demand'!AK$29/'NEB CEF End-Use Demand'!$O$29)</f>
        <v>0</v>
      </c>
      <c r="Y162">
        <f>$B162*('NEB CEF End-Use Demand'!AL$29/'NEB CEF End-Use Demand'!$O$29)</f>
        <v>0</v>
      </c>
      <c r="Z162">
        <f>$B162*('NEB CEF End-Use Demand'!AM$29/'NEB CEF End-Use Demand'!$O$29)</f>
        <v>0</v>
      </c>
      <c r="AA162">
        <f>$B162*('NEB CEF End-Use Demand'!AN$29/'NEB CEF End-Use Demand'!$O$29)</f>
        <v>0</v>
      </c>
      <c r="AB162">
        <f>$B162*('NEB CEF End-Use Demand'!AO$29/'NEB CEF End-Use Demand'!$O$29)</f>
        <v>0</v>
      </c>
      <c r="AC162">
        <f>$B162*('NEB CEF End-Use Demand'!AP$29/'NEB CEF End-Use Demand'!$O$29)</f>
        <v>0</v>
      </c>
      <c r="AD162">
        <f>$B162*('NEB CEF End-Use Demand'!AQ$29/'NEB CEF End-Use Demand'!$O$29)</f>
        <v>0</v>
      </c>
      <c r="AE162">
        <f>$B162*('NEB CEF End-Use Demand'!AR$29/'NEB CEF End-Use Demand'!$O$29)</f>
        <v>0</v>
      </c>
      <c r="AF162">
        <f>$B162*('NEB CEF End-Use Demand'!AS$29/'NEB CEF End-Use Demand'!$O$29)</f>
        <v>0</v>
      </c>
      <c r="AG162">
        <f>$B162*('NEB CEF End-Use Demand'!AT$29/'NEB CEF End-Use Demand'!$O$29)</f>
        <v>0</v>
      </c>
      <c r="AH162">
        <f>$B162*('NEB CEF End-Use Demand'!AU$29/'NEB CEF End-Use Demand'!$O$29)</f>
        <v>0</v>
      </c>
    </row>
    <row r="163" spans="1:34">
      <c r="A163" t="s">
        <v>184</v>
      </c>
      <c r="B163">
        <v>0</v>
      </c>
      <c r="C163">
        <f>$B163*('NEB CEF End-Use Demand'!P$29/'NEB CEF End-Use Demand'!$O$29)</f>
        <v>0</v>
      </c>
      <c r="D163">
        <f>$B163*('NEB CEF End-Use Demand'!Q$29/'NEB CEF End-Use Demand'!$O$29)</f>
        <v>0</v>
      </c>
      <c r="E163">
        <f>$B163*('NEB CEF End-Use Demand'!R$29/'NEB CEF End-Use Demand'!$O$29)</f>
        <v>0</v>
      </c>
      <c r="F163">
        <f>$B163*('NEB CEF End-Use Demand'!S$29/'NEB CEF End-Use Demand'!$O$29)</f>
        <v>0</v>
      </c>
      <c r="G163">
        <f>$B163*('NEB CEF End-Use Demand'!T$29/'NEB CEF End-Use Demand'!$O$29)</f>
        <v>0</v>
      </c>
      <c r="H163">
        <f>$B163*('NEB CEF End-Use Demand'!U$29/'NEB CEF End-Use Demand'!$O$29)</f>
        <v>0</v>
      </c>
      <c r="I163">
        <f>$B163*('NEB CEF End-Use Demand'!V$29/'NEB CEF End-Use Demand'!$O$29)</f>
        <v>0</v>
      </c>
      <c r="J163">
        <f>$B163*('NEB CEF End-Use Demand'!W$29/'NEB CEF End-Use Demand'!$O$29)</f>
        <v>0</v>
      </c>
      <c r="K163">
        <f>$B163*('NEB CEF End-Use Demand'!X$29/'NEB CEF End-Use Demand'!$O$29)</f>
        <v>0</v>
      </c>
      <c r="L163">
        <f>$B163*('NEB CEF End-Use Demand'!Y$29/'NEB CEF End-Use Demand'!$O$29)</f>
        <v>0</v>
      </c>
      <c r="M163">
        <f>$B163*('NEB CEF End-Use Demand'!Z$29/'NEB CEF End-Use Demand'!$O$29)</f>
        <v>0</v>
      </c>
      <c r="N163">
        <f>$B163*('NEB CEF End-Use Demand'!AA$29/'NEB CEF End-Use Demand'!$O$29)</f>
        <v>0</v>
      </c>
      <c r="O163">
        <f>$B163*('NEB CEF End-Use Demand'!AB$29/'NEB CEF End-Use Demand'!$O$29)</f>
        <v>0</v>
      </c>
      <c r="P163">
        <f>$B163*('NEB CEF End-Use Demand'!AC$29/'NEB CEF End-Use Demand'!$O$29)</f>
        <v>0</v>
      </c>
      <c r="Q163">
        <f>$B163*('NEB CEF End-Use Demand'!AD$29/'NEB CEF End-Use Demand'!$O$29)</f>
        <v>0</v>
      </c>
      <c r="R163">
        <f>$B163*('NEB CEF End-Use Demand'!AE$29/'NEB CEF End-Use Demand'!$O$29)</f>
        <v>0</v>
      </c>
      <c r="S163">
        <f>$B163*('NEB CEF End-Use Demand'!AF$29/'NEB CEF End-Use Demand'!$O$29)</f>
        <v>0</v>
      </c>
      <c r="T163">
        <f>$B163*('NEB CEF End-Use Demand'!AG$29/'NEB CEF End-Use Demand'!$O$29)</f>
        <v>0</v>
      </c>
      <c r="U163">
        <f>$B163*('NEB CEF End-Use Demand'!AH$29/'NEB CEF End-Use Demand'!$O$29)</f>
        <v>0</v>
      </c>
      <c r="V163">
        <f>$B163*('NEB CEF End-Use Demand'!AI$29/'NEB CEF End-Use Demand'!$O$29)</f>
        <v>0</v>
      </c>
      <c r="W163">
        <f>$B163*('NEB CEF End-Use Demand'!AJ$29/'NEB CEF End-Use Demand'!$O$29)</f>
        <v>0</v>
      </c>
      <c r="X163">
        <f>$B163*('NEB CEF End-Use Demand'!AK$29/'NEB CEF End-Use Demand'!$O$29)</f>
        <v>0</v>
      </c>
      <c r="Y163">
        <f>$B163*('NEB CEF End-Use Demand'!AL$29/'NEB CEF End-Use Demand'!$O$29)</f>
        <v>0</v>
      </c>
      <c r="Z163">
        <f>$B163*('NEB CEF End-Use Demand'!AM$29/'NEB CEF End-Use Demand'!$O$29)</f>
        <v>0</v>
      </c>
      <c r="AA163">
        <f>$B163*('NEB CEF End-Use Demand'!AN$29/'NEB CEF End-Use Demand'!$O$29)</f>
        <v>0</v>
      </c>
      <c r="AB163">
        <f>$B163*('NEB CEF End-Use Demand'!AO$29/'NEB CEF End-Use Demand'!$O$29)</f>
        <v>0</v>
      </c>
      <c r="AC163">
        <f>$B163*('NEB CEF End-Use Demand'!AP$29/'NEB CEF End-Use Demand'!$O$29)</f>
        <v>0</v>
      </c>
      <c r="AD163">
        <f>$B163*('NEB CEF End-Use Demand'!AQ$29/'NEB CEF End-Use Demand'!$O$29)</f>
        <v>0</v>
      </c>
      <c r="AE163">
        <f>$B163*('NEB CEF End-Use Demand'!AR$29/'NEB CEF End-Use Demand'!$O$29)</f>
        <v>0</v>
      </c>
      <c r="AF163">
        <f>$B163*('NEB CEF End-Use Demand'!AS$29/'NEB CEF End-Use Demand'!$O$29)</f>
        <v>0</v>
      </c>
      <c r="AG163">
        <f>$B163*('NEB CEF End-Use Demand'!AT$29/'NEB CEF End-Use Demand'!$O$29)</f>
        <v>0</v>
      </c>
      <c r="AH163">
        <f>$B163*('NEB CEF End-Use Demand'!AU$29/'NEB CEF End-Use Demand'!$O$29)</f>
        <v>0</v>
      </c>
    </row>
    <row r="164" spans="1:34">
      <c r="A164" t="s">
        <v>206</v>
      </c>
      <c r="B164">
        <v>0</v>
      </c>
      <c r="C164">
        <f>$B164*('NEB CEF End-Use Demand'!P$29/'NEB CEF End-Use Demand'!$O$29)</f>
        <v>0</v>
      </c>
      <c r="D164">
        <f>$B164*('NEB CEF End-Use Demand'!Q$29/'NEB CEF End-Use Demand'!$O$29)</f>
        <v>0</v>
      </c>
      <c r="E164">
        <f>$B164*('NEB CEF End-Use Demand'!R$29/'NEB CEF End-Use Demand'!$O$29)</f>
        <v>0</v>
      </c>
      <c r="F164">
        <f>$B164*('NEB CEF End-Use Demand'!S$29/'NEB CEF End-Use Demand'!$O$29)</f>
        <v>0</v>
      </c>
      <c r="G164">
        <f>$B164*('NEB CEF End-Use Demand'!T$29/'NEB CEF End-Use Demand'!$O$29)</f>
        <v>0</v>
      </c>
      <c r="H164">
        <f>$B164*('NEB CEF End-Use Demand'!U$29/'NEB CEF End-Use Demand'!$O$29)</f>
        <v>0</v>
      </c>
      <c r="I164">
        <f>$B164*('NEB CEF End-Use Demand'!V$29/'NEB CEF End-Use Demand'!$O$29)</f>
        <v>0</v>
      </c>
      <c r="J164">
        <f>$B164*('NEB CEF End-Use Demand'!W$29/'NEB CEF End-Use Demand'!$O$29)</f>
        <v>0</v>
      </c>
      <c r="K164">
        <f>$B164*('NEB CEF End-Use Demand'!X$29/'NEB CEF End-Use Demand'!$O$29)</f>
        <v>0</v>
      </c>
      <c r="L164">
        <f>$B164*('NEB CEF End-Use Demand'!Y$29/'NEB CEF End-Use Demand'!$O$29)</f>
        <v>0</v>
      </c>
      <c r="M164">
        <f>$B164*('NEB CEF End-Use Demand'!Z$29/'NEB CEF End-Use Demand'!$O$29)</f>
        <v>0</v>
      </c>
      <c r="N164">
        <f>$B164*('NEB CEF End-Use Demand'!AA$29/'NEB CEF End-Use Demand'!$O$29)</f>
        <v>0</v>
      </c>
      <c r="O164">
        <f>$B164*('NEB CEF End-Use Demand'!AB$29/'NEB CEF End-Use Demand'!$O$29)</f>
        <v>0</v>
      </c>
      <c r="P164">
        <f>$B164*('NEB CEF End-Use Demand'!AC$29/'NEB CEF End-Use Demand'!$O$29)</f>
        <v>0</v>
      </c>
      <c r="Q164">
        <f>$B164*('NEB CEF End-Use Demand'!AD$29/'NEB CEF End-Use Demand'!$O$29)</f>
        <v>0</v>
      </c>
      <c r="R164">
        <f>$B164*('NEB CEF End-Use Demand'!AE$29/'NEB CEF End-Use Demand'!$O$29)</f>
        <v>0</v>
      </c>
      <c r="S164">
        <f>$B164*('NEB CEF End-Use Demand'!AF$29/'NEB CEF End-Use Demand'!$O$29)</f>
        <v>0</v>
      </c>
      <c r="T164">
        <f>$B164*('NEB CEF End-Use Demand'!AG$29/'NEB CEF End-Use Demand'!$O$29)</f>
        <v>0</v>
      </c>
      <c r="U164">
        <f>$B164*('NEB CEF End-Use Demand'!AH$29/'NEB CEF End-Use Demand'!$O$29)</f>
        <v>0</v>
      </c>
      <c r="V164">
        <f>$B164*('NEB CEF End-Use Demand'!AI$29/'NEB CEF End-Use Demand'!$O$29)</f>
        <v>0</v>
      </c>
      <c r="W164">
        <f>$B164*('NEB CEF End-Use Demand'!AJ$29/'NEB CEF End-Use Demand'!$O$29)</f>
        <v>0</v>
      </c>
      <c r="X164">
        <f>$B164*('NEB CEF End-Use Demand'!AK$29/'NEB CEF End-Use Demand'!$O$29)</f>
        <v>0</v>
      </c>
      <c r="Y164">
        <f>$B164*('NEB CEF End-Use Demand'!AL$29/'NEB CEF End-Use Demand'!$O$29)</f>
        <v>0</v>
      </c>
      <c r="Z164">
        <f>$B164*('NEB CEF End-Use Demand'!AM$29/'NEB CEF End-Use Demand'!$O$29)</f>
        <v>0</v>
      </c>
      <c r="AA164">
        <f>$B164*('NEB CEF End-Use Demand'!AN$29/'NEB CEF End-Use Demand'!$O$29)</f>
        <v>0</v>
      </c>
      <c r="AB164">
        <f>$B164*('NEB CEF End-Use Demand'!AO$29/'NEB CEF End-Use Demand'!$O$29)</f>
        <v>0</v>
      </c>
      <c r="AC164">
        <f>$B164*('NEB CEF End-Use Demand'!AP$29/'NEB CEF End-Use Demand'!$O$29)</f>
        <v>0</v>
      </c>
      <c r="AD164">
        <f>$B164*('NEB CEF End-Use Demand'!AQ$29/'NEB CEF End-Use Demand'!$O$29)</f>
        <v>0</v>
      </c>
      <c r="AE164">
        <f>$B164*('NEB CEF End-Use Demand'!AR$29/'NEB CEF End-Use Demand'!$O$29)</f>
        <v>0</v>
      </c>
      <c r="AF164">
        <f>$B164*('NEB CEF End-Use Demand'!AS$29/'NEB CEF End-Use Demand'!$O$29)</f>
        <v>0</v>
      </c>
      <c r="AG164">
        <f>$B164*('NEB CEF End-Use Demand'!AT$29/'NEB CEF End-Use Demand'!$O$29)</f>
        <v>0</v>
      </c>
      <c r="AH164">
        <f>$B164*('NEB CEF End-Use Demand'!AU$29/'NEB CEF End-Use Demand'!$O$29)</f>
        <v>0</v>
      </c>
    </row>
    <row r="165" spans="1:34">
      <c r="A165" t="s">
        <v>207</v>
      </c>
      <c r="B165">
        <v>0</v>
      </c>
      <c r="C165">
        <f>$B165*('NEB CEF End-Use Demand'!P$29/'NEB CEF End-Use Demand'!$O$29)</f>
        <v>0</v>
      </c>
      <c r="D165">
        <f>$B165*('NEB CEF End-Use Demand'!Q$29/'NEB CEF End-Use Demand'!$O$29)</f>
        <v>0</v>
      </c>
      <c r="E165">
        <f>$B165*('NEB CEF End-Use Demand'!R$29/'NEB CEF End-Use Demand'!$O$29)</f>
        <v>0</v>
      </c>
      <c r="F165">
        <f>$B165*('NEB CEF End-Use Demand'!S$29/'NEB CEF End-Use Demand'!$O$29)</f>
        <v>0</v>
      </c>
      <c r="G165">
        <f>$B165*('NEB CEF End-Use Demand'!T$29/'NEB CEF End-Use Demand'!$O$29)</f>
        <v>0</v>
      </c>
      <c r="H165">
        <f>$B165*('NEB CEF End-Use Demand'!U$29/'NEB CEF End-Use Demand'!$O$29)</f>
        <v>0</v>
      </c>
      <c r="I165">
        <f>$B165*('NEB CEF End-Use Demand'!V$29/'NEB CEF End-Use Demand'!$O$29)</f>
        <v>0</v>
      </c>
      <c r="J165">
        <f>$B165*('NEB CEF End-Use Demand'!W$29/'NEB CEF End-Use Demand'!$O$29)</f>
        <v>0</v>
      </c>
      <c r="K165">
        <f>$B165*('NEB CEF End-Use Demand'!X$29/'NEB CEF End-Use Demand'!$O$29)</f>
        <v>0</v>
      </c>
      <c r="L165">
        <f>$B165*('NEB CEF End-Use Demand'!Y$29/'NEB CEF End-Use Demand'!$O$29)</f>
        <v>0</v>
      </c>
      <c r="M165">
        <f>$B165*('NEB CEF End-Use Demand'!Z$29/'NEB CEF End-Use Demand'!$O$29)</f>
        <v>0</v>
      </c>
      <c r="N165">
        <f>$B165*('NEB CEF End-Use Demand'!AA$29/'NEB CEF End-Use Demand'!$O$29)</f>
        <v>0</v>
      </c>
      <c r="O165">
        <f>$B165*('NEB CEF End-Use Demand'!AB$29/'NEB CEF End-Use Demand'!$O$29)</f>
        <v>0</v>
      </c>
      <c r="P165">
        <f>$B165*('NEB CEF End-Use Demand'!AC$29/'NEB CEF End-Use Demand'!$O$29)</f>
        <v>0</v>
      </c>
      <c r="Q165">
        <f>$B165*('NEB CEF End-Use Demand'!AD$29/'NEB CEF End-Use Demand'!$O$29)</f>
        <v>0</v>
      </c>
      <c r="R165">
        <f>$B165*('NEB CEF End-Use Demand'!AE$29/'NEB CEF End-Use Demand'!$O$29)</f>
        <v>0</v>
      </c>
      <c r="S165">
        <f>$B165*('NEB CEF End-Use Demand'!AF$29/'NEB CEF End-Use Demand'!$O$29)</f>
        <v>0</v>
      </c>
      <c r="T165">
        <f>$B165*('NEB CEF End-Use Demand'!AG$29/'NEB CEF End-Use Demand'!$O$29)</f>
        <v>0</v>
      </c>
      <c r="U165">
        <f>$B165*('NEB CEF End-Use Demand'!AH$29/'NEB CEF End-Use Demand'!$O$29)</f>
        <v>0</v>
      </c>
      <c r="V165">
        <f>$B165*('NEB CEF End-Use Demand'!AI$29/'NEB CEF End-Use Demand'!$O$29)</f>
        <v>0</v>
      </c>
      <c r="W165">
        <f>$B165*('NEB CEF End-Use Demand'!AJ$29/'NEB CEF End-Use Demand'!$O$29)</f>
        <v>0</v>
      </c>
      <c r="X165">
        <f>$B165*('NEB CEF End-Use Demand'!AK$29/'NEB CEF End-Use Demand'!$O$29)</f>
        <v>0</v>
      </c>
      <c r="Y165">
        <f>$B165*('NEB CEF End-Use Demand'!AL$29/'NEB CEF End-Use Demand'!$O$29)</f>
        <v>0</v>
      </c>
      <c r="Z165">
        <f>$B165*('NEB CEF End-Use Demand'!AM$29/'NEB CEF End-Use Demand'!$O$29)</f>
        <v>0</v>
      </c>
      <c r="AA165">
        <f>$B165*('NEB CEF End-Use Demand'!AN$29/'NEB CEF End-Use Demand'!$O$29)</f>
        <v>0</v>
      </c>
      <c r="AB165">
        <f>$B165*('NEB CEF End-Use Demand'!AO$29/'NEB CEF End-Use Demand'!$O$29)</f>
        <v>0</v>
      </c>
      <c r="AC165">
        <f>$B165*('NEB CEF End-Use Demand'!AP$29/'NEB CEF End-Use Demand'!$O$29)</f>
        <v>0</v>
      </c>
      <c r="AD165">
        <f>$B165*('NEB CEF End-Use Demand'!AQ$29/'NEB CEF End-Use Demand'!$O$29)</f>
        <v>0</v>
      </c>
      <c r="AE165">
        <f>$B165*('NEB CEF End-Use Demand'!AR$29/'NEB CEF End-Use Demand'!$O$29)</f>
        <v>0</v>
      </c>
      <c r="AF165">
        <f>$B165*('NEB CEF End-Use Demand'!AS$29/'NEB CEF End-Use Demand'!$O$29)</f>
        <v>0</v>
      </c>
      <c r="AG165">
        <f>$B165*('NEB CEF End-Use Demand'!AT$29/'NEB CEF End-Use Demand'!$O$29)</f>
        <v>0</v>
      </c>
      <c r="AH165">
        <f>$B165*('NEB CEF End-Use Demand'!AU$29/'NEB CEF End-Use Demand'!$O$29)</f>
        <v>0</v>
      </c>
    </row>
    <row r="166" spans="1:34">
      <c r="A166" t="s">
        <v>186</v>
      </c>
      <c r="B166">
        <v>0</v>
      </c>
      <c r="C166">
        <f>$B166*('NEB CEF End-Use Demand'!P$29/'NEB CEF End-Use Demand'!$O$29)</f>
        <v>0</v>
      </c>
      <c r="D166">
        <f>$B166*('NEB CEF End-Use Demand'!Q$29/'NEB CEF End-Use Demand'!$O$29)</f>
        <v>0</v>
      </c>
      <c r="E166">
        <f>$B166*('NEB CEF End-Use Demand'!R$29/'NEB CEF End-Use Demand'!$O$29)</f>
        <v>0</v>
      </c>
      <c r="F166">
        <f>$B166*('NEB CEF End-Use Demand'!S$29/'NEB CEF End-Use Demand'!$O$29)</f>
        <v>0</v>
      </c>
      <c r="G166">
        <f>$B166*('NEB CEF End-Use Demand'!T$29/'NEB CEF End-Use Demand'!$O$29)</f>
        <v>0</v>
      </c>
      <c r="H166">
        <f>$B166*('NEB CEF End-Use Demand'!U$29/'NEB CEF End-Use Demand'!$O$29)</f>
        <v>0</v>
      </c>
      <c r="I166">
        <f>$B166*('NEB CEF End-Use Demand'!V$29/'NEB CEF End-Use Demand'!$O$29)</f>
        <v>0</v>
      </c>
      <c r="J166">
        <f>$B166*('NEB CEF End-Use Demand'!W$29/'NEB CEF End-Use Demand'!$O$29)</f>
        <v>0</v>
      </c>
      <c r="K166">
        <f>$B166*('NEB CEF End-Use Demand'!X$29/'NEB CEF End-Use Demand'!$O$29)</f>
        <v>0</v>
      </c>
      <c r="L166">
        <f>$B166*('NEB CEF End-Use Demand'!Y$29/'NEB CEF End-Use Demand'!$O$29)</f>
        <v>0</v>
      </c>
      <c r="M166">
        <f>$B166*('NEB CEF End-Use Demand'!Z$29/'NEB CEF End-Use Demand'!$O$29)</f>
        <v>0</v>
      </c>
      <c r="N166">
        <f>$B166*('NEB CEF End-Use Demand'!AA$29/'NEB CEF End-Use Demand'!$O$29)</f>
        <v>0</v>
      </c>
      <c r="O166">
        <f>$B166*('NEB CEF End-Use Demand'!AB$29/'NEB CEF End-Use Demand'!$O$29)</f>
        <v>0</v>
      </c>
      <c r="P166">
        <f>$B166*('NEB CEF End-Use Demand'!AC$29/'NEB CEF End-Use Demand'!$O$29)</f>
        <v>0</v>
      </c>
      <c r="Q166">
        <f>$B166*('NEB CEF End-Use Demand'!AD$29/'NEB CEF End-Use Demand'!$O$29)</f>
        <v>0</v>
      </c>
      <c r="R166">
        <f>$B166*('NEB CEF End-Use Demand'!AE$29/'NEB CEF End-Use Demand'!$O$29)</f>
        <v>0</v>
      </c>
      <c r="S166">
        <f>$B166*('NEB CEF End-Use Demand'!AF$29/'NEB CEF End-Use Demand'!$O$29)</f>
        <v>0</v>
      </c>
      <c r="T166">
        <f>$B166*('NEB CEF End-Use Demand'!AG$29/'NEB CEF End-Use Demand'!$O$29)</f>
        <v>0</v>
      </c>
      <c r="U166">
        <f>$B166*('NEB CEF End-Use Demand'!AH$29/'NEB CEF End-Use Demand'!$O$29)</f>
        <v>0</v>
      </c>
      <c r="V166">
        <f>$B166*('NEB CEF End-Use Demand'!AI$29/'NEB CEF End-Use Demand'!$O$29)</f>
        <v>0</v>
      </c>
      <c r="W166">
        <f>$B166*('NEB CEF End-Use Demand'!AJ$29/'NEB CEF End-Use Demand'!$O$29)</f>
        <v>0</v>
      </c>
      <c r="X166">
        <f>$B166*('NEB CEF End-Use Demand'!AK$29/'NEB CEF End-Use Demand'!$O$29)</f>
        <v>0</v>
      </c>
      <c r="Y166">
        <f>$B166*('NEB CEF End-Use Demand'!AL$29/'NEB CEF End-Use Demand'!$O$29)</f>
        <v>0</v>
      </c>
      <c r="Z166">
        <f>$B166*('NEB CEF End-Use Demand'!AM$29/'NEB CEF End-Use Demand'!$O$29)</f>
        <v>0</v>
      </c>
      <c r="AA166">
        <f>$B166*('NEB CEF End-Use Demand'!AN$29/'NEB CEF End-Use Demand'!$O$29)</f>
        <v>0</v>
      </c>
      <c r="AB166">
        <f>$B166*('NEB CEF End-Use Demand'!AO$29/'NEB CEF End-Use Demand'!$O$29)</f>
        <v>0</v>
      </c>
      <c r="AC166">
        <f>$B166*('NEB CEF End-Use Demand'!AP$29/'NEB CEF End-Use Demand'!$O$29)</f>
        <v>0</v>
      </c>
      <c r="AD166">
        <f>$B166*('NEB CEF End-Use Demand'!AQ$29/'NEB CEF End-Use Demand'!$O$29)</f>
        <v>0</v>
      </c>
      <c r="AE166">
        <f>$B166*('NEB CEF End-Use Demand'!AR$29/'NEB CEF End-Use Demand'!$O$29)</f>
        <v>0</v>
      </c>
      <c r="AF166">
        <f>$B166*('NEB CEF End-Use Demand'!AS$29/'NEB CEF End-Use Demand'!$O$29)</f>
        <v>0</v>
      </c>
      <c r="AG166">
        <f>$B166*('NEB CEF End-Use Demand'!AT$29/'NEB CEF End-Use Demand'!$O$29)</f>
        <v>0</v>
      </c>
      <c r="AH166">
        <f>$B166*('NEB CEF End-Use Demand'!AU$29/'NEB CEF End-Use Demand'!$O$29)</f>
        <v>0</v>
      </c>
    </row>
    <row r="167" spans="1:34">
      <c r="A167" s="1" t="s">
        <v>1016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c r="A168" s="1" t="s">
        <v>1017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c r="A169" s="1" t="s">
        <v>1018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c r="A170" s="1" t="s">
        <v>1019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2" spans="1:34" s="130" customFormat="1">
      <c r="A172" s="129" t="s">
        <v>1022</v>
      </c>
    </row>
    <row r="173" spans="1:34">
      <c r="B173">
        <v>2018</v>
      </c>
      <c r="C173">
        <f>B173+1</f>
        <v>2019</v>
      </c>
      <c r="D173">
        <f t="shared" ref="D173:AH173" si="16">C173+1</f>
        <v>2020</v>
      </c>
      <c r="E173">
        <f t="shared" si="16"/>
        <v>2021</v>
      </c>
      <c r="F173">
        <f t="shared" si="16"/>
        <v>2022</v>
      </c>
      <c r="G173">
        <f t="shared" si="16"/>
        <v>2023</v>
      </c>
      <c r="H173">
        <f t="shared" si="16"/>
        <v>2024</v>
      </c>
      <c r="I173">
        <f t="shared" si="16"/>
        <v>2025</v>
      </c>
      <c r="J173">
        <f t="shared" si="16"/>
        <v>2026</v>
      </c>
      <c r="K173">
        <f t="shared" si="16"/>
        <v>2027</v>
      </c>
      <c r="L173">
        <f t="shared" si="16"/>
        <v>2028</v>
      </c>
      <c r="M173">
        <f t="shared" si="16"/>
        <v>2029</v>
      </c>
      <c r="N173">
        <f t="shared" si="16"/>
        <v>2030</v>
      </c>
      <c r="O173">
        <f t="shared" si="16"/>
        <v>2031</v>
      </c>
      <c r="P173">
        <f t="shared" si="16"/>
        <v>2032</v>
      </c>
      <c r="Q173">
        <f t="shared" si="16"/>
        <v>2033</v>
      </c>
      <c r="R173">
        <f t="shared" si="16"/>
        <v>2034</v>
      </c>
      <c r="S173">
        <f t="shared" si="16"/>
        <v>2035</v>
      </c>
      <c r="T173">
        <f t="shared" si="16"/>
        <v>2036</v>
      </c>
      <c r="U173">
        <f t="shared" si="16"/>
        <v>2037</v>
      </c>
      <c r="V173">
        <f t="shared" si="16"/>
        <v>2038</v>
      </c>
      <c r="W173">
        <f t="shared" si="16"/>
        <v>2039</v>
      </c>
      <c r="X173">
        <f t="shared" si="16"/>
        <v>2040</v>
      </c>
      <c r="Y173">
        <f t="shared" si="16"/>
        <v>2041</v>
      </c>
      <c r="Z173">
        <f t="shared" si="16"/>
        <v>2042</v>
      </c>
      <c r="AA173">
        <f t="shared" si="16"/>
        <v>2043</v>
      </c>
      <c r="AB173">
        <f t="shared" si="16"/>
        <v>2044</v>
      </c>
      <c r="AC173">
        <f t="shared" si="16"/>
        <v>2045</v>
      </c>
      <c r="AD173">
        <f t="shared" si="16"/>
        <v>2046</v>
      </c>
      <c r="AE173">
        <f t="shared" si="16"/>
        <v>2047</v>
      </c>
      <c r="AF173">
        <f t="shared" si="16"/>
        <v>2048</v>
      </c>
      <c r="AG173">
        <f t="shared" si="16"/>
        <v>2049</v>
      </c>
      <c r="AH173">
        <f t="shared" si="16"/>
        <v>2050</v>
      </c>
    </row>
    <row r="174" spans="1:34">
      <c r="A174" t="s">
        <v>183</v>
      </c>
      <c r="B174">
        <f>B128</f>
        <v>180776915588801.75</v>
      </c>
      <c r="C174">
        <f>$B174*('NEB CEF End-Use Demand'!P$28/'NEB CEF End-Use Demand'!$O$28)</f>
        <v>180736127410197.84</v>
      </c>
      <c r="D174">
        <f>$B174*('NEB CEF End-Use Demand'!Q$28/'NEB CEF End-Use Demand'!$O$28)</f>
        <v>147508593912951.47</v>
      </c>
      <c r="E174">
        <f>$B174*('NEB CEF End-Use Demand'!R$28/'NEB CEF End-Use Demand'!$O$28)</f>
        <v>180906696157086.94</v>
      </c>
      <c r="F174">
        <f>$B174*('NEB CEF End-Use Demand'!S$28/'NEB CEF End-Use Demand'!$O$28)</f>
        <v>182137757547677.91</v>
      </c>
      <c r="G174">
        <f>$B174*('NEB CEF End-Use Demand'!T$28/'NEB CEF End-Use Demand'!$O$28)</f>
        <v>183480059425370.5</v>
      </c>
      <c r="H174">
        <f>$B174*('NEB CEF End-Use Demand'!U$28/'NEB CEF End-Use Demand'!$O$28)</f>
        <v>185111586569527.25</v>
      </c>
      <c r="I174">
        <f>$B174*('NEB CEF End-Use Demand'!V$28/'NEB CEF End-Use Demand'!$O$28)</f>
        <v>186023758563760.34</v>
      </c>
      <c r="J174">
        <f>$B174*('NEB CEF End-Use Demand'!W$28/'NEB CEF End-Use Demand'!$O$28)</f>
        <v>187021214931437.94</v>
      </c>
      <c r="K174">
        <f>$B174*('NEB CEF End-Use Demand'!X$28/'NEB CEF End-Use Demand'!$O$28)</f>
        <v>188211488143425</v>
      </c>
      <c r="L174">
        <f>$B174*('NEB CEF End-Use Demand'!Y$28/'NEB CEF End-Use Demand'!$O$28)</f>
        <v>189505585810040.22</v>
      </c>
      <c r="M174">
        <f>$B174*('NEB CEF End-Use Demand'!Z$28/'NEB CEF End-Use Demand'!$O$28)</f>
        <v>190966544207307.84</v>
      </c>
      <c r="N174">
        <f>$B174*('NEB CEF End-Use Demand'!AA$28/'NEB CEF End-Use Demand'!$O$28)</f>
        <v>192490538880599.72</v>
      </c>
      <c r="O174">
        <f>$B174*('NEB CEF End-Use Demand'!AB$28/'NEB CEF End-Use Demand'!$O$28)</f>
        <v>193984869423997.78</v>
      </c>
      <c r="P174">
        <f>$B174*('NEB CEF End-Use Demand'!AC$28/'NEB CEF End-Use Demand'!$O$28)</f>
        <v>195367959480294.28</v>
      </c>
      <c r="Q174">
        <f>$B174*('NEB CEF End-Use Demand'!AD$28/'NEB CEF End-Use Demand'!$O$28)</f>
        <v>196780713666484.56</v>
      </c>
      <c r="R174">
        <f>$B174*('NEB CEF End-Use Demand'!AE$28/'NEB CEF End-Use Demand'!$O$28)</f>
        <v>198100767446756.78</v>
      </c>
      <c r="S174">
        <f>$B174*('NEB CEF End-Use Demand'!AF$28/'NEB CEF End-Use Demand'!$O$28)</f>
        <v>199298456691217.31</v>
      </c>
      <c r="T174">
        <f>$B174*('NEB CEF End-Use Demand'!AG$28/'NEB CEF End-Use Demand'!$O$28)</f>
        <v>200214336701687.09</v>
      </c>
      <c r="U174">
        <f>$B174*('NEB CEF End-Use Demand'!AH$28/'NEB CEF End-Use Demand'!$O$28)</f>
        <v>201018976225055.31</v>
      </c>
      <c r="V174">
        <f>$B174*('NEB CEF End-Use Demand'!AI$28/'NEB CEF End-Use Demand'!$O$28)</f>
        <v>201756871456162.56</v>
      </c>
      <c r="W174">
        <f>$B174*('NEB CEF End-Use Demand'!AJ$28/'NEB CEF End-Use Demand'!$O$28)</f>
        <v>202398358265115.06</v>
      </c>
      <c r="X174">
        <f>$B174*('NEB CEF End-Use Demand'!AK$28/'NEB CEF End-Use Demand'!$O$28)</f>
        <v>202958268716859.78</v>
      </c>
      <c r="Y174">
        <f>$B174*('NEB CEF End-Use Demand'!AL$28/'NEB CEF End-Use Demand'!$O$28)</f>
        <v>203744368159044.38</v>
      </c>
      <c r="Z174">
        <f>$B174*('NEB CEF End-Use Demand'!AM$28/'NEB CEF End-Use Demand'!$O$28)</f>
        <v>204619459990910.28</v>
      </c>
      <c r="AA174">
        <f>$B174*('NEB CEF End-Use Demand'!AN$28/'NEB CEF End-Use Demand'!$O$28)</f>
        <v>205694784699559.03</v>
      </c>
      <c r="AB174">
        <f>$B174*('NEB CEF End-Use Demand'!AO$28/'NEB CEF End-Use Demand'!$O$28)</f>
        <v>206888765927782.81</v>
      </c>
      <c r="AC174">
        <f>$B174*('NEB CEF End-Use Demand'!AP$28/'NEB CEF End-Use Demand'!$O$28)</f>
        <v>208216235740528.47</v>
      </c>
      <c r="AD174">
        <f>$B174*('NEB CEF End-Use Demand'!AQ$28/'NEB CEF End-Use Demand'!$O$28)</f>
        <v>209580785715641.41</v>
      </c>
      <c r="AE174">
        <f>$B174*('NEB CEF End-Use Demand'!AR$28/'NEB CEF End-Use Demand'!$O$28)</f>
        <v>211086240307749.63</v>
      </c>
      <c r="AF174">
        <f>$B174*('NEB CEF End-Use Demand'!AS$28/'NEB CEF End-Use Demand'!$O$28)</f>
        <v>212569446802437.56</v>
      </c>
      <c r="AG174">
        <f>$B174*('NEB CEF End-Use Demand'!AT$28/'NEB CEF End-Use Demand'!$O$28)</f>
        <v>214163893784227.13</v>
      </c>
      <c r="AH174">
        <f>$B174*('NEB CEF End-Use Demand'!AU$28/'NEB CEF End-Use Demand'!$O$28)</f>
        <v>215673056392572.03</v>
      </c>
    </row>
    <row r="175" spans="1:34">
      <c r="A175" t="s">
        <v>205</v>
      </c>
      <c r="B175">
        <v>0</v>
      </c>
      <c r="C175">
        <f>$B175*('NEB CEF End-Use Demand'!P$29/'NEB CEF End-Use Demand'!$O$29)</f>
        <v>0</v>
      </c>
      <c r="D175">
        <f>$B175*('NEB CEF End-Use Demand'!Q$29/'NEB CEF End-Use Demand'!$O$29)</f>
        <v>0</v>
      </c>
      <c r="E175">
        <f>$B175*('NEB CEF End-Use Demand'!R$29/'NEB CEF End-Use Demand'!$O$29)</f>
        <v>0</v>
      </c>
      <c r="F175">
        <f>$B175*('NEB CEF End-Use Demand'!S$29/'NEB CEF End-Use Demand'!$O$29)</f>
        <v>0</v>
      </c>
      <c r="G175">
        <f>$B175*('NEB CEF End-Use Demand'!T$29/'NEB CEF End-Use Demand'!$O$29)</f>
        <v>0</v>
      </c>
      <c r="H175">
        <f>$B175*('NEB CEF End-Use Demand'!U$29/'NEB CEF End-Use Demand'!$O$29)</f>
        <v>0</v>
      </c>
      <c r="I175">
        <f>$B175*('NEB CEF End-Use Demand'!V$29/'NEB CEF End-Use Demand'!$O$29)</f>
        <v>0</v>
      </c>
      <c r="J175">
        <f>$B175*('NEB CEF End-Use Demand'!W$29/'NEB CEF End-Use Demand'!$O$29)</f>
        <v>0</v>
      </c>
      <c r="K175">
        <f>$B175*('NEB CEF End-Use Demand'!X$29/'NEB CEF End-Use Demand'!$O$29)</f>
        <v>0</v>
      </c>
      <c r="L175">
        <f>$B175*('NEB CEF End-Use Demand'!Y$29/'NEB CEF End-Use Demand'!$O$29)</f>
        <v>0</v>
      </c>
      <c r="M175">
        <f>$B175*('NEB CEF End-Use Demand'!Z$29/'NEB CEF End-Use Demand'!$O$29)</f>
        <v>0</v>
      </c>
      <c r="N175">
        <f>$B175*('NEB CEF End-Use Demand'!AA$29/'NEB CEF End-Use Demand'!$O$29)</f>
        <v>0</v>
      </c>
      <c r="O175">
        <f>$B175*('NEB CEF End-Use Demand'!AB$29/'NEB CEF End-Use Demand'!$O$29)</f>
        <v>0</v>
      </c>
      <c r="P175">
        <f>$B175*('NEB CEF End-Use Demand'!AC$29/'NEB CEF End-Use Demand'!$O$29)</f>
        <v>0</v>
      </c>
      <c r="Q175">
        <f>$B175*('NEB CEF End-Use Demand'!AD$29/'NEB CEF End-Use Demand'!$O$29)</f>
        <v>0</v>
      </c>
      <c r="R175">
        <f>$B175*('NEB CEF End-Use Demand'!AE$29/'NEB CEF End-Use Demand'!$O$29)</f>
        <v>0</v>
      </c>
      <c r="S175">
        <f>$B175*('NEB CEF End-Use Demand'!AF$29/'NEB CEF End-Use Demand'!$O$29)</f>
        <v>0</v>
      </c>
      <c r="T175">
        <f>$B175*('NEB CEF End-Use Demand'!AG$29/'NEB CEF End-Use Demand'!$O$29)</f>
        <v>0</v>
      </c>
      <c r="U175">
        <f>$B175*('NEB CEF End-Use Demand'!AH$29/'NEB CEF End-Use Demand'!$O$29)</f>
        <v>0</v>
      </c>
      <c r="V175">
        <f>$B175*('NEB CEF End-Use Demand'!AI$29/'NEB CEF End-Use Demand'!$O$29)</f>
        <v>0</v>
      </c>
      <c r="W175">
        <f>$B175*('NEB CEF End-Use Demand'!AJ$29/'NEB CEF End-Use Demand'!$O$29)</f>
        <v>0</v>
      </c>
      <c r="X175">
        <f>$B175*('NEB CEF End-Use Demand'!AK$29/'NEB CEF End-Use Demand'!$O$29)</f>
        <v>0</v>
      </c>
      <c r="Y175">
        <f>$B175*('NEB CEF End-Use Demand'!AL$29/'NEB CEF End-Use Demand'!$O$29)</f>
        <v>0</v>
      </c>
      <c r="Z175">
        <f>$B175*('NEB CEF End-Use Demand'!AM$29/'NEB CEF End-Use Demand'!$O$29)</f>
        <v>0</v>
      </c>
      <c r="AA175">
        <f>$B175*('NEB CEF End-Use Demand'!AN$29/'NEB CEF End-Use Demand'!$O$29)</f>
        <v>0</v>
      </c>
      <c r="AB175">
        <f>$B175*('NEB CEF End-Use Demand'!AO$29/'NEB CEF End-Use Demand'!$O$29)</f>
        <v>0</v>
      </c>
      <c r="AC175">
        <f>$B175*('NEB CEF End-Use Demand'!AP$29/'NEB CEF End-Use Demand'!$O$29)</f>
        <v>0</v>
      </c>
      <c r="AD175">
        <f>$B175*('NEB CEF End-Use Demand'!AQ$29/'NEB CEF End-Use Demand'!$O$29)</f>
        <v>0</v>
      </c>
      <c r="AE175">
        <f>$B175*('NEB CEF End-Use Demand'!AR$29/'NEB CEF End-Use Demand'!$O$29)</f>
        <v>0</v>
      </c>
      <c r="AF175">
        <f>$B175*('NEB CEF End-Use Demand'!AS$29/'NEB CEF End-Use Demand'!$O$29)</f>
        <v>0</v>
      </c>
      <c r="AG175">
        <f>$B175*('NEB CEF End-Use Demand'!AT$29/'NEB CEF End-Use Demand'!$O$29)</f>
        <v>0</v>
      </c>
      <c r="AH175">
        <f>$B175*('NEB CEF End-Use Demand'!AU$29/'NEB CEF End-Use Demand'!$O$29)</f>
        <v>0</v>
      </c>
    </row>
    <row r="176" spans="1:34">
      <c r="A176" t="s">
        <v>184</v>
      </c>
      <c r="B176">
        <f>C128</f>
        <v>0</v>
      </c>
      <c r="C176">
        <f>$B176*('NEB CEF End-Use Demand'!P$29/'NEB CEF End-Use Demand'!$O$29)</f>
        <v>0</v>
      </c>
      <c r="D176">
        <f>$B176*('NEB CEF End-Use Demand'!Q$29/'NEB CEF End-Use Demand'!$O$29)</f>
        <v>0</v>
      </c>
      <c r="E176">
        <f>$B176*('NEB CEF End-Use Demand'!R$29/'NEB CEF End-Use Demand'!$O$29)</f>
        <v>0</v>
      </c>
      <c r="F176">
        <f>$B176*('NEB CEF End-Use Demand'!S$29/'NEB CEF End-Use Demand'!$O$29)</f>
        <v>0</v>
      </c>
      <c r="G176">
        <f>$B176*('NEB CEF End-Use Demand'!T$29/'NEB CEF End-Use Demand'!$O$29)</f>
        <v>0</v>
      </c>
      <c r="H176">
        <f>$B176*('NEB CEF End-Use Demand'!U$29/'NEB CEF End-Use Demand'!$O$29)</f>
        <v>0</v>
      </c>
      <c r="I176">
        <f>$B176*('NEB CEF End-Use Demand'!V$29/'NEB CEF End-Use Demand'!$O$29)</f>
        <v>0</v>
      </c>
      <c r="J176">
        <f>$B176*('NEB CEF End-Use Demand'!W$29/'NEB CEF End-Use Demand'!$O$29)</f>
        <v>0</v>
      </c>
      <c r="K176">
        <f>$B176*('NEB CEF End-Use Demand'!X$29/'NEB CEF End-Use Demand'!$O$29)</f>
        <v>0</v>
      </c>
      <c r="L176">
        <f>$B176*('NEB CEF End-Use Demand'!Y$29/'NEB CEF End-Use Demand'!$O$29)</f>
        <v>0</v>
      </c>
      <c r="M176">
        <f>$B176*('NEB CEF End-Use Demand'!Z$29/'NEB CEF End-Use Demand'!$O$29)</f>
        <v>0</v>
      </c>
      <c r="N176">
        <f>$B176*('NEB CEF End-Use Demand'!AA$29/'NEB CEF End-Use Demand'!$O$29)</f>
        <v>0</v>
      </c>
      <c r="O176">
        <f>$B176*('NEB CEF End-Use Demand'!AB$29/'NEB CEF End-Use Demand'!$O$29)</f>
        <v>0</v>
      </c>
      <c r="P176">
        <f>$B176*('NEB CEF End-Use Demand'!AC$29/'NEB CEF End-Use Demand'!$O$29)</f>
        <v>0</v>
      </c>
      <c r="Q176">
        <f>$B176*('NEB CEF End-Use Demand'!AD$29/'NEB CEF End-Use Demand'!$O$29)</f>
        <v>0</v>
      </c>
      <c r="R176">
        <f>$B176*('NEB CEF End-Use Demand'!AE$29/'NEB CEF End-Use Demand'!$O$29)</f>
        <v>0</v>
      </c>
      <c r="S176">
        <f>$B176*('NEB CEF End-Use Demand'!AF$29/'NEB CEF End-Use Demand'!$O$29)</f>
        <v>0</v>
      </c>
      <c r="T176">
        <f>$B176*('NEB CEF End-Use Demand'!AG$29/'NEB CEF End-Use Demand'!$O$29)</f>
        <v>0</v>
      </c>
      <c r="U176">
        <f>$B176*('NEB CEF End-Use Demand'!AH$29/'NEB CEF End-Use Demand'!$O$29)</f>
        <v>0</v>
      </c>
      <c r="V176">
        <f>$B176*('NEB CEF End-Use Demand'!AI$29/'NEB CEF End-Use Demand'!$O$29)</f>
        <v>0</v>
      </c>
      <c r="W176">
        <f>$B176*('NEB CEF End-Use Demand'!AJ$29/'NEB CEF End-Use Demand'!$O$29)</f>
        <v>0</v>
      </c>
      <c r="X176">
        <f>$B176*('NEB CEF End-Use Demand'!AK$29/'NEB CEF End-Use Demand'!$O$29)</f>
        <v>0</v>
      </c>
      <c r="Y176">
        <f>$B176*('NEB CEF End-Use Demand'!AL$29/'NEB CEF End-Use Demand'!$O$29)</f>
        <v>0</v>
      </c>
      <c r="Z176">
        <f>$B176*('NEB CEF End-Use Demand'!AM$29/'NEB CEF End-Use Demand'!$O$29)</f>
        <v>0</v>
      </c>
      <c r="AA176">
        <f>$B176*('NEB CEF End-Use Demand'!AN$29/'NEB CEF End-Use Demand'!$O$29)</f>
        <v>0</v>
      </c>
      <c r="AB176">
        <f>$B176*('NEB CEF End-Use Demand'!AO$29/'NEB CEF End-Use Demand'!$O$29)</f>
        <v>0</v>
      </c>
      <c r="AC176">
        <f>$B176*('NEB CEF End-Use Demand'!AP$29/'NEB CEF End-Use Demand'!$O$29)</f>
        <v>0</v>
      </c>
      <c r="AD176">
        <f>$B176*('NEB CEF End-Use Demand'!AQ$29/'NEB CEF End-Use Demand'!$O$29)</f>
        <v>0</v>
      </c>
      <c r="AE176">
        <f>$B176*('NEB CEF End-Use Demand'!AR$29/'NEB CEF End-Use Demand'!$O$29)</f>
        <v>0</v>
      </c>
      <c r="AF176">
        <f>$B176*('NEB CEF End-Use Demand'!AS$29/'NEB CEF End-Use Demand'!$O$29)</f>
        <v>0</v>
      </c>
      <c r="AG176">
        <f>$B176*('NEB CEF End-Use Demand'!AT$29/'NEB CEF End-Use Demand'!$O$29)</f>
        <v>0</v>
      </c>
      <c r="AH176">
        <f>$B176*('NEB CEF End-Use Demand'!AU$29/'NEB CEF End-Use Demand'!$O$29)</f>
        <v>0</v>
      </c>
    </row>
    <row r="177" spans="1:34">
      <c r="A177" t="s">
        <v>206</v>
      </c>
      <c r="B177">
        <v>0</v>
      </c>
      <c r="C177">
        <f>$B177*('NEB CEF End-Use Demand'!P$29/'NEB CEF End-Use Demand'!$O$29)</f>
        <v>0</v>
      </c>
      <c r="D177">
        <f>$B177*('NEB CEF End-Use Demand'!Q$29/'NEB CEF End-Use Demand'!$O$29)</f>
        <v>0</v>
      </c>
      <c r="E177">
        <f>$B177*('NEB CEF End-Use Demand'!R$29/'NEB CEF End-Use Demand'!$O$29)</f>
        <v>0</v>
      </c>
      <c r="F177">
        <f>$B177*('NEB CEF End-Use Demand'!S$29/'NEB CEF End-Use Demand'!$O$29)</f>
        <v>0</v>
      </c>
      <c r="G177">
        <f>$B177*('NEB CEF End-Use Demand'!T$29/'NEB CEF End-Use Demand'!$O$29)</f>
        <v>0</v>
      </c>
      <c r="H177">
        <f>$B177*('NEB CEF End-Use Demand'!U$29/'NEB CEF End-Use Demand'!$O$29)</f>
        <v>0</v>
      </c>
      <c r="I177">
        <f>$B177*('NEB CEF End-Use Demand'!V$29/'NEB CEF End-Use Demand'!$O$29)</f>
        <v>0</v>
      </c>
      <c r="J177">
        <f>$B177*('NEB CEF End-Use Demand'!W$29/'NEB CEF End-Use Demand'!$O$29)</f>
        <v>0</v>
      </c>
      <c r="K177">
        <f>$B177*('NEB CEF End-Use Demand'!X$29/'NEB CEF End-Use Demand'!$O$29)</f>
        <v>0</v>
      </c>
      <c r="L177">
        <f>$B177*('NEB CEF End-Use Demand'!Y$29/'NEB CEF End-Use Demand'!$O$29)</f>
        <v>0</v>
      </c>
      <c r="M177">
        <f>$B177*('NEB CEF End-Use Demand'!Z$29/'NEB CEF End-Use Demand'!$O$29)</f>
        <v>0</v>
      </c>
      <c r="N177">
        <f>$B177*('NEB CEF End-Use Demand'!AA$29/'NEB CEF End-Use Demand'!$O$29)</f>
        <v>0</v>
      </c>
      <c r="O177">
        <f>$B177*('NEB CEF End-Use Demand'!AB$29/'NEB CEF End-Use Demand'!$O$29)</f>
        <v>0</v>
      </c>
      <c r="P177">
        <f>$B177*('NEB CEF End-Use Demand'!AC$29/'NEB CEF End-Use Demand'!$O$29)</f>
        <v>0</v>
      </c>
      <c r="Q177">
        <f>$B177*('NEB CEF End-Use Demand'!AD$29/'NEB CEF End-Use Demand'!$O$29)</f>
        <v>0</v>
      </c>
      <c r="R177">
        <f>$B177*('NEB CEF End-Use Demand'!AE$29/'NEB CEF End-Use Demand'!$O$29)</f>
        <v>0</v>
      </c>
      <c r="S177">
        <f>$B177*('NEB CEF End-Use Demand'!AF$29/'NEB CEF End-Use Demand'!$O$29)</f>
        <v>0</v>
      </c>
      <c r="T177">
        <f>$B177*('NEB CEF End-Use Demand'!AG$29/'NEB CEF End-Use Demand'!$O$29)</f>
        <v>0</v>
      </c>
      <c r="U177">
        <f>$B177*('NEB CEF End-Use Demand'!AH$29/'NEB CEF End-Use Demand'!$O$29)</f>
        <v>0</v>
      </c>
      <c r="V177">
        <f>$B177*('NEB CEF End-Use Demand'!AI$29/'NEB CEF End-Use Demand'!$O$29)</f>
        <v>0</v>
      </c>
      <c r="W177">
        <f>$B177*('NEB CEF End-Use Demand'!AJ$29/'NEB CEF End-Use Demand'!$O$29)</f>
        <v>0</v>
      </c>
      <c r="X177">
        <f>$B177*('NEB CEF End-Use Demand'!AK$29/'NEB CEF End-Use Demand'!$O$29)</f>
        <v>0</v>
      </c>
      <c r="Y177">
        <f>$B177*('NEB CEF End-Use Demand'!AL$29/'NEB CEF End-Use Demand'!$O$29)</f>
        <v>0</v>
      </c>
      <c r="Z177">
        <f>$B177*('NEB CEF End-Use Demand'!AM$29/'NEB CEF End-Use Demand'!$O$29)</f>
        <v>0</v>
      </c>
      <c r="AA177">
        <f>$B177*('NEB CEF End-Use Demand'!AN$29/'NEB CEF End-Use Demand'!$O$29)</f>
        <v>0</v>
      </c>
      <c r="AB177">
        <f>$B177*('NEB CEF End-Use Demand'!AO$29/'NEB CEF End-Use Demand'!$O$29)</f>
        <v>0</v>
      </c>
      <c r="AC177">
        <f>$B177*('NEB CEF End-Use Demand'!AP$29/'NEB CEF End-Use Demand'!$O$29)</f>
        <v>0</v>
      </c>
      <c r="AD177">
        <f>$B177*('NEB CEF End-Use Demand'!AQ$29/'NEB CEF End-Use Demand'!$O$29)</f>
        <v>0</v>
      </c>
      <c r="AE177">
        <f>$B177*('NEB CEF End-Use Demand'!AR$29/'NEB CEF End-Use Demand'!$O$29)</f>
        <v>0</v>
      </c>
      <c r="AF177">
        <f>$B177*('NEB CEF End-Use Demand'!AS$29/'NEB CEF End-Use Demand'!$O$29)</f>
        <v>0</v>
      </c>
      <c r="AG177">
        <f>$B177*('NEB CEF End-Use Demand'!AT$29/'NEB CEF End-Use Demand'!$O$29)</f>
        <v>0</v>
      </c>
      <c r="AH177">
        <f>$B177*('NEB CEF End-Use Demand'!AU$29/'NEB CEF End-Use Demand'!$O$29)</f>
        <v>0</v>
      </c>
    </row>
    <row r="178" spans="1:34">
      <c r="A178" t="s">
        <v>207</v>
      </c>
      <c r="B178">
        <v>0</v>
      </c>
      <c r="C178">
        <f>$B178*('NEB CEF End-Use Demand'!P$29/'NEB CEF End-Use Demand'!$O$29)</f>
        <v>0</v>
      </c>
      <c r="D178">
        <f>$B178*('NEB CEF End-Use Demand'!Q$29/'NEB CEF End-Use Demand'!$O$29)</f>
        <v>0</v>
      </c>
      <c r="E178">
        <f>$B178*('NEB CEF End-Use Demand'!R$29/'NEB CEF End-Use Demand'!$O$29)</f>
        <v>0</v>
      </c>
      <c r="F178">
        <f>$B178*('NEB CEF End-Use Demand'!S$29/'NEB CEF End-Use Demand'!$O$29)</f>
        <v>0</v>
      </c>
      <c r="G178">
        <f>$B178*('NEB CEF End-Use Demand'!T$29/'NEB CEF End-Use Demand'!$O$29)</f>
        <v>0</v>
      </c>
      <c r="H178">
        <f>$B178*('NEB CEF End-Use Demand'!U$29/'NEB CEF End-Use Demand'!$O$29)</f>
        <v>0</v>
      </c>
      <c r="I178">
        <f>$B178*('NEB CEF End-Use Demand'!V$29/'NEB CEF End-Use Demand'!$O$29)</f>
        <v>0</v>
      </c>
      <c r="J178">
        <f>$B178*('NEB CEF End-Use Demand'!W$29/'NEB CEF End-Use Demand'!$O$29)</f>
        <v>0</v>
      </c>
      <c r="K178">
        <f>$B178*('NEB CEF End-Use Demand'!X$29/'NEB CEF End-Use Demand'!$O$29)</f>
        <v>0</v>
      </c>
      <c r="L178">
        <f>$B178*('NEB CEF End-Use Demand'!Y$29/'NEB CEF End-Use Demand'!$O$29)</f>
        <v>0</v>
      </c>
      <c r="M178">
        <f>$B178*('NEB CEF End-Use Demand'!Z$29/'NEB CEF End-Use Demand'!$O$29)</f>
        <v>0</v>
      </c>
      <c r="N178">
        <f>$B178*('NEB CEF End-Use Demand'!AA$29/'NEB CEF End-Use Demand'!$O$29)</f>
        <v>0</v>
      </c>
      <c r="O178">
        <f>$B178*('NEB CEF End-Use Demand'!AB$29/'NEB CEF End-Use Demand'!$O$29)</f>
        <v>0</v>
      </c>
      <c r="P178">
        <f>$B178*('NEB CEF End-Use Demand'!AC$29/'NEB CEF End-Use Demand'!$O$29)</f>
        <v>0</v>
      </c>
      <c r="Q178">
        <f>$B178*('NEB CEF End-Use Demand'!AD$29/'NEB CEF End-Use Demand'!$O$29)</f>
        <v>0</v>
      </c>
      <c r="R178">
        <f>$B178*('NEB CEF End-Use Demand'!AE$29/'NEB CEF End-Use Demand'!$O$29)</f>
        <v>0</v>
      </c>
      <c r="S178">
        <f>$B178*('NEB CEF End-Use Demand'!AF$29/'NEB CEF End-Use Demand'!$O$29)</f>
        <v>0</v>
      </c>
      <c r="T178">
        <f>$B178*('NEB CEF End-Use Demand'!AG$29/'NEB CEF End-Use Demand'!$O$29)</f>
        <v>0</v>
      </c>
      <c r="U178">
        <f>$B178*('NEB CEF End-Use Demand'!AH$29/'NEB CEF End-Use Demand'!$O$29)</f>
        <v>0</v>
      </c>
      <c r="V178">
        <f>$B178*('NEB CEF End-Use Demand'!AI$29/'NEB CEF End-Use Demand'!$O$29)</f>
        <v>0</v>
      </c>
      <c r="W178">
        <f>$B178*('NEB CEF End-Use Demand'!AJ$29/'NEB CEF End-Use Demand'!$O$29)</f>
        <v>0</v>
      </c>
      <c r="X178">
        <f>$B178*('NEB CEF End-Use Demand'!AK$29/'NEB CEF End-Use Demand'!$O$29)</f>
        <v>0</v>
      </c>
      <c r="Y178">
        <f>$B178*('NEB CEF End-Use Demand'!AL$29/'NEB CEF End-Use Demand'!$O$29)</f>
        <v>0</v>
      </c>
      <c r="Z178">
        <f>$B178*('NEB CEF End-Use Demand'!AM$29/'NEB CEF End-Use Demand'!$O$29)</f>
        <v>0</v>
      </c>
      <c r="AA178">
        <f>$B178*('NEB CEF End-Use Demand'!AN$29/'NEB CEF End-Use Demand'!$O$29)</f>
        <v>0</v>
      </c>
      <c r="AB178">
        <f>$B178*('NEB CEF End-Use Demand'!AO$29/'NEB CEF End-Use Demand'!$O$29)</f>
        <v>0</v>
      </c>
      <c r="AC178">
        <f>$B178*('NEB CEF End-Use Demand'!AP$29/'NEB CEF End-Use Demand'!$O$29)</f>
        <v>0</v>
      </c>
      <c r="AD178">
        <f>$B178*('NEB CEF End-Use Demand'!AQ$29/'NEB CEF End-Use Demand'!$O$29)</f>
        <v>0</v>
      </c>
      <c r="AE178">
        <f>$B178*('NEB CEF End-Use Demand'!AR$29/'NEB CEF End-Use Demand'!$O$29)</f>
        <v>0</v>
      </c>
      <c r="AF178">
        <f>$B178*('NEB CEF End-Use Demand'!AS$29/'NEB CEF End-Use Demand'!$O$29)</f>
        <v>0</v>
      </c>
      <c r="AG178">
        <f>$B178*('NEB CEF End-Use Demand'!AT$29/'NEB CEF End-Use Demand'!$O$29)</f>
        <v>0</v>
      </c>
      <c r="AH178">
        <f>$B178*('NEB CEF End-Use Demand'!AU$29/'NEB CEF End-Use Demand'!$O$29)</f>
        <v>0</v>
      </c>
    </row>
    <row r="179" spans="1:34">
      <c r="A179" t="s">
        <v>186</v>
      </c>
      <c r="B179">
        <v>0</v>
      </c>
      <c r="C179">
        <f>$B179*('NEB CEF End-Use Demand'!P$29/'NEB CEF End-Use Demand'!$O$29)</f>
        <v>0</v>
      </c>
      <c r="D179">
        <f>$B179*('NEB CEF End-Use Demand'!Q$29/'NEB CEF End-Use Demand'!$O$29)</f>
        <v>0</v>
      </c>
      <c r="E179">
        <f>$B179*('NEB CEF End-Use Demand'!R$29/'NEB CEF End-Use Demand'!$O$29)</f>
        <v>0</v>
      </c>
      <c r="F179">
        <f>$B179*('NEB CEF End-Use Demand'!S$29/'NEB CEF End-Use Demand'!$O$29)</f>
        <v>0</v>
      </c>
      <c r="G179">
        <f>$B179*('NEB CEF End-Use Demand'!T$29/'NEB CEF End-Use Demand'!$O$29)</f>
        <v>0</v>
      </c>
      <c r="H179">
        <f>$B179*('NEB CEF End-Use Demand'!U$29/'NEB CEF End-Use Demand'!$O$29)</f>
        <v>0</v>
      </c>
      <c r="I179">
        <f>$B179*('NEB CEF End-Use Demand'!V$29/'NEB CEF End-Use Demand'!$O$29)</f>
        <v>0</v>
      </c>
      <c r="J179">
        <f>$B179*('NEB CEF End-Use Demand'!W$29/'NEB CEF End-Use Demand'!$O$29)</f>
        <v>0</v>
      </c>
      <c r="K179">
        <f>$B179*('NEB CEF End-Use Demand'!X$29/'NEB CEF End-Use Demand'!$O$29)</f>
        <v>0</v>
      </c>
      <c r="L179">
        <f>$B179*('NEB CEF End-Use Demand'!Y$29/'NEB CEF End-Use Demand'!$O$29)</f>
        <v>0</v>
      </c>
      <c r="M179">
        <f>$B179*('NEB CEF End-Use Demand'!Z$29/'NEB CEF End-Use Demand'!$O$29)</f>
        <v>0</v>
      </c>
      <c r="N179">
        <f>$B179*('NEB CEF End-Use Demand'!AA$29/'NEB CEF End-Use Demand'!$O$29)</f>
        <v>0</v>
      </c>
      <c r="O179">
        <f>$B179*('NEB CEF End-Use Demand'!AB$29/'NEB CEF End-Use Demand'!$O$29)</f>
        <v>0</v>
      </c>
      <c r="P179">
        <f>$B179*('NEB CEF End-Use Demand'!AC$29/'NEB CEF End-Use Demand'!$O$29)</f>
        <v>0</v>
      </c>
      <c r="Q179">
        <f>$B179*('NEB CEF End-Use Demand'!AD$29/'NEB CEF End-Use Demand'!$O$29)</f>
        <v>0</v>
      </c>
      <c r="R179">
        <f>$B179*('NEB CEF End-Use Demand'!AE$29/'NEB CEF End-Use Demand'!$O$29)</f>
        <v>0</v>
      </c>
      <c r="S179">
        <f>$B179*('NEB CEF End-Use Demand'!AF$29/'NEB CEF End-Use Demand'!$O$29)</f>
        <v>0</v>
      </c>
      <c r="T179">
        <f>$B179*('NEB CEF End-Use Demand'!AG$29/'NEB CEF End-Use Demand'!$O$29)</f>
        <v>0</v>
      </c>
      <c r="U179">
        <f>$B179*('NEB CEF End-Use Demand'!AH$29/'NEB CEF End-Use Demand'!$O$29)</f>
        <v>0</v>
      </c>
      <c r="V179">
        <f>$B179*('NEB CEF End-Use Demand'!AI$29/'NEB CEF End-Use Demand'!$O$29)</f>
        <v>0</v>
      </c>
      <c r="W179">
        <f>$B179*('NEB CEF End-Use Demand'!AJ$29/'NEB CEF End-Use Demand'!$O$29)</f>
        <v>0</v>
      </c>
      <c r="X179">
        <f>$B179*('NEB CEF End-Use Demand'!AK$29/'NEB CEF End-Use Demand'!$O$29)</f>
        <v>0</v>
      </c>
      <c r="Y179">
        <f>$B179*('NEB CEF End-Use Demand'!AL$29/'NEB CEF End-Use Demand'!$O$29)</f>
        <v>0</v>
      </c>
      <c r="Z179">
        <f>$B179*('NEB CEF End-Use Demand'!AM$29/'NEB CEF End-Use Demand'!$O$29)</f>
        <v>0</v>
      </c>
      <c r="AA179">
        <f>$B179*('NEB CEF End-Use Demand'!AN$29/'NEB CEF End-Use Demand'!$O$29)</f>
        <v>0</v>
      </c>
      <c r="AB179">
        <f>$B179*('NEB CEF End-Use Demand'!AO$29/'NEB CEF End-Use Demand'!$O$29)</f>
        <v>0</v>
      </c>
      <c r="AC179">
        <f>$B179*('NEB CEF End-Use Demand'!AP$29/'NEB CEF End-Use Demand'!$O$29)</f>
        <v>0</v>
      </c>
      <c r="AD179">
        <f>$B179*('NEB CEF End-Use Demand'!AQ$29/'NEB CEF End-Use Demand'!$O$29)</f>
        <v>0</v>
      </c>
      <c r="AE179">
        <f>$B179*('NEB CEF End-Use Demand'!AR$29/'NEB CEF End-Use Demand'!$O$29)</f>
        <v>0</v>
      </c>
      <c r="AF179">
        <f>$B179*('NEB CEF End-Use Demand'!AS$29/'NEB CEF End-Use Demand'!$O$29)</f>
        <v>0</v>
      </c>
      <c r="AG179">
        <f>$B179*('NEB CEF End-Use Demand'!AT$29/'NEB CEF End-Use Demand'!$O$29)</f>
        <v>0</v>
      </c>
      <c r="AH179">
        <f>$B179*('NEB CEF End-Use Demand'!AU$29/'NEB CEF End-Use Demand'!$O$29)</f>
        <v>0</v>
      </c>
    </row>
    <row r="180" spans="1:34">
      <c r="A180" s="1" t="s">
        <v>1016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1" spans="1:34">
      <c r="A181" s="1" t="s">
        <v>1017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row>
    <row r="182" spans="1:34">
      <c r="A182" s="1" t="s">
        <v>1018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row>
    <row r="183" spans="1:34">
      <c r="A183" s="1" t="s">
        <v>1019</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5" spans="1:34" s="130" customFormat="1">
      <c r="A185" s="129" t="s">
        <v>1023</v>
      </c>
    </row>
    <row r="186" spans="1:34">
      <c r="B186">
        <v>2018</v>
      </c>
      <c r="C186">
        <f>B186+1</f>
        <v>2019</v>
      </c>
      <c r="D186">
        <f t="shared" ref="D186:T186" si="17">C186+1</f>
        <v>2020</v>
      </c>
      <c r="E186">
        <f t="shared" si="17"/>
        <v>2021</v>
      </c>
      <c r="F186">
        <f t="shared" si="17"/>
        <v>2022</v>
      </c>
      <c r="G186">
        <f t="shared" si="17"/>
        <v>2023</v>
      </c>
      <c r="H186">
        <f t="shared" si="17"/>
        <v>2024</v>
      </c>
      <c r="I186">
        <f t="shared" si="17"/>
        <v>2025</v>
      </c>
      <c r="J186">
        <f t="shared" si="17"/>
        <v>2026</v>
      </c>
      <c r="K186">
        <f t="shared" si="17"/>
        <v>2027</v>
      </c>
      <c r="L186">
        <f t="shared" si="17"/>
        <v>2028</v>
      </c>
      <c r="M186">
        <f t="shared" si="17"/>
        <v>2029</v>
      </c>
      <c r="N186">
        <f t="shared" si="17"/>
        <v>2030</v>
      </c>
      <c r="O186">
        <f t="shared" si="17"/>
        <v>2031</v>
      </c>
      <c r="P186">
        <f t="shared" si="17"/>
        <v>2032</v>
      </c>
      <c r="Q186">
        <f t="shared" si="17"/>
        <v>2033</v>
      </c>
      <c r="R186">
        <f t="shared" si="17"/>
        <v>2034</v>
      </c>
      <c r="S186">
        <f t="shared" si="17"/>
        <v>2035</v>
      </c>
      <c r="T186">
        <f t="shared" si="17"/>
        <v>2036</v>
      </c>
      <c r="U186">
        <f t="shared" ref="U186:X186" si="18">T186+1</f>
        <v>2037</v>
      </c>
      <c r="V186">
        <f t="shared" si="18"/>
        <v>2038</v>
      </c>
      <c r="W186">
        <f t="shared" si="18"/>
        <v>2039</v>
      </c>
      <c r="X186">
        <f t="shared" si="18"/>
        <v>2040</v>
      </c>
      <c r="Y186">
        <f t="shared" ref="Y186:AH186" si="19">X186+1</f>
        <v>2041</v>
      </c>
      <c r="Z186">
        <f t="shared" si="19"/>
        <v>2042</v>
      </c>
      <c r="AA186">
        <f t="shared" si="19"/>
        <v>2043</v>
      </c>
      <c r="AB186">
        <f t="shared" si="19"/>
        <v>2044</v>
      </c>
      <c r="AC186">
        <f t="shared" si="19"/>
        <v>2045</v>
      </c>
      <c r="AD186">
        <f t="shared" si="19"/>
        <v>2046</v>
      </c>
      <c r="AE186">
        <f t="shared" si="19"/>
        <v>2047</v>
      </c>
      <c r="AF186">
        <f t="shared" si="19"/>
        <v>2048</v>
      </c>
      <c r="AG186">
        <f t="shared" si="19"/>
        <v>2049</v>
      </c>
      <c r="AH186">
        <f t="shared" si="19"/>
        <v>2050</v>
      </c>
    </row>
    <row r="187" spans="1:34">
      <c r="A187" t="s">
        <v>183</v>
      </c>
      <c r="B187">
        <f>B129</f>
        <v>46415248329442.477</v>
      </c>
      <c r="C187">
        <f>$B187*('NEB CEF End-Use Demand'!P$28/'NEB CEF End-Use Demand'!$O$28)</f>
        <v>46404775789668.031</v>
      </c>
      <c r="D187">
        <f>$B187*('NEB CEF End-Use Demand'!Q$28/'NEB CEF End-Use Demand'!$O$28)</f>
        <v>37873464069771.117</v>
      </c>
      <c r="E187">
        <f>$B187*('NEB CEF End-Use Demand'!R$28/'NEB CEF End-Use Demand'!$O$28)</f>
        <v>46448570046906.641</v>
      </c>
      <c r="F187">
        <f>$B187*('NEB CEF End-Use Demand'!S$28/'NEB CEF End-Use Demand'!$O$28)</f>
        <v>46764650338281.016</v>
      </c>
      <c r="G187">
        <f>$B187*('NEB CEF End-Use Demand'!T$28/'NEB CEF End-Use Demand'!$O$28)</f>
        <v>47109292101767.531</v>
      </c>
      <c r="H187">
        <f>$B187*('NEB CEF End-Use Demand'!U$28/'NEB CEF End-Use Demand'!$O$28)</f>
        <v>47528193692745.625</v>
      </c>
      <c r="I187">
        <f>$B187*('NEB CEF End-Use Demand'!V$28/'NEB CEF End-Use Demand'!$O$28)</f>
        <v>47762397764065.195</v>
      </c>
      <c r="J187">
        <f>$B187*('NEB CEF End-Use Demand'!W$28/'NEB CEF End-Use Demand'!$O$28)</f>
        <v>48018498964004.063</v>
      </c>
      <c r="K187">
        <f>$B187*('NEB CEF End-Use Demand'!X$28/'NEB CEF End-Use Demand'!$O$28)</f>
        <v>48324106715603.992</v>
      </c>
      <c r="L187">
        <f>$B187*('NEB CEF End-Use Demand'!Y$28/'NEB CEF End-Use Demand'!$O$28)</f>
        <v>48656371841175.242</v>
      </c>
      <c r="M187">
        <f>$B187*('NEB CEF End-Use Demand'!Z$28/'NEB CEF End-Use Demand'!$O$28)</f>
        <v>49031479174914.719</v>
      </c>
      <c r="N187">
        <f>$B187*('NEB CEF End-Use Demand'!AA$28/'NEB CEF End-Use Demand'!$O$28)</f>
        <v>49422771342851.07</v>
      </c>
      <c r="O187">
        <f>$B187*('NEB CEF End-Use Demand'!AB$28/'NEB CEF End-Use Demand'!$O$28)</f>
        <v>49806447118224.172</v>
      </c>
      <c r="P187">
        <f>$B187*('NEB CEF End-Use Demand'!AC$28/'NEB CEF End-Use Demand'!$O$28)</f>
        <v>50161561421485.148</v>
      </c>
      <c r="Q187">
        <f>$B187*('NEB CEF End-Use Demand'!AD$28/'NEB CEF End-Use Demand'!$O$28)</f>
        <v>50524292117309.359</v>
      </c>
      <c r="R187">
        <f>$B187*('NEB CEF End-Use Demand'!AE$28/'NEB CEF End-Use Demand'!$O$28)</f>
        <v>50863221586373.438</v>
      </c>
      <c r="S187">
        <f>$B187*('NEB CEF End-Use Demand'!AF$28/'NEB CEF End-Use Demand'!$O$28)</f>
        <v>51170733436114.18</v>
      </c>
      <c r="T187">
        <f>$B187*('NEB CEF End-Use Demand'!AG$28/'NEB CEF End-Use Demand'!$O$28)</f>
        <v>51405889556504.148</v>
      </c>
      <c r="U187">
        <f>$B187*('NEB CEF End-Use Demand'!AH$28/'NEB CEF End-Use Demand'!$O$28)</f>
        <v>51612484204781.977</v>
      </c>
      <c r="V187">
        <f>$B187*('NEB CEF End-Use Demand'!AI$28/'NEB CEF End-Use Demand'!$O$28)</f>
        <v>51801941969792.523</v>
      </c>
      <c r="W187">
        <f>$B187*('NEB CEF End-Use Demand'!AJ$28/'NEB CEF End-Use Demand'!$O$28)</f>
        <v>51966646458972.539</v>
      </c>
      <c r="X187">
        <f>$B187*('NEB CEF End-Use Demand'!AK$28/'NEB CEF End-Use Demand'!$O$28)</f>
        <v>52110405868603.664</v>
      </c>
      <c r="Y187">
        <f>$B187*('NEB CEF End-Use Demand'!AL$28/'NEB CEF End-Use Demand'!$O$28)</f>
        <v>52312240271529.469</v>
      </c>
      <c r="Z187">
        <f>$B187*('NEB CEF End-Use Demand'!AM$28/'NEB CEF End-Use Demand'!$O$28)</f>
        <v>52536923852144.992</v>
      </c>
      <c r="AA187">
        <f>$B187*('NEB CEF End-Use Demand'!AN$28/'NEB CEF End-Use Demand'!$O$28)</f>
        <v>52813018082562.367</v>
      </c>
      <c r="AB187">
        <f>$B187*('NEB CEF End-Use Demand'!AO$28/'NEB CEF End-Use Demand'!$O$28)</f>
        <v>53119577883232.688</v>
      </c>
      <c r="AC187">
        <f>$B187*('NEB CEF End-Use Demand'!AP$28/'NEB CEF End-Use Demand'!$O$28)</f>
        <v>53460411450437.586</v>
      </c>
      <c r="AD187">
        <f>$B187*('NEB CEF End-Use Demand'!AQ$28/'NEB CEF End-Use Demand'!$O$28)</f>
        <v>53810765508346.531</v>
      </c>
      <c r="AE187">
        <f>$B187*('NEB CEF End-Use Demand'!AR$28/'NEB CEF End-Use Demand'!$O$28)</f>
        <v>54197297430930.852</v>
      </c>
      <c r="AF187">
        <f>$B187*('NEB CEF End-Use Demand'!AS$28/'NEB CEF End-Use Demand'!$O$28)</f>
        <v>54578117059092.758</v>
      </c>
      <c r="AG187">
        <f>$B187*('NEB CEF End-Use Demand'!AT$28/'NEB CEF End-Use Demand'!$O$28)</f>
        <v>54987498159366.805</v>
      </c>
      <c r="AH187">
        <f>$B187*('NEB CEF End-Use Demand'!AU$28/'NEB CEF End-Use Demand'!$O$28)</f>
        <v>55374982131021.523</v>
      </c>
    </row>
    <row r="188" spans="1:34">
      <c r="A188" t="s">
        <v>205</v>
      </c>
      <c r="B188">
        <f>E129</f>
        <v>2688528029314.7017</v>
      </c>
      <c r="C188">
        <f>$B188*('NEB CEF End-Use Demand'!P$32/'NEB CEF End-Use Demand'!$O$32)</f>
        <v>2934805406045.8193</v>
      </c>
      <c r="D188">
        <f>$B188*('NEB CEF End-Use Demand'!Q$32/'NEB CEF End-Use Demand'!$O$32)</f>
        <v>2031788358031.7209</v>
      </c>
      <c r="E188">
        <f>$B188*('NEB CEF End-Use Demand'!R$32/'NEB CEF End-Use Demand'!$O$32)</f>
        <v>2503819996766.3633</v>
      </c>
      <c r="F188">
        <f>$B188*('NEB CEF End-Use Demand'!S$32/'NEB CEF End-Use Demand'!$O$32)</f>
        <v>2462773767311.1772</v>
      </c>
      <c r="G188">
        <f>$B188*('NEB CEF End-Use Demand'!T$32/'NEB CEF End-Use Demand'!$O$32)</f>
        <v>2421727537855.9907</v>
      </c>
      <c r="H188">
        <f>$B188*('NEB CEF End-Use Demand'!U$32/'NEB CEF End-Use Demand'!$O$32)</f>
        <v>2401204423128.3975</v>
      </c>
      <c r="I188">
        <f>$B188*('NEB CEF End-Use Demand'!V$32/'NEB CEF End-Use Demand'!$O$32)</f>
        <v>2380681308400.8042</v>
      </c>
      <c r="J188">
        <f>$B188*('NEB CEF End-Use Demand'!W$32/'NEB CEF End-Use Demand'!$O$32)</f>
        <v>2339635078945.6182</v>
      </c>
      <c r="K188">
        <f>$B188*('NEB CEF End-Use Demand'!X$32/'NEB CEF End-Use Demand'!$O$32)</f>
        <v>2319111964218.0249</v>
      </c>
      <c r="L188">
        <f>$B188*('NEB CEF End-Use Demand'!Y$32/'NEB CEF End-Use Demand'!$O$32)</f>
        <v>2278065734762.8389</v>
      </c>
      <c r="M188">
        <f>$B188*('NEB CEF End-Use Demand'!Z$32/'NEB CEF End-Use Demand'!$O$32)</f>
        <v>2257542620035.2456</v>
      </c>
      <c r="N188">
        <f>$B188*('NEB CEF End-Use Demand'!AA$32/'NEB CEF End-Use Demand'!$O$32)</f>
        <v>2216496390580.0596</v>
      </c>
      <c r="O188">
        <f>$B188*('NEB CEF End-Use Demand'!AB$32/'NEB CEF End-Use Demand'!$O$32)</f>
        <v>2195973275852.4663</v>
      </c>
      <c r="P188">
        <f>$B188*('NEB CEF End-Use Demand'!AC$32/'NEB CEF End-Use Demand'!$O$32)</f>
        <v>2175450161124.873</v>
      </c>
      <c r="Q188">
        <f>$B188*('NEB CEF End-Use Demand'!AD$32/'NEB CEF End-Use Demand'!$O$32)</f>
        <v>2134403931669.6868</v>
      </c>
      <c r="R188">
        <f>$B188*('NEB CEF End-Use Demand'!AE$32/'NEB CEF End-Use Demand'!$O$32)</f>
        <v>2113880816942.0935</v>
      </c>
      <c r="S188">
        <f>$B188*('NEB CEF End-Use Demand'!AF$32/'NEB CEF End-Use Demand'!$O$32)</f>
        <v>2093357702214.5005</v>
      </c>
      <c r="T188">
        <f>$B188*('NEB CEF End-Use Demand'!AG$32/'NEB CEF End-Use Demand'!$O$32)</f>
        <v>2052311472759.314</v>
      </c>
      <c r="U188">
        <f>$B188*('NEB CEF End-Use Demand'!AH$32/'NEB CEF End-Use Demand'!$O$32)</f>
        <v>2031788358031.7209</v>
      </c>
      <c r="V188">
        <f>$B188*('NEB CEF End-Use Demand'!AI$32/'NEB CEF End-Use Demand'!$O$32)</f>
        <v>2011265243304.1277</v>
      </c>
      <c r="W188">
        <f>$B188*('NEB CEF End-Use Demand'!AJ$32/'NEB CEF End-Use Demand'!$O$32)</f>
        <v>1990742128576.5347</v>
      </c>
      <c r="X188">
        <f>$B188*('NEB CEF End-Use Demand'!AK$32/'NEB CEF End-Use Demand'!$O$32)</f>
        <v>1949695899121.3484</v>
      </c>
      <c r="Y188">
        <f>$B188*('NEB CEF End-Use Demand'!AL$32/'NEB CEF End-Use Demand'!$O$32)</f>
        <v>1929172784393.7554</v>
      </c>
      <c r="Z188">
        <f>$B188*('NEB CEF End-Use Demand'!AM$32/'NEB CEF End-Use Demand'!$O$32)</f>
        <v>1908649669666.1621</v>
      </c>
      <c r="AA188">
        <f>$B188*('NEB CEF End-Use Demand'!AN$32/'NEB CEF End-Use Demand'!$O$32)</f>
        <v>1888126554938.5688</v>
      </c>
      <c r="AB188">
        <f>$B188*('NEB CEF End-Use Demand'!AO$32/'NEB CEF End-Use Demand'!$O$32)</f>
        <v>1867603440210.9761</v>
      </c>
      <c r="AC188">
        <f>$B188*('NEB CEF End-Use Demand'!AP$32/'NEB CEF End-Use Demand'!$O$32)</f>
        <v>1847080325483.3828</v>
      </c>
      <c r="AD188">
        <f>$B188*('NEB CEF End-Use Demand'!AQ$32/'NEB CEF End-Use Demand'!$O$32)</f>
        <v>1847080325483.3828</v>
      </c>
      <c r="AE188">
        <f>$B188*('NEB CEF End-Use Demand'!AR$32/'NEB CEF End-Use Demand'!$O$32)</f>
        <v>1826557210755.7898</v>
      </c>
      <c r="AF188">
        <f>$B188*('NEB CEF End-Use Demand'!AS$32/'NEB CEF End-Use Demand'!$O$32)</f>
        <v>1806034096028.1965</v>
      </c>
      <c r="AG188">
        <f>$B188*('NEB CEF End-Use Demand'!AT$32/'NEB CEF End-Use Demand'!$O$32)</f>
        <v>1806034096028.1965</v>
      </c>
      <c r="AH188">
        <f>$B188*('NEB CEF End-Use Demand'!AU$32/'NEB CEF End-Use Demand'!$O$32)</f>
        <v>1785510981300.6033</v>
      </c>
    </row>
    <row r="189" spans="1:34">
      <c r="A189" t="s">
        <v>184</v>
      </c>
      <c r="B189">
        <f>C129</f>
        <v>54953878583321.109</v>
      </c>
      <c r="C189">
        <f>$B189*('NEB CEF End-Use Demand'!P$29/'NEB CEF End-Use Demand'!$O$29)</f>
        <v>57469237542076.617</v>
      </c>
      <c r="D189">
        <f>$B189*('NEB CEF End-Use Demand'!Q$29/'NEB CEF End-Use Demand'!$O$29)</f>
        <v>47388185830351.633</v>
      </c>
      <c r="E189">
        <f>$B189*('NEB CEF End-Use Demand'!R$29/'NEB CEF End-Use Demand'!$O$29)</f>
        <v>53159780321797.234</v>
      </c>
      <c r="F189">
        <f>$B189*('NEB CEF End-Use Demand'!S$29/'NEB CEF End-Use Demand'!$O$29)</f>
        <v>52873086739215.617</v>
      </c>
      <c r="G189">
        <f>$B189*('NEB CEF End-Use Demand'!T$29/'NEB CEF End-Use Demand'!$O$29)</f>
        <v>52718423095980.805</v>
      </c>
      <c r="H189">
        <f>$B189*('NEB CEF End-Use Demand'!U$29/'NEB CEF End-Use Demand'!$O$29)</f>
        <v>52652785354705.539</v>
      </c>
      <c r="I189">
        <f>$B189*('NEB CEF End-Use Demand'!V$29/'NEB CEF End-Use Demand'!$O$29)</f>
        <v>52508684106618.469</v>
      </c>
      <c r="J189">
        <f>$B189*('NEB CEF End-Use Demand'!W$29/'NEB CEF End-Use Demand'!$O$29)</f>
        <v>52618080342077.242</v>
      </c>
      <c r="K189">
        <f>$B189*('NEB CEF End-Use Demand'!X$29/'NEB CEF End-Use Demand'!$O$29)</f>
        <v>52681454712963.703</v>
      </c>
      <c r="L189">
        <f>$B189*('NEB CEF End-Use Demand'!Y$29/'NEB CEF End-Use Demand'!$O$29)</f>
        <v>52529808896913.953</v>
      </c>
      <c r="M189">
        <f>$B189*('NEB CEF End-Use Demand'!Z$29/'NEB CEF End-Use Demand'!$O$29)</f>
        <v>52476996921175.234</v>
      </c>
      <c r="N189">
        <f>$B189*('NEB CEF End-Use Demand'!AA$29/'NEB CEF End-Use Demand'!$O$29)</f>
        <v>52595446638189.219</v>
      </c>
      <c r="O189">
        <f>$B189*('NEB CEF End-Use Demand'!AB$29/'NEB CEF End-Use Demand'!$O$29)</f>
        <v>53057928654301.133</v>
      </c>
      <c r="P189">
        <f>$B189*('NEB CEF End-Use Demand'!AC$29/'NEB CEF End-Use Demand'!$O$29)</f>
        <v>53482687830599.68</v>
      </c>
      <c r="Q189">
        <f>$B189*('NEB CEF End-Use Demand'!AD$29/'NEB CEF End-Use Demand'!$O$29)</f>
        <v>53862934055918.445</v>
      </c>
      <c r="R189">
        <f>$B189*('NEB CEF End-Use Demand'!AE$29/'NEB CEF End-Use Demand'!$O$29)</f>
        <v>54147364268111.266</v>
      </c>
      <c r="S189">
        <f>$B189*('NEB CEF End-Use Demand'!AF$29/'NEB CEF End-Use Demand'!$O$29)</f>
        <v>54445374702636.883</v>
      </c>
      <c r="T189">
        <f>$B189*('NEB CEF End-Use Demand'!AG$29/'NEB CEF End-Use Demand'!$O$29)</f>
        <v>54727541544440.891</v>
      </c>
      <c r="U189">
        <f>$B189*('NEB CEF End-Use Demand'!AH$29/'NEB CEF End-Use Demand'!$O$29)</f>
        <v>54998391534300.891</v>
      </c>
      <c r="V189">
        <f>$B189*('NEB CEF End-Use Demand'!AI$29/'NEB CEF End-Use Demand'!$O$29)</f>
        <v>55438239846524.781</v>
      </c>
      <c r="W189">
        <f>$B189*('NEB CEF End-Use Demand'!AJ$29/'NEB CEF End-Use Demand'!$O$29)</f>
        <v>56044068653927.5</v>
      </c>
      <c r="X189">
        <f>$B189*('NEB CEF End-Use Demand'!AK$29/'NEB CEF End-Use Demand'!$O$29)</f>
        <v>56581996349666.164</v>
      </c>
      <c r="Y189">
        <f>$B189*('NEB CEF End-Use Demand'!AL$29/'NEB CEF End-Use Demand'!$O$29)</f>
        <v>56944890068670.781</v>
      </c>
      <c r="Z189">
        <f>$B189*('NEB CEF End-Use Demand'!AM$29/'NEB CEF End-Use Demand'!$O$29)</f>
        <v>57257989639121.742</v>
      </c>
      <c r="AA189">
        <f>$B189*('NEB CEF End-Use Demand'!AN$29/'NEB CEF End-Use Demand'!$O$29)</f>
        <v>57845711483414.055</v>
      </c>
      <c r="AB189">
        <f>$B189*('NEB CEF End-Use Demand'!AO$29/'NEB CEF End-Use Demand'!$O$29)</f>
        <v>58648453514642.57</v>
      </c>
      <c r="AC189">
        <f>$B189*('NEB CEF End-Use Demand'!AP$29/'NEB CEF End-Use Demand'!$O$29)</f>
        <v>59211278284658.047</v>
      </c>
      <c r="AD189">
        <f>$B189*('NEB CEF End-Use Demand'!AQ$29/'NEB CEF End-Use Demand'!$O$29)</f>
        <v>59605859189105.891</v>
      </c>
      <c r="AE189">
        <f>$B189*('NEB CEF End-Use Demand'!AR$29/'NEB CEF End-Use Demand'!$O$29)</f>
        <v>60043444130940.992</v>
      </c>
      <c r="AF189">
        <f>$B189*('NEB CEF End-Use Demand'!AS$29/'NEB CEF End-Use Demand'!$O$29)</f>
        <v>60515734085404.383</v>
      </c>
      <c r="AG189">
        <f>$B189*('NEB CEF End-Use Demand'!AT$29/'NEB CEF End-Use Demand'!$O$29)</f>
        <v>60981233928701.367</v>
      </c>
      <c r="AH189">
        <f>$B189*('NEB CEF End-Use Demand'!AU$29/'NEB CEF End-Use Demand'!$O$29)</f>
        <v>61448242685590.883</v>
      </c>
    </row>
    <row r="190" spans="1:34">
      <c r="A190" t="s">
        <v>206</v>
      </c>
      <c r="B190">
        <f>D129</f>
        <v>5564863025033.1025</v>
      </c>
      <c r="C190">
        <f>$B190*('NEB CEF End-Use Demand'!P$30/'NEB CEF End-Use Demand'!$O$30)</f>
        <v>5615886983732.6738</v>
      </c>
      <c r="D190">
        <f>$B190*('NEB CEF End-Use Demand'!Q$30/'NEB CEF End-Use Demand'!$O$30)</f>
        <v>5378775646246.4326</v>
      </c>
      <c r="E190">
        <f>$B190*('NEB CEF End-Use Demand'!R$30/'NEB CEF End-Use Demand'!$O$30)</f>
        <v>5611634987174.377</v>
      </c>
      <c r="F190">
        <f>$B190*('NEB CEF End-Use Demand'!S$30/'NEB CEF End-Use Demand'!$O$30)</f>
        <v>5660908123761.707</v>
      </c>
      <c r="G190">
        <f>$B190*('NEB CEF End-Use Demand'!T$30/'NEB CEF End-Use Demand'!$O$30)</f>
        <v>5702677737010.8643</v>
      </c>
      <c r="H190">
        <f>$B190*('NEB CEF End-Use Demand'!U$30/'NEB CEF End-Use Demand'!$O$30)</f>
        <v>5760955101604.0029</v>
      </c>
      <c r="I190">
        <f>$B190*('NEB CEF End-Use Demand'!V$30/'NEB CEF End-Use Demand'!$O$30)</f>
        <v>5768958859831.3857</v>
      </c>
      <c r="J190">
        <f>$B190*('NEB CEF End-Use Demand'!W$30/'NEB CEF End-Use Demand'!$O$30)</f>
        <v>5784216023952.3359</v>
      </c>
      <c r="K190">
        <f>$B190*('NEB CEF End-Use Demand'!X$30/'NEB CEF End-Use Demand'!$O$30)</f>
        <v>5805476006743.8232</v>
      </c>
      <c r="L190">
        <f>$B190*('NEB CEF End-Use Demand'!Y$30/'NEB CEF End-Use Demand'!$O$30)</f>
        <v>5822984227866.2266</v>
      </c>
      <c r="M190">
        <f>$B190*('NEB CEF End-Use Demand'!Z$30/'NEB CEF End-Use Demand'!$O$30)</f>
        <v>5847995972326.7998</v>
      </c>
      <c r="N190">
        <f>$B190*('NEB CEF End-Use Demand'!AA$30/'NEB CEF End-Use Demand'!$O$30)</f>
        <v>5869005837673.6816</v>
      </c>
      <c r="O190">
        <f>$B190*('NEB CEF End-Use Demand'!AB$30/'NEB CEF End-Use Demand'!$O$30)</f>
        <v>5886263941351.4775</v>
      </c>
      <c r="P190">
        <f>$B190*('NEB CEF End-Use Demand'!AC$30/'NEB CEF End-Use Demand'!$O$30)</f>
        <v>5901020870583.2168</v>
      </c>
      <c r="Q190">
        <f>$B190*('NEB CEF End-Use Demand'!AD$30/'NEB CEF End-Use Demand'!$O$30)</f>
        <v>5912526273035.0801</v>
      </c>
      <c r="R190">
        <f>$B190*('NEB CEF End-Use Demand'!AE$30/'NEB CEF End-Use Demand'!$O$30)</f>
        <v>5923531440597.7334</v>
      </c>
      <c r="S190">
        <f>$B190*('NEB CEF End-Use Demand'!AF$30/'NEB CEF End-Use Demand'!$O$30)</f>
        <v>5931785316269.7227</v>
      </c>
      <c r="T190">
        <f>$B190*('NEB CEF End-Use Demand'!AG$30/'NEB CEF End-Use Demand'!$O$30)</f>
        <v>5936287430272.625</v>
      </c>
      <c r="U190">
        <f>$B190*('NEB CEF End-Use Demand'!AH$30/'NEB CEF End-Use Demand'!$O$30)</f>
        <v>5940289309386.3174</v>
      </c>
      <c r="V190">
        <f>$B190*('NEB CEF End-Use Demand'!AI$30/'NEB CEF End-Use Demand'!$O$30)</f>
        <v>5943540836166.1924</v>
      </c>
      <c r="W190">
        <f>$B190*('NEB CEF End-Use Demand'!AJ$30/'NEB CEF End-Use Demand'!$O$30)</f>
        <v>5946042010612.249</v>
      </c>
      <c r="X190">
        <f>$B190*('NEB CEF End-Use Demand'!AK$30/'NEB CEF End-Use Demand'!$O$30)</f>
        <v>5951544594393.5762</v>
      </c>
      <c r="Y190">
        <f>$B190*('NEB CEF End-Use Demand'!AL$30/'NEB CEF End-Use Demand'!$O$30)</f>
        <v>5959298235176.3535</v>
      </c>
      <c r="Z190">
        <f>$B190*('NEB CEF End-Use Demand'!AM$30/'NEB CEF End-Use Demand'!$O$30)</f>
        <v>5972054224851.2471</v>
      </c>
      <c r="AA190">
        <f>$B190*('NEB CEF End-Use Demand'!AN$30/'NEB CEF End-Use Demand'!$O$30)</f>
        <v>5985060331970.7441</v>
      </c>
      <c r="AB190">
        <f>$B190*('NEB CEF End-Use Demand'!AO$30/'NEB CEF End-Use Demand'!$O$30)</f>
        <v>6000567613536.3008</v>
      </c>
      <c r="AC190">
        <f>$B190*('NEB CEF End-Use Demand'!AP$30/'NEB CEF End-Use Demand'!$O$30)</f>
        <v>6016575129991.0684</v>
      </c>
      <c r="AD190">
        <f>$B190*('NEB CEF End-Use Demand'!AQ$30/'NEB CEF End-Use Demand'!$O$30)</f>
        <v>6036584525559.5264</v>
      </c>
      <c r="AE190">
        <f>$B190*('NEB CEF End-Use Demand'!AR$30/'NEB CEF End-Use Demand'!$O$30)</f>
        <v>6053842629237.3232</v>
      </c>
      <c r="AF190">
        <f>$B190*('NEB CEF End-Use Demand'!AS$30/'NEB CEF End-Use Demand'!$O$30)</f>
        <v>6074352259694.9941</v>
      </c>
      <c r="AG190">
        <f>$B190*('NEB CEF End-Use Demand'!AT$30/'NEB CEF End-Use Demand'!$O$30)</f>
        <v>6092860950595.8184</v>
      </c>
      <c r="AH190">
        <f>$B190*('NEB CEF End-Use Demand'!AU$30/'NEB CEF End-Use Demand'!$O$30)</f>
        <v>6113620698498.0957</v>
      </c>
    </row>
    <row r="191" spans="1:34">
      <c r="A191" t="s">
        <v>207</v>
      </c>
      <c r="B191">
        <f>F129</f>
        <v>0</v>
      </c>
      <c r="C191">
        <f>$B191*('NEB CEF End-Use Demand'!P$29/'NEB CEF End-Use Demand'!$O$29)</f>
        <v>0</v>
      </c>
      <c r="D191">
        <f>$B191*('NEB CEF End-Use Demand'!Q$29/'NEB CEF End-Use Demand'!$O$29)</f>
        <v>0</v>
      </c>
      <c r="E191">
        <f>$B191*('NEB CEF End-Use Demand'!R$29/'NEB CEF End-Use Demand'!$O$29)</f>
        <v>0</v>
      </c>
      <c r="F191">
        <f>$B191*('NEB CEF End-Use Demand'!S$29/'NEB CEF End-Use Demand'!$O$29)</f>
        <v>0</v>
      </c>
      <c r="G191">
        <f>$B191*('NEB CEF End-Use Demand'!T$29/'NEB CEF End-Use Demand'!$O$29)</f>
        <v>0</v>
      </c>
      <c r="H191">
        <f>$B191*('NEB CEF End-Use Demand'!U$29/'NEB CEF End-Use Demand'!$O$29)</f>
        <v>0</v>
      </c>
      <c r="I191">
        <f>$B191*('NEB CEF End-Use Demand'!V$29/'NEB CEF End-Use Demand'!$O$29)</f>
        <v>0</v>
      </c>
      <c r="J191">
        <f>$B191*('NEB CEF End-Use Demand'!W$29/'NEB CEF End-Use Demand'!$O$29)</f>
        <v>0</v>
      </c>
      <c r="K191">
        <f>$B191*('NEB CEF End-Use Demand'!X$29/'NEB CEF End-Use Demand'!$O$29)</f>
        <v>0</v>
      </c>
      <c r="L191">
        <f>$B191*('NEB CEF End-Use Demand'!Y$29/'NEB CEF End-Use Demand'!$O$29)</f>
        <v>0</v>
      </c>
      <c r="M191">
        <f>$B191*('NEB CEF End-Use Demand'!Z$29/'NEB CEF End-Use Demand'!$O$29)</f>
        <v>0</v>
      </c>
      <c r="N191">
        <f>$B191*('NEB CEF End-Use Demand'!AA$29/'NEB CEF End-Use Demand'!$O$29)</f>
        <v>0</v>
      </c>
      <c r="O191">
        <f>$B191*('NEB CEF End-Use Demand'!AB$29/'NEB CEF End-Use Demand'!$O$29)</f>
        <v>0</v>
      </c>
      <c r="P191">
        <f>$B191*('NEB CEF End-Use Demand'!AC$29/'NEB CEF End-Use Demand'!$O$29)</f>
        <v>0</v>
      </c>
      <c r="Q191">
        <f>$B191*('NEB CEF End-Use Demand'!AD$29/'NEB CEF End-Use Demand'!$O$29)</f>
        <v>0</v>
      </c>
      <c r="R191">
        <f>$B191*('NEB CEF End-Use Demand'!AE$29/'NEB CEF End-Use Demand'!$O$29)</f>
        <v>0</v>
      </c>
      <c r="S191">
        <f>$B191*('NEB CEF End-Use Demand'!AF$29/'NEB CEF End-Use Demand'!$O$29)</f>
        <v>0</v>
      </c>
      <c r="T191">
        <f>$B191*('NEB CEF End-Use Demand'!AG$29/'NEB CEF End-Use Demand'!$O$29)</f>
        <v>0</v>
      </c>
      <c r="U191">
        <f>$B191*('NEB CEF End-Use Demand'!AH$29/'NEB CEF End-Use Demand'!$O$29)</f>
        <v>0</v>
      </c>
      <c r="V191">
        <f>$B191*('NEB CEF End-Use Demand'!AI$29/'NEB CEF End-Use Demand'!$O$29)</f>
        <v>0</v>
      </c>
      <c r="W191">
        <f>$B191*('NEB CEF End-Use Demand'!AJ$29/'NEB CEF End-Use Demand'!$O$29)</f>
        <v>0</v>
      </c>
      <c r="X191">
        <f>$B191*('NEB CEF End-Use Demand'!AK$29/'NEB CEF End-Use Demand'!$O$29)</f>
        <v>0</v>
      </c>
      <c r="Y191">
        <f>$B191*('NEB CEF End-Use Demand'!AL$29/'NEB CEF End-Use Demand'!$O$29)</f>
        <v>0</v>
      </c>
      <c r="Z191">
        <f>$B191*('NEB CEF End-Use Demand'!AM$29/'NEB CEF End-Use Demand'!$O$29)</f>
        <v>0</v>
      </c>
      <c r="AA191">
        <f>$B191*('NEB CEF End-Use Demand'!AN$29/'NEB CEF End-Use Demand'!$O$29)</f>
        <v>0</v>
      </c>
      <c r="AB191">
        <f>$B191*('NEB CEF End-Use Demand'!AO$29/'NEB CEF End-Use Demand'!$O$29)</f>
        <v>0</v>
      </c>
      <c r="AC191">
        <f>$B191*('NEB CEF End-Use Demand'!AP$29/'NEB CEF End-Use Demand'!$O$29)</f>
        <v>0</v>
      </c>
      <c r="AD191">
        <f>$B191*('NEB CEF End-Use Demand'!AQ$29/'NEB CEF End-Use Demand'!$O$29)</f>
        <v>0</v>
      </c>
      <c r="AE191">
        <f>$B191*('NEB CEF End-Use Demand'!AR$29/'NEB CEF End-Use Demand'!$O$29)</f>
        <v>0</v>
      </c>
      <c r="AF191">
        <f>$B191*('NEB CEF End-Use Demand'!AS$29/'NEB CEF End-Use Demand'!$O$29)</f>
        <v>0</v>
      </c>
      <c r="AG191">
        <f>$B191*('NEB CEF End-Use Demand'!AT$29/'NEB CEF End-Use Demand'!$O$29)</f>
        <v>0</v>
      </c>
      <c r="AH191">
        <f>$B191*('NEB CEF End-Use Demand'!AU$29/'NEB CEF End-Use Demand'!$O$29)</f>
        <v>0</v>
      </c>
    </row>
    <row r="192" spans="1:34">
      <c r="A192" t="s">
        <v>186</v>
      </c>
      <c r="B192">
        <v>0</v>
      </c>
      <c r="C192">
        <f>$B192*('NEB CEF End-Use Demand'!P$29/'NEB CEF End-Use Demand'!$O$29)</f>
        <v>0</v>
      </c>
      <c r="D192">
        <f>$B192*('NEB CEF End-Use Demand'!Q$29/'NEB CEF End-Use Demand'!$O$29)</f>
        <v>0</v>
      </c>
      <c r="E192">
        <f>$B192*('NEB CEF End-Use Demand'!R$29/'NEB CEF End-Use Demand'!$O$29)</f>
        <v>0</v>
      </c>
      <c r="F192">
        <f>$B192*('NEB CEF End-Use Demand'!S$29/'NEB CEF End-Use Demand'!$O$29)</f>
        <v>0</v>
      </c>
      <c r="G192">
        <f>$B192*('NEB CEF End-Use Demand'!T$29/'NEB CEF End-Use Demand'!$O$29)</f>
        <v>0</v>
      </c>
      <c r="H192">
        <f>$B192*('NEB CEF End-Use Demand'!U$29/'NEB CEF End-Use Demand'!$O$29)</f>
        <v>0</v>
      </c>
      <c r="I192">
        <f>$B192*('NEB CEF End-Use Demand'!V$29/'NEB CEF End-Use Demand'!$O$29)</f>
        <v>0</v>
      </c>
      <c r="J192">
        <f>$B192*('NEB CEF End-Use Demand'!W$29/'NEB CEF End-Use Demand'!$O$29)</f>
        <v>0</v>
      </c>
      <c r="K192">
        <f>$B192*('NEB CEF End-Use Demand'!X$29/'NEB CEF End-Use Demand'!$O$29)</f>
        <v>0</v>
      </c>
      <c r="L192">
        <f>$B192*('NEB CEF End-Use Demand'!Y$29/'NEB CEF End-Use Demand'!$O$29)</f>
        <v>0</v>
      </c>
      <c r="M192">
        <f>$B192*('NEB CEF End-Use Demand'!Z$29/'NEB CEF End-Use Demand'!$O$29)</f>
        <v>0</v>
      </c>
      <c r="N192">
        <f>$B192*('NEB CEF End-Use Demand'!AA$29/'NEB CEF End-Use Demand'!$O$29)</f>
        <v>0</v>
      </c>
      <c r="O192">
        <f>$B192*('NEB CEF End-Use Demand'!AB$29/'NEB CEF End-Use Demand'!$O$29)</f>
        <v>0</v>
      </c>
      <c r="P192">
        <f>$B192*('NEB CEF End-Use Demand'!AC$29/'NEB CEF End-Use Demand'!$O$29)</f>
        <v>0</v>
      </c>
      <c r="Q192">
        <f>$B192*('NEB CEF End-Use Demand'!AD$29/'NEB CEF End-Use Demand'!$O$29)</f>
        <v>0</v>
      </c>
      <c r="R192">
        <f>$B192*('NEB CEF End-Use Demand'!AE$29/'NEB CEF End-Use Demand'!$O$29)</f>
        <v>0</v>
      </c>
      <c r="S192">
        <f>$B192*('NEB CEF End-Use Demand'!AF$29/'NEB CEF End-Use Demand'!$O$29)</f>
        <v>0</v>
      </c>
      <c r="T192">
        <f>$B192*('NEB CEF End-Use Demand'!AG$29/'NEB CEF End-Use Demand'!$O$29)</f>
        <v>0</v>
      </c>
      <c r="U192">
        <f>$B192*('NEB CEF End-Use Demand'!AH$29/'NEB CEF End-Use Demand'!$O$29)</f>
        <v>0</v>
      </c>
      <c r="V192">
        <f>$B192*('NEB CEF End-Use Demand'!AI$29/'NEB CEF End-Use Demand'!$O$29)</f>
        <v>0</v>
      </c>
      <c r="W192">
        <f>$B192*('NEB CEF End-Use Demand'!AJ$29/'NEB CEF End-Use Demand'!$O$29)</f>
        <v>0</v>
      </c>
      <c r="X192">
        <f>$B192*('NEB CEF End-Use Demand'!AK$29/'NEB CEF End-Use Demand'!$O$29)</f>
        <v>0</v>
      </c>
      <c r="Y192">
        <f>$B192*('NEB CEF End-Use Demand'!AL$29/'NEB CEF End-Use Demand'!$O$29)</f>
        <v>0</v>
      </c>
      <c r="Z192">
        <f>$B192*('NEB CEF End-Use Demand'!AM$29/'NEB CEF End-Use Demand'!$O$29)</f>
        <v>0</v>
      </c>
      <c r="AA192">
        <f>$B192*('NEB CEF End-Use Demand'!AN$29/'NEB CEF End-Use Demand'!$O$29)</f>
        <v>0</v>
      </c>
      <c r="AB192">
        <f>$B192*('NEB CEF End-Use Demand'!AO$29/'NEB CEF End-Use Demand'!$O$29)</f>
        <v>0</v>
      </c>
      <c r="AC192">
        <f>$B192*('NEB CEF End-Use Demand'!AP$29/'NEB CEF End-Use Demand'!$O$29)</f>
        <v>0</v>
      </c>
      <c r="AD192">
        <f>$B192*('NEB CEF End-Use Demand'!AQ$29/'NEB CEF End-Use Demand'!$O$29)</f>
        <v>0</v>
      </c>
      <c r="AE192">
        <f>$B192*('NEB CEF End-Use Demand'!AR$29/'NEB CEF End-Use Demand'!$O$29)</f>
        <v>0</v>
      </c>
      <c r="AF192">
        <f>$B192*('NEB CEF End-Use Demand'!AS$29/'NEB CEF End-Use Demand'!$O$29)</f>
        <v>0</v>
      </c>
      <c r="AG192">
        <f>$B192*('NEB CEF End-Use Demand'!AT$29/'NEB CEF End-Use Demand'!$O$29)</f>
        <v>0</v>
      </c>
      <c r="AH192">
        <f>$B192*('NEB CEF End-Use Demand'!AU$29/'NEB CEF End-Use Demand'!$O$29)</f>
        <v>0</v>
      </c>
    </row>
    <row r="193" spans="1:34">
      <c r="A193" s="1" t="s">
        <v>1016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row>
    <row r="194" spans="1:34">
      <c r="A194" s="1" t="s">
        <v>1017</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row>
    <row r="195" spans="1:34">
      <c r="A195" s="1" t="s">
        <v>1018</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row>
    <row r="196" spans="1:34">
      <c r="A196" s="1" t="s">
        <v>1019</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row>
  </sheetData>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zoomScaleNormal="100" workbookViewId="0">
      <selection activeCell="A8" sqref="A8:A11"/>
    </sheetView>
  </sheetViews>
  <sheetFormatPr defaultColWidth="8.85546875" defaultRowHeight="15"/>
  <cols>
    <col min="1" max="1" width="29.85546875" customWidth="1"/>
    <col min="2" max="32" width="15" customWidth="1"/>
  </cols>
  <sheetData>
    <row r="1" spans="1:34">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1011</v>
      </c>
      <c r="B2">
        <f>'CAN Residential Assignment'!B80</f>
        <v>140310554362733</v>
      </c>
      <c r="C2">
        <f>'CAN Residential Assignment'!C80</f>
        <v>141909946941967.19</v>
      </c>
      <c r="D2">
        <f>'CAN Residential Assignment'!D80</f>
        <v>155498006778257.69</v>
      </c>
      <c r="E2">
        <f>'CAN Residential Assignment'!E80</f>
        <v>144374547653753.22</v>
      </c>
      <c r="F2">
        <f>'CAN Residential Assignment'!F80</f>
        <v>144241264938817.03</v>
      </c>
      <c r="G2">
        <f>'CAN Residential Assignment'!G80</f>
        <v>144381324740953.38</v>
      </c>
      <c r="H2">
        <f>'CAN Residential Assignment'!H80</f>
        <v>145901651302852.53</v>
      </c>
      <c r="I2">
        <f>'CAN Residential Assignment'!I80</f>
        <v>147383574370617.53</v>
      </c>
      <c r="J2">
        <f>'CAN Residential Assignment'!J80</f>
        <v>148806762682648</v>
      </c>
      <c r="K2">
        <f>'CAN Residential Assignment'!K80</f>
        <v>150157662064543.53</v>
      </c>
      <c r="L2">
        <f>'CAN Residential Assignment'!L80</f>
        <v>151508561446439.06</v>
      </c>
      <c r="M2">
        <f>'CAN Residential Assignment'!M80</f>
        <v>152902382380602.19</v>
      </c>
      <c r="N2">
        <f>'CAN Residential Assignment'!N80</f>
        <v>154325570692632.59</v>
      </c>
      <c r="O2">
        <f>'CAN Residential Assignment'!O80</f>
        <v>155807493760397.63</v>
      </c>
      <c r="P2">
        <f>'CAN Residential Assignment'!P80</f>
        <v>157325561293230.09</v>
      </c>
      <c r="Q2">
        <f>'CAN Residential Assignment'!Q80</f>
        <v>158805225331928.41</v>
      </c>
      <c r="R2">
        <f>'CAN Residential Assignment'!R80</f>
        <v>160151606655690.5</v>
      </c>
      <c r="S2">
        <f>'CAN Residential Assignment'!S80</f>
        <v>161405367787717.31</v>
      </c>
      <c r="T2">
        <f>'CAN Residential Assignment'!T80</f>
        <v>162541659408274.94</v>
      </c>
      <c r="U2">
        <f>'CAN Residential Assignment'!U80</f>
        <v>163623734331231.41</v>
      </c>
      <c r="V2">
        <f>'CAN Residential Assignment'!V80</f>
        <v>164647074498453.28</v>
      </c>
      <c r="W2">
        <f>'CAN Residential Assignment'!W80</f>
        <v>165589089619273.44</v>
      </c>
      <c r="X2">
        <f>'CAN Residential Assignment'!X80</f>
        <v>166443002606491.66</v>
      </c>
      <c r="Y2">
        <f>'CAN Residential Assignment'!Y80</f>
        <v>167344355204110.94</v>
      </c>
      <c r="Z2">
        <f>'CAN Residential Assignment'!Z80</f>
        <v>168132756348394.47</v>
      </c>
      <c r="AA2">
        <f>'CAN Residential Assignment'!AA80</f>
        <v>168993446422812.88</v>
      </c>
      <c r="AB2">
        <f>'CAN Residential Assignment'!AB80</f>
        <v>169793142712429.97</v>
      </c>
      <c r="AC2">
        <f>'CAN Residential Assignment'!AC80</f>
        <v>170658350844981.81</v>
      </c>
      <c r="AD2">
        <f>'CAN Residential Assignment'!AD80</f>
        <v>171417384611398</v>
      </c>
      <c r="AE2">
        <f>'CAN Residential Assignment'!AE80</f>
        <v>172262261482349.41</v>
      </c>
      <c r="AF2">
        <f>'CAN Residential Assignment'!AF80</f>
        <v>173082289033566.94</v>
      </c>
      <c r="AG2">
        <f>'CAN Residential Assignment'!AG80</f>
        <v>173967828427719.22</v>
      </c>
      <c r="AH2">
        <f>'CAN Residential Assignment'!AH80</f>
        <v>174783337920803.31</v>
      </c>
    </row>
    <row r="3" spans="1:34">
      <c r="A3" s="1" t="s">
        <v>1012</v>
      </c>
      <c r="B3">
        <f>'CAN Residential Assignment'!B81</f>
        <v>0</v>
      </c>
      <c r="C3">
        <f>'CAN Residential Assignment'!C81</f>
        <v>0</v>
      </c>
      <c r="D3">
        <f>'CAN Residential Assignment'!D81</f>
        <v>0</v>
      </c>
      <c r="E3">
        <f>'CAN Residential Assignment'!E81</f>
        <v>0</v>
      </c>
      <c r="F3">
        <f>'CAN Residential Assignment'!F81</f>
        <v>0</v>
      </c>
      <c r="G3">
        <f>'CAN Residential Assignment'!G81</f>
        <v>0</v>
      </c>
      <c r="H3">
        <f>'CAN Residential Assignment'!H81</f>
        <v>0</v>
      </c>
      <c r="I3">
        <f>'CAN Residential Assignment'!I81</f>
        <v>0</v>
      </c>
      <c r="J3">
        <f>'CAN Residential Assignment'!J81</f>
        <v>0</v>
      </c>
      <c r="K3">
        <f>'CAN Residential Assignment'!K81</f>
        <v>0</v>
      </c>
      <c r="L3">
        <f>'CAN Residential Assignment'!L81</f>
        <v>0</v>
      </c>
      <c r="M3">
        <f>'CAN Residential Assignment'!M81</f>
        <v>0</v>
      </c>
      <c r="N3">
        <f>'CAN Residential Assignment'!N81</f>
        <v>0</v>
      </c>
      <c r="O3">
        <f>'CAN Residential Assignment'!O81</f>
        <v>0</v>
      </c>
      <c r="P3">
        <f>'CAN Residential Assignment'!P81</f>
        <v>0</v>
      </c>
      <c r="Q3">
        <f>'CAN Residential Assignment'!Q81</f>
        <v>0</v>
      </c>
      <c r="R3">
        <f>'CAN Residential Assignment'!R81</f>
        <v>0</v>
      </c>
      <c r="S3">
        <f>'CAN Residential Assignment'!S81</f>
        <v>0</v>
      </c>
      <c r="T3">
        <f>'CAN Residential Assignment'!T81</f>
        <v>0</v>
      </c>
      <c r="U3">
        <f>'CAN Residential Assignment'!U81</f>
        <v>0</v>
      </c>
      <c r="V3">
        <f>'CAN Residential Assignment'!V81</f>
        <v>0</v>
      </c>
      <c r="W3">
        <f>'CAN Residential Assignment'!W81</f>
        <v>0</v>
      </c>
      <c r="X3">
        <f>'CAN Residential Assignment'!X81</f>
        <v>0</v>
      </c>
      <c r="Y3">
        <f>'CAN Residential Assignment'!Y81</f>
        <v>0</v>
      </c>
      <c r="Z3">
        <f>'CAN Residential Assignment'!Z81</f>
        <v>0</v>
      </c>
      <c r="AA3">
        <f>'CAN Residential Assignment'!AA81</f>
        <v>0</v>
      </c>
      <c r="AB3">
        <f>'CAN Residential Assignment'!AB81</f>
        <v>0</v>
      </c>
      <c r="AC3">
        <f>'CAN Residential Assignment'!AC81</f>
        <v>0</v>
      </c>
      <c r="AD3">
        <f>'CAN Residential Assignment'!AD81</f>
        <v>0</v>
      </c>
      <c r="AE3">
        <f>'CAN Residential Assignment'!AE81</f>
        <v>0</v>
      </c>
      <c r="AF3">
        <f>'CAN Residential Assignment'!AF81</f>
        <v>0</v>
      </c>
      <c r="AG3">
        <f>'CAN Residential Assignment'!AG81</f>
        <v>0</v>
      </c>
      <c r="AH3">
        <f>'CAN Residential Assignment'!AH81</f>
        <v>0</v>
      </c>
    </row>
    <row r="4" spans="1:34">
      <c r="A4" s="1" t="s">
        <v>1013</v>
      </c>
      <c r="B4">
        <f>'CAN Residential Assignment'!B82</f>
        <v>168372665235279.66</v>
      </c>
      <c r="C4">
        <f>'CAN Residential Assignment'!C82</f>
        <v>176292645472526.09</v>
      </c>
      <c r="D4">
        <f>'CAN Residential Assignment'!D82</f>
        <v>182259967860352.81</v>
      </c>
      <c r="E4">
        <f>'CAN Residential Assignment'!E82</f>
        <v>173786548598356.56</v>
      </c>
      <c r="F4">
        <f>'CAN Residential Assignment'!F82</f>
        <v>170869835673566.16</v>
      </c>
      <c r="G4">
        <f>'CAN Residential Assignment'!G82</f>
        <v>168522183036320.94</v>
      </c>
      <c r="H4">
        <f>'CAN Residential Assignment'!H82</f>
        <v>168910482997234.13</v>
      </c>
      <c r="I4">
        <f>'CAN Residential Assignment'!I82</f>
        <v>169167118028872.13</v>
      </c>
      <c r="J4">
        <f>'CAN Residential Assignment'!J82</f>
        <v>169475080066837.75</v>
      </c>
      <c r="K4">
        <f>'CAN Residential Assignment'!K82</f>
        <v>169635755912732.88</v>
      </c>
      <c r="L4">
        <f>'CAN Residential Assignment'!L82</f>
        <v>169800894976569.53</v>
      </c>
      <c r="M4">
        <f>'CAN Residential Assignment'!M82</f>
        <v>169912475425107.81</v>
      </c>
      <c r="N4">
        <f>'CAN Residential Assignment'!N82</f>
        <v>169970497258347.69</v>
      </c>
      <c r="O4">
        <f>'CAN Residential Assignment'!O82</f>
        <v>170526167892068.25</v>
      </c>
      <c r="P4">
        <f>'CAN Residential Assignment'!P82</f>
        <v>171128702314174.97</v>
      </c>
      <c r="Q4">
        <f>'CAN Residential Assignment'!Q82</f>
        <v>171733468345252.38</v>
      </c>
      <c r="R4">
        <f>'CAN Residential Assignment'!R82</f>
        <v>172402951036481.97</v>
      </c>
      <c r="S4">
        <f>'CAN Residential Assignment'!S82</f>
        <v>173081360163594.66</v>
      </c>
      <c r="T4">
        <f>'CAN Residential Assignment'!T82</f>
        <v>173728526765116.63</v>
      </c>
      <c r="U4">
        <f>'CAN Residential Assignment'!U82</f>
        <v>174364535321784.81</v>
      </c>
      <c r="V4">
        <f>'CAN Residential Assignment'!V82</f>
        <v>174964838134920.66</v>
      </c>
      <c r="W4">
        <f>'CAN Residential Assignment'!W82</f>
        <v>175549519685261.19</v>
      </c>
      <c r="X4">
        <f>'CAN Residential Assignment'!X82</f>
        <v>176120811581777.16</v>
      </c>
      <c r="Y4">
        <f>'CAN Residential Assignment'!Y82</f>
        <v>176803683926831.38</v>
      </c>
      <c r="Z4">
        <f>'CAN Residential Assignment'!Z82</f>
        <v>177582515457628.5</v>
      </c>
      <c r="AA4">
        <f>'CAN Residential Assignment'!AA82</f>
        <v>178428295257548.59</v>
      </c>
      <c r="AB4">
        <f>'CAN Residential Assignment'!AB82</f>
        <v>179347718153503.94</v>
      </c>
      <c r="AC4">
        <f>'CAN Residential Assignment'!AC82</f>
        <v>180383184715939.13</v>
      </c>
      <c r="AD4">
        <f>'CAN Residential Assignment'!AD82</f>
        <v>181452125412935.75</v>
      </c>
      <c r="AE4">
        <f>'CAN Residential Assignment'!AE82</f>
        <v>182538918981698.5</v>
      </c>
      <c r="AF4">
        <f>'CAN Residential Assignment'!AF82</f>
        <v>183761840697677.94</v>
      </c>
      <c r="AG4">
        <f>'CAN Residential Assignment'!AG82</f>
        <v>185018236548218.91</v>
      </c>
      <c r="AH4">
        <f>'CAN Residential Assignment'!AH82</f>
        <v>186319264578175.09</v>
      </c>
    </row>
    <row r="5" spans="1:34">
      <c r="A5" s="1" t="s">
        <v>1014</v>
      </c>
      <c r="B5">
        <f>'CAN Residential Assignment'!B83</f>
        <v>22733658809899.289</v>
      </c>
      <c r="C5">
        <f>'CAN Residential Assignment'!C83</f>
        <v>22956897590249.383</v>
      </c>
      <c r="D5">
        <f>'CAN Residential Assignment'!D83</f>
        <v>23329981579327.641</v>
      </c>
      <c r="E5">
        <f>'CAN Residential Assignment'!E83</f>
        <v>21764252051392.688</v>
      </c>
      <c r="F5">
        <f>'CAN Residential Assignment'!F83</f>
        <v>20825425947728.563</v>
      </c>
      <c r="G5">
        <f>'CAN Residential Assignment'!G83</f>
        <v>19926354695359.664</v>
      </c>
      <c r="H5">
        <f>'CAN Residential Assignment'!H83</f>
        <v>19473761003690.969</v>
      </c>
      <c r="I5">
        <f>'CAN Residential Assignment'!I83</f>
        <v>18956947936853.066</v>
      </c>
      <c r="J5">
        <f>'CAN Residential Assignment'!J83</f>
        <v>18455425197436.402</v>
      </c>
      <c r="K5">
        <f>'CAN Residential Assignment'!K83</f>
        <v>17978366981893.719</v>
      </c>
      <c r="L5">
        <f>'CAN Residential Assignment'!L83</f>
        <v>17525773290225.021</v>
      </c>
      <c r="M5">
        <f>'CAN Residential Assignment'!M83</f>
        <v>17094586056946.061</v>
      </c>
      <c r="N5">
        <f>'CAN Residential Assignment'!N83</f>
        <v>16684805282056.836</v>
      </c>
      <c r="O5">
        <f>'CAN Residential Assignment'!O83</f>
        <v>16293372900073.096</v>
      </c>
      <c r="P5">
        <f>'CAN Residential Assignment'!P83</f>
        <v>15923346976479.096</v>
      </c>
      <c r="Q5">
        <f>'CAN Residential Assignment'!Q83</f>
        <v>15565553314822.084</v>
      </c>
      <c r="R5">
        <f>'CAN Residential Assignment'!R83</f>
        <v>15223049980586.314</v>
      </c>
      <c r="S5">
        <f>'CAN Residential Assignment'!S83</f>
        <v>14889720842803.287</v>
      </c>
      <c r="T5">
        <f>'CAN Residential Assignment'!T83</f>
        <v>14562507835988.754</v>
      </c>
      <c r="U5">
        <f>'CAN Residential Assignment'!U83</f>
        <v>14244469025626.969</v>
      </c>
      <c r="V5">
        <f>'CAN Residential Assignment'!V83</f>
        <v>13932546346233.678</v>
      </c>
      <c r="W5">
        <f>'CAN Residential Assignment'!W83</f>
        <v>13632855928777.377</v>
      </c>
      <c r="X5">
        <f>'CAN Residential Assignment'!X83</f>
        <v>13339281642289.572</v>
      </c>
      <c r="Y5">
        <f>'CAN Residential Assignment'!Y83</f>
        <v>13057939617738.764</v>
      </c>
      <c r="Z5">
        <f>'CAN Residential Assignment'!Z83</f>
        <v>12791887920609.191</v>
      </c>
      <c r="AA5">
        <f>'CAN Residential Assignment'!AA83</f>
        <v>12528894288963.867</v>
      </c>
      <c r="AB5">
        <f>'CAN Residential Assignment'!AB83</f>
        <v>12275074853771.287</v>
      </c>
      <c r="AC5">
        <f>'CAN Residential Assignment'!AC83</f>
        <v>12030429615031.449</v>
      </c>
      <c r="AD5">
        <f>'CAN Residential Assignment'!AD83</f>
        <v>11791900507260.109</v>
      </c>
      <c r="AE5">
        <f>'CAN Residential Assignment'!AE83</f>
        <v>11562545595941.514</v>
      </c>
      <c r="AF5">
        <f>'CAN Residential Assignment'!AF83</f>
        <v>11339306815591.412</v>
      </c>
      <c r="AG5">
        <f>'CAN Residential Assignment'!AG83</f>
        <v>11125242231694.057</v>
      </c>
      <c r="AH5">
        <f>'CAN Residential Assignment'!AH83</f>
        <v>10920351844249.443</v>
      </c>
    </row>
    <row r="6" spans="1:34">
      <c r="A6" s="1" t="s">
        <v>1015</v>
      </c>
      <c r="B6">
        <f>'CAN Residential Assignment'!B84</f>
        <v>0</v>
      </c>
      <c r="C6">
        <f>'CAN Residential Assignment'!C84</f>
        <v>0</v>
      </c>
      <c r="D6">
        <f>'CAN Residential Assignment'!D84</f>
        <v>0</v>
      </c>
      <c r="E6">
        <f>'CAN Residential Assignment'!E84</f>
        <v>0</v>
      </c>
      <c r="F6">
        <f>'CAN Residential Assignment'!F84</f>
        <v>0</v>
      </c>
      <c r="G6">
        <f>'CAN Residential Assignment'!G84</f>
        <v>0</v>
      </c>
      <c r="H6">
        <f>'CAN Residential Assignment'!H84</f>
        <v>0</v>
      </c>
      <c r="I6">
        <f>'CAN Residential Assignment'!I84</f>
        <v>0</v>
      </c>
      <c r="J6">
        <f>'CAN Residential Assignment'!J84</f>
        <v>0</v>
      </c>
      <c r="K6">
        <f>'CAN Residential Assignment'!K84</f>
        <v>0</v>
      </c>
      <c r="L6">
        <f>'CAN Residential Assignment'!L84</f>
        <v>0</v>
      </c>
      <c r="M6">
        <f>'CAN Residential Assignment'!M84</f>
        <v>0</v>
      </c>
      <c r="N6">
        <f>'CAN Residential Assignment'!N84</f>
        <v>0</v>
      </c>
      <c r="O6">
        <f>'CAN Residential Assignment'!O84</f>
        <v>0</v>
      </c>
      <c r="P6">
        <f>'CAN Residential Assignment'!P84</f>
        <v>0</v>
      </c>
      <c r="Q6">
        <f>'CAN Residential Assignment'!Q84</f>
        <v>0</v>
      </c>
      <c r="R6">
        <f>'CAN Residential Assignment'!R84</f>
        <v>0</v>
      </c>
      <c r="S6">
        <f>'CAN Residential Assignment'!S84</f>
        <v>0</v>
      </c>
      <c r="T6">
        <f>'CAN Residential Assignment'!T84</f>
        <v>0</v>
      </c>
      <c r="U6">
        <f>'CAN Residential Assignment'!U84</f>
        <v>0</v>
      </c>
      <c r="V6">
        <f>'CAN Residential Assignment'!V84</f>
        <v>0</v>
      </c>
      <c r="W6">
        <f>'CAN Residential Assignment'!W84</f>
        <v>0</v>
      </c>
      <c r="X6">
        <f>'CAN Residential Assignment'!X84</f>
        <v>0</v>
      </c>
      <c r="Y6">
        <f>'CAN Residential Assignment'!Y84</f>
        <v>0</v>
      </c>
      <c r="Z6">
        <f>'CAN Residential Assignment'!Z84</f>
        <v>0</v>
      </c>
      <c r="AA6">
        <f>'CAN Residential Assignment'!AA84</f>
        <v>0</v>
      </c>
      <c r="AB6">
        <f>'CAN Residential Assignment'!AB84</f>
        <v>0</v>
      </c>
      <c r="AC6">
        <f>'CAN Residential Assignment'!AC84</f>
        <v>0</v>
      </c>
      <c r="AD6">
        <f>'CAN Residential Assignment'!AD84</f>
        <v>0</v>
      </c>
      <c r="AE6">
        <f>'CAN Residential Assignment'!AE84</f>
        <v>0</v>
      </c>
      <c r="AF6">
        <f>'CAN Residential Assignment'!AF84</f>
        <v>0</v>
      </c>
      <c r="AG6">
        <f>'CAN Residential Assignment'!AG84</f>
        <v>0</v>
      </c>
      <c r="AH6">
        <f>'CAN Residential Assignment'!AH84</f>
        <v>0</v>
      </c>
    </row>
    <row r="7" spans="1:34">
      <c r="A7" s="1" t="s">
        <v>1025</v>
      </c>
      <c r="B7">
        <f>'CAN Residential Assignment'!B85</f>
        <v>65151703846064.211</v>
      </c>
      <c r="C7">
        <f>'CAN Residential Assignment'!C85</f>
        <v>66804472966730.055</v>
      </c>
      <c r="D7">
        <f>'CAN Residential Assignment'!D85</f>
        <v>68089538865596.398</v>
      </c>
      <c r="E7">
        <f>'CAN Residential Assignment'!E85</f>
        <v>64181270600902.609</v>
      </c>
      <c r="F7">
        <f>'CAN Residential Assignment'!F85</f>
        <v>62028121838200.305</v>
      </c>
      <c r="G7">
        <f>'CAN Residential Assignment'!G85</f>
        <v>60060720063829.719</v>
      </c>
      <c r="H7">
        <f>'CAN Residential Assignment'!H85</f>
        <v>59787785713628.016</v>
      </c>
      <c r="I7">
        <f>'CAN Residential Assignment'!I85</f>
        <v>59818111752539.32</v>
      </c>
      <c r="J7">
        <f>'CAN Residential Assignment'!J85</f>
        <v>59715761371213.68</v>
      </c>
      <c r="K7">
        <f>'CAN Residential Assignment'!K85</f>
        <v>59802948733083.664</v>
      </c>
      <c r="L7">
        <f>'CAN Residential Assignment'!L85</f>
        <v>59920462133864.945</v>
      </c>
      <c r="M7">
        <f>'CAN Residential Assignment'!M85</f>
        <v>60238885542433.602</v>
      </c>
      <c r="N7">
        <f>'CAN Residential Assignment'!N85</f>
        <v>60599007254505.297</v>
      </c>
      <c r="O7">
        <f>'CAN Residential Assignment'!O85</f>
        <v>60269211581344.906</v>
      </c>
      <c r="P7">
        <f>'CAN Residential Assignment'!P85</f>
        <v>60000067986007.117</v>
      </c>
      <c r="Q7">
        <f>'CAN Residential Assignment'!Q85</f>
        <v>59753668919852.805</v>
      </c>
      <c r="R7">
        <f>'CAN Residential Assignment'!R85</f>
        <v>59541386647473.703</v>
      </c>
      <c r="S7">
        <f>'CAN Residential Assignment'!S85</f>
        <v>59351848904278.078</v>
      </c>
      <c r="T7">
        <f>'CAN Residential Assignment'!T85</f>
        <v>59154729651354.633</v>
      </c>
      <c r="U7">
        <f>'CAN Residential Assignment'!U85</f>
        <v>58961401153295.086</v>
      </c>
      <c r="V7">
        <f>'CAN Residential Assignment'!V85</f>
        <v>58768072655235.555</v>
      </c>
      <c r="W7">
        <f>'CAN Residential Assignment'!W85</f>
        <v>58582325666903.836</v>
      </c>
      <c r="X7">
        <f>'CAN Residential Assignment'!X85</f>
        <v>58415532452891.688</v>
      </c>
      <c r="Y7">
        <f>'CAN Residential Assignment'!Y85</f>
        <v>58279065277790.844</v>
      </c>
      <c r="Z7">
        <f>'CAN Residential Assignment'!Z85</f>
        <v>58195668670784.766</v>
      </c>
      <c r="AA7">
        <f>'CAN Residential Assignment'!AA85</f>
        <v>58116062818642.602</v>
      </c>
      <c r="AB7">
        <f>'CAN Residential Assignment'!AB85</f>
        <v>58066783005411.742</v>
      </c>
      <c r="AC7">
        <f>'CAN Residential Assignment'!AC85</f>
        <v>58013712437316.961</v>
      </c>
      <c r="AD7">
        <f>'CAN Residential Assignment'!AD85</f>
        <v>58044038476228.266</v>
      </c>
      <c r="AE7">
        <f>'CAN Residential Assignment'!AE85</f>
        <v>58028875456772.617</v>
      </c>
      <c r="AF7">
        <f>'CAN Residential Assignment'!AF85</f>
        <v>58085736779731.297</v>
      </c>
      <c r="AG7">
        <f>'CAN Residential Assignment'!AG85</f>
        <v>58119853573506.508</v>
      </c>
      <c r="AH7">
        <f>'CAN Residential Assignment'!AH85</f>
        <v>58203250180512.586</v>
      </c>
    </row>
    <row r="8" spans="1:34">
      <c r="A8" s="1" t="s">
        <v>1016</v>
      </c>
      <c r="B8">
        <f>'CAN Residential Assignment'!B86</f>
        <v>0</v>
      </c>
      <c r="C8">
        <f>'CAN Residential Assignment'!C86</f>
        <v>0</v>
      </c>
      <c r="D8">
        <f>'CAN Residential Assignment'!D86</f>
        <v>0</v>
      </c>
      <c r="E8">
        <f>'CAN Residential Assignment'!E86</f>
        <v>0</v>
      </c>
      <c r="F8">
        <f>'CAN Residential Assignment'!F86</f>
        <v>0</v>
      </c>
      <c r="G8">
        <f>'CAN Residential Assignment'!G86</f>
        <v>0</v>
      </c>
      <c r="H8">
        <f>'CAN Residential Assignment'!H86</f>
        <v>0</v>
      </c>
      <c r="I8">
        <f>'CAN Residential Assignment'!I86</f>
        <v>0</v>
      </c>
      <c r="J8">
        <f>'CAN Residential Assignment'!J86</f>
        <v>0</v>
      </c>
      <c r="K8">
        <f>'CAN Residential Assignment'!K86</f>
        <v>0</v>
      </c>
      <c r="L8">
        <f>'CAN Residential Assignment'!L86</f>
        <v>0</v>
      </c>
      <c r="M8">
        <f>'CAN Residential Assignment'!M86</f>
        <v>0</v>
      </c>
      <c r="N8">
        <f>'CAN Residential Assignment'!N86</f>
        <v>0</v>
      </c>
      <c r="O8">
        <f>'CAN Residential Assignment'!O86</f>
        <v>0</v>
      </c>
      <c r="P8">
        <f>'CAN Residential Assignment'!P86</f>
        <v>0</v>
      </c>
      <c r="Q8">
        <f>'CAN Residential Assignment'!Q86</f>
        <v>0</v>
      </c>
      <c r="R8">
        <f>'CAN Residential Assignment'!R86</f>
        <v>0</v>
      </c>
      <c r="S8">
        <f>'CAN Residential Assignment'!S86</f>
        <v>0</v>
      </c>
      <c r="T8">
        <f>'CAN Residential Assignment'!T86</f>
        <v>0</v>
      </c>
      <c r="U8">
        <f>'CAN Residential Assignment'!U86</f>
        <v>0</v>
      </c>
      <c r="V8">
        <f>'CAN Residential Assignment'!V86</f>
        <v>0</v>
      </c>
      <c r="W8">
        <f>'CAN Residential Assignment'!W86</f>
        <v>0</v>
      </c>
      <c r="X8">
        <f>'CAN Residential Assignment'!X86</f>
        <v>0</v>
      </c>
      <c r="Y8">
        <f>'CAN Residential Assignment'!Y86</f>
        <v>0</v>
      </c>
      <c r="Z8">
        <f>'CAN Residential Assignment'!Z86</f>
        <v>0</v>
      </c>
      <c r="AA8">
        <f>'CAN Residential Assignment'!AA86</f>
        <v>0</v>
      </c>
      <c r="AB8">
        <f>'CAN Residential Assignment'!AB86</f>
        <v>0</v>
      </c>
      <c r="AC8">
        <f>'CAN Residential Assignment'!AC86</f>
        <v>0</v>
      </c>
      <c r="AD8">
        <f>'CAN Residential Assignment'!AD86</f>
        <v>0</v>
      </c>
      <c r="AE8">
        <f>'CAN Residential Assignment'!AE86</f>
        <v>0</v>
      </c>
      <c r="AF8">
        <f>'CAN Residential Assignment'!AF86</f>
        <v>0</v>
      </c>
      <c r="AG8">
        <f>'CAN Residential Assignment'!AG86</f>
        <v>0</v>
      </c>
      <c r="AH8">
        <f>'CAN Residential Assignment'!AH86</f>
        <v>0</v>
      </c>
    </row>
    <row r="9" spans="1:34">
      <c r="A9" s="1" t="s">
        <v>1017</v>
      </c>
      <c r="B9">
        <f>'CAN Residential Assignment'!B87</f>
        <v>0</v>
      </c>
      <c r="C9">
        <f>'CAN Residential Assignment'!C87</f>
        <v>0</v>
      </c>
      <c r="D9">
        <f>'CAN Residential Assignment'!D87</f>
        <v>0</v>
      </c>
      <c r="E9">
        <f>'CAN Residential Assignment'!E87</f>
        <v>0</v>
      </c>
      <c r="F9">
        <f>'CAN Residential Assignment'!F87</f>
        <v>0</v>
      </c>
      <c r="G9">
        <f>'CAN Residential Assignment'!G87</f>
        <v>0</v>
      </c>
      <c r="H9">
        <f>'CAN Residential Assignment'!H87</f>
        <v>0</v>
      </c>
      <c r="I9">
        <f>'CAN Residential Assignment'!I87</f>
        <v>0</v>
      </c>
      <c r="J9">
        <f>'CAN Residential Assignment'!J87</f>
        <v>0</v>
      </c>
      <c r="K9">
        <f>'CAN Residential Assignment'!K87</f>
        <v>0</v>
      </c>
      <c r="L9">
        <f>'CAN Residential Assignment'!L87</f>
        <v>0</v>
      </c>
      <c r="M9">
        <f>'CAN Residential Assignment'!M87</f>
        <v>0</v>
      </c>
      <c r="N9">
        <f>'CAN Residential Assignment'!N87</f>
        <v>0</v>
      </c>
      <c r="O9">
        <f>'CAN Residential Assignment'!O87</f>
        <v>0</v>
      </c>
      <c r="P9">
        <f>'CAN Residential Assignment'!P87</f>
        <v>0</v>
      </c>
      <c r="Q9">
        <f>'CAN Residential Assignment'!Q87</f>
        <v>0</v>
      </c>
      <c r="R9">
        <f>'CAN Residential Assignment'!R87</f>
        <v>0</v>
      </c>
      <c r="S9">
        <f>'CAN Residential Assignment'!S87</f>
        <v>0</v>
      </c>
      <c r="T9">
        <f>'CAN Residential Assignment'!T87</f>
        <v>0</v>
      </c>
      <c r="U9">
        <f>'CAN Residential Assignment'!U87</f>
        <v>0</v>
      </c>
      <c r="V9">
        <f>'CAN Residential Assignment'!V87</f>
        <v>0</v>
      </c>
      <c r="W9">
        <f>'CAN Residential Assignment'!W87</f>
        <v>0</v>
      </c>
      <c r="X9">
        <f>'CAN Residential Assignment'!X87</f>
        <v>0</v>
      </c>
      <c r="Y9">
        <f>'CAN Residential Assignment'!Y87</f>
        <v>0</v>
      </c>
      <c r="Z9">
        <f>'CAN Residential Assignment'!Z87</f>
        <v>0</v>
      </c>
      <c r="AA9">
        <f>'CAN Residential Assignment'!AA87</f>
        <v>0</v>
      </c>
      <c r="AB9">
        <f>'CAN Residential Assignment'!AB87</f>
        <v>0</v>
      </c>
      <c r="AC9">
        <f>'CAN Residential Assignment'!AC87</f>
        <v>0</v>
      </c>
      <c r="AD9">
        <f>'CAN Residential Assignment'!AD87</f>
        <v>0</v>
      </c>
      <c r="AE9">
        <f>'CAN Residential Assignment'!AE87</f>
        <v>0</v>
      </c>
      <c r="AF9">
        <f>'CAN Residential Assignment'!AF87</f>
        <v>0</v>
      </c>
      <c r="AG9">
        <f>'CAN Residential Assignment'!AG87</f>
        <v>0</v>
      </c>
      <c r="AH9">
        <f>'CAN Residential Assignment'!AH87</f>
        <v>0</v>
      </c>
    </row>
    <row r="10" spans="1:34">
      <c r="A10" s="1" t="s">
        <v>1018</v>
      </c>
      <c r="B10">
        <f>'CAN Residential Assignment'!B88</f>
        <v>0</v>
      </c>
      <c r="C10">
        <f>'CAN Residential Assignment'!C88</f>
        <v>0</v>
      </c>
      <c r="D10">
        <f>'CAN Residential Assignment'!D88</f>
        <v>0</v>
      </c>
      <c r="E10">
        <f>'CAN Residential Assignment'!E88</f>
        <v>0</v>
      </c>
      <c r="F10">
        <f>'CAN Residential Assignment'!F88</f>
        <v>0</v>
      </c>
      <c r="G10">
        <f>'CAN Residential Assignment'!G88</f>
        <v>0</v>
      </c>
      <c r="H10">
        <f>'CAN Residential Assignment'!H88</f>
        <v>0</v>
      </c>
      <c r="I10">
        <f>'CAN Residential Assignment'!I88</f>
        <v>0</v>
      </c>
      <c r="J10">
        <f>'CAN Residential Assignment'!J88</f>
        <v>0</v>
      </c>
      <c r="K10">
        <f>'CAN Residential Assignment'!K88</f>
        <v>0</v>
      </c>
      <c r="L10">
        <f>'CAN Residential Assignment'!L88</f>
        <v>0</v>
      </c>
      <c r="M10">
        <f>'CAN Residential Assignment'!M88</f>
        <v>0</v>
      </c>
      <c r="N10">
        <f>'CAN Residential Assignment'!N88</f>
        <v>0</v>
      </c>
      <c r="O10">
        <f>'CAN Residential Assignment'!O88</f>
        <v>0</v>
      </c>
      <c r="P10">
        <f>'CAN Residential Assignment'!P88</f>
        <v>0</v>
      </c>
      <c r="Q10">
        <f>'CAN Residential Assignment'!Q88</f>
        <v>0</v>
      </c>
      <c r="R10">
        <f>'CAN Residential Assignment'!R88</f>
        <v>0</v>
      </c>
      <c r="S10">
        <f>'CAN Residential Assignment'!S88</f>
        <v>0</v>
      </c>
      <c r="T10">
        <f>'CAN Residential Assignment'!T88</f>
        <v>0</v>
      </c>
      <c r="U10">
        <f>'CAN Residential Assignment'!U88</f>
        <v>0</v>
      </c>
      <c r="V10">
        <f>'CAN Residential Assignment'!V88</f>
        <v>0</v>
      </c>
      <c r="W10">
        <f>'CAN Residential Assignment'!W88</f>
        <v>0</v>
      </c>
      <c r="X10">
        <f>'CAN Residential Assignment'!X88</f>
        <v>0</v>
      </c>
      <c r="Y10">
        <f>'CAN Residential Assignment'!Y88</f>
        <v>0</v>
      </c>
      <c r="Z10">
        <f>'CAN Residential Assignment'!Z88</f>
        <v>0</v>
      </c>
      <c r="AA10">
        <f>'CAN Residential Assignment'!AA88</f>
        <v>0</v>
      </c>
      <c r="AB10">
        <f>'CAN Residential Assignment'!AB88</f>
        <v>0</v>
      </c>
      <c r="AC10">
        <f>'CAN Residential Assignment'!AC88</f>
        <v>0</v>
      </c>
      <c r="AD10">
        <f>'CAN Residential Assignment'!AD88</f>
        <v>0</v>
      </c>
      <c r="AE10">
        <f>'CAN Residential Assignment'!AE88</f>
        <v>0</v>
      </c>
      <c r="AF10">
        <f>'CAN Residential Assignment'!AF88</f>
        <v>0</v>
      </c>
      <c r="AG10">
        <f>'CAN Residential Assignment'!AG88</f>
        <v>0</v>
      </c>
      <c r="AH10">
        <f>'CAN Residential Assignment'!AH88</f>
        <v>0</v>
      </c>
    </row>
    <row r="11" spans="1:34">
      <c r="A11" s="1" t="s">
        <v>1019</v>
      </c>
      <c r="B11">
        <f>'CAN Residential Assignment'!B89</f>
        <v>0</v>
      </c>
      <c r="C11">
        <f>'CAN Residential Assignment'!C89</f>
        <v>0</v>
      </c>
      <c r="D11">
        <f>'CAN Residential Assignment'!D89</f>
        <v>0</v>
      </c>
      <c r="E11">
        <f>'CAN Residential Assignment'!E89</f>
        <v>0</v>
      </c>
      <c r="F11">
        <f>'CAN Residential Assignment'!F89</f>
        <v>0</v>
      </c>
      <c r="G11">
        <f>'CAN Residential Assignment'!G89</f>
        <v>0</v>
      </c>
      <c r="H11">
        <f>'CAN Residential Assignment'!H89</f>
        <v>0</v>
      </c>
      <c r="I11">
        <f>'CAN Residential Assignment'!I89</f>
        <v>0</v>
      </c>
      <c r="J11">
        <f>'CAN Residential Assignment'!J89</f>
        <v>0</v>
      </c>
      <c r="K11">
        <f>'CAN Residential Assignment'!K89</f>
        <v>0</v>
      </c>
      <c r="L11">
        <f>'CAN Residential Assignment'!L89</f>
        <v>0</v>
      </c>
      <c r="M11">
        <f>'CAN Residential Assignment'!M89</f>
        <v>0</v>
      </c>
      <c r="N11">
        <f>'CAN Residential Assignment'!N89</f>
        <v>0</v>
      </c>
      <c r="O11">
        <f>'CAN Residential Assignment'!O89</f>
        <v>0</v>
      </c>
      <c r="P11">
        <f>'CAN Residential Assignment'!P89</f>
        <v>0</v>
      </c>
      <c r="Q11">
        <f>'CAN Residential Assignment'!Q89</f>
        <v>0</v>
      </c>
      <c r="R11">
        <f>'CAN Residential Assignment'!R89</f>
        <v>0</v>
      </c>
      <c r="S11">
        <f>'CAN Residential Assignment'!S89</f>
        <v>0</v>
      </c>
      <c r="T11">
        <f>'CAN Residential Assignment'!T89</f>
        <v>0</v>
      </c>
      <c r="U11">
        <f>'CAN Residential Assignment'!U89</f>
        <v>0</v>
      </c>
      <c r="V11">
        <f>'CAN Residential Assignment'!V89</f>
        <v>0</v>
      </c>
      <c r="W11">
        <f>'CAN Residential Assignment'!W89</f>
        <v>0</v>
      </c>
      <c r="X11">
        <f>'CAN Residential Assignment'!X89</f>
        <v>0</v>
      </c>
      <c r="Y11">
        <f>'CAN Residential Assignment'!Y89</f>
        <v>0</v>
      </c>
      <c r="Z11">
        <f>'CAN Residential Assignment'!Z89</f>
        <v>0</v>
      </c>
      <c r="AA11">
        <f>'CAN Residential Assignment'!AA89</f>
        <v>0</v>
      </c>
      <c r="AB11">
        <f>'CAN Residential Assignment'!AB89</f>
        <v>0</v>
      </c>
      <c r="AC11">
        <f>'CAN Residential Assignment'!AC89</f>
        <v>0</v>
      </c>
      <c r="AD11">
        <f>'CAN Residential Assignment'!AD89</f>
        <v>0</v>
      </c>
      <c r="AE11">
        <f>'CAN Residential Assignment'!AE89</f>
        <v>0</v>
      </c>
      <c r="AF11">
        <f>'CAN Residential Assignment'!AF89</f>
        <v>0</v>
      </c>
      <c r="AG11">
        <f>'CAN Residential Assignment'!AG89</f>
        <v>0</v>
      </c>
      <c r="AH11">
        <f>'CAN Residential Assignment'!AH89</f>
        <v>0</v>
      </c>
    </row>
    <row r="27" spans="2:6">
      <c r="B27" s="8"/>
      <c r="C27" s="8"/>
      <c r="D27" s="8"/>
      <c r="E27" s="8"/>
      <c r="F27" s="8"/>
    </row>
    <row r="28" spans="2:6">
      <c r="B28" s="8"/>
      <c r="C28" s="8"/>
      <c r="D28" s="8"/>
      <c r="E28" s="8"/>
      <c r="F28" s="8"/>
    </row>
    <row r="29" spans="2:6">
      <c r="B29" s="8"/>
      <c r="C29" s="8"/>
      <c r="D29" s="8"/>
      <c r="E29" s="8"/>
      <c r="F29" s="8"/>
    </row>
    <row r="30" spans="2:6">
      <c r="B30" s="8"/>
      <c r="C30" s="8"/>
      <c r="D30" s="8"/>
      <c r="E30" s="8"/>
      <c r="F30" s="8"/>
    </row>
    <row r="31" spans="2:6">
      <c r="B31" s="8"/>
      <c r="C31" s="8"/>
      <c r="D31" s="8"/>
      <c r="E31" s="8"/>
      <c r="F31" s="8"/>
    </row>
    <row r="32" spans="2:6">
      <c r="B32" s="8"/>
      <c r="C32" s="8"/>
      <c r="D32" s="8"/>
      <c r="E32" s="8"/>
      <c r="F32" s="8"/>
    </row>
    <row r="33" spans="2:6">
      <c r="B33" s="8"/>
      <c r="C33" s="8"/>
      <c r="D33" s="8"/>
      <c r="E33" s="8"/>
      <c r="F33" s="8"/>
    </row>
    <row r="34" spans="2:6">
      <c r="B34" s="8"/>
      <c r="C34" s="8"/>
      <c r="D34" s="8"/>
      <c r="E34" s="8"/>
      <c r="F34" s="8"/>
    </row>
    <row r="35" spans="2:6">
      <c r="B35" s="8"/>
      <c r="C35" s="8"/>
      <c r="D35" s="8"/>
      <c r="E35" s="8"/>
      <c r="F35" s="8"/>
    </row>
    <row r="36" spans="2:6">
      <c r="B36" s="8"/>
      <c r="C36" s="8"/>
      <c r="D36" s="8"/>
      <c r="E36" s="8"/>
      <c r="F36" s="8"/>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zoomScale="120" zoomScaleNormal="120" workbookViewId="0">
      <selection activeCell="A11" sqref="A11"/>
    </sheetView>
  </sheetViews>
  <sheetFormatPr defaultColWidth="8.85546875" defaultRowHeight="15"/>
  <cols>
    <col min="1" max="1" width="29.85546875" customWidth="1"/>
    <col min="2" max="33" width="11.85546875" customWidth="1"/>
  </cols>
  <sheetData>
    <row r="1" spans="1:37">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1011</v>
      </c>
      <c r="B2">
        <f>'CAN Residential Assignment'!B93</f>
        <v>14520653035594.322</v>
      </c>
      <c r="C2">
        <f>'CAN Residential Assignment'!C93</f>
        <v>14686173190626.455</v>
      </c>
      <c r="D2">
        <f>'CAN Residential Assignment'!D93</f>
        <v>16092393151810.461</v>
      </c>
      <c r="E2">
        <f>'CAN Residential Assignment'!E93</f>
        <v>14941233203536.141</v>
      </c>
      <c r="F2">
        <f>'CAN Residential Assignment'!F93</f>
        <v>14927439857283.463</v>
      </c>
      <c r="G2">
        <f>'CAN Residential Assignment'!G93</f>
        <v>14941934560125.26</v>
      </c>
      <c r="H2">
        <f>'CAN Residential Assignment'!H93</f>
        <v>15099272221617.666</v>
      </c>
      <c r="I2">
        <f>'CAN Residential Assignment'!I93</f>
        <v>15252635529105.064</v>
      </c>
      <c r="J2">
        <f>'CAN Residential Assignment'!J93</f>
        <v>15399920412820.102</v>
      </c>
      <c r="K2">
        <f>'CAN Residential Assignment'!K93</f>
        <v>15539724159584.529</v>
      </c>
      <c r="L2">
        <f>'CAN Residential Assignment'!L93</f>
        <v>15679527906348.955</v>
      </c>
      <c r="M2">
        <f>'CAN Residential Assignment'!M93</f>
        <v>15823773578177.807</v>
      </c>
      <c r="N2">
        <f>'CAN Residential Assignment'!N93</f>
        <v>15971058461892.836</v>
      </c>
      <c r="O2">
        <f>'CAN Residential Assignment'!O93</f>
        <v>16124421769380.238</v>
      </c>
      <c r="P2">
        <f>'CAN Residential Assignment'!P93</f>
        <v>16281525645342.939</v>
      </c>
      <c r="Q2">
        <f>'CAN Residential Assignment'!Q93</f>
        <v>16434655167300.635</v>
      </c>
      <c r="R2">
        <f>'CAN Residential Assignment'!R93</f>
        <v>16573991343005.65</v>
      </c>
      <c r="S2">
        <f>'CAN Residential Assignment'!S93</f>
        <v>16703742311992.701</v>
      </c>
      <c r="T2">
        <f>'CAN Residential Assignment'!T93</f>
        <v>16821336433435.021</v>
      </c>
      <c r="U2">
        <f>'CAN Residential Assignment'!U93</f>
        <v>16933319702164.389</v>
      </c>
      <c r="V2">
        <f>'CAN Residential Assignment'!V93</f>
        <v>17039224547121.389</v>
      </c>
      <c r="W2">
        <f>'CAN Residential Assignment'!W93</f>
        <v>17136713113008.959</v>
      </c>
      <c r="X2">
        <f>'CAN Residential Assignment'!X93</f>
        <v>17225084043237.977</v>
      </c>
      <c r="Y2">
        <f>'CAN Residential Assignment'!Y93</f>
        <v>17318364469590.832</v>
      </c>
      <c r="Z2">
        <f>'CAN Residential Assignment'!Z93</f>
        <v>17399955619458.365</v>
      </c>
      <c r="AA2">
        <f>'CAN Residential Assignment'!AA93</f>
        <v>17489027906276.506</v>
      </c>
      <c r="AB2">
        <f>'CAN Residential Assignment'!AB93</f>
        <v>17571787983792.574</v>
      </c>
      <c r="AC2">
        <f>'CAN Residential Assignment'!AC93</f>
        <v>17661327841670.125</v>
      </c>
      <c r="AD2">
        <f>'CAN Residential Assignment'!AD93</f>
        <v>17739879779651.473</v>
      </c>
      <c r="AE2">
        <f>'CAN Residential Assignment'!AE93</f>
        <v>17827315567761.668</v>
      </c>
      <c r="AF2">
        <f>'CAN Residential Assignment'!AF93</f>
        <v>17912179715045.09</v>
      </c>
      <c r="AG2">
        <f>'CAN Residential Assignment'!AG93</f>
        <v>18003823642690.004</v>
      </c>
      <c r="AH2">
        <f>'CAN Residential Assignment'!AH93</f>
        <v>18088220218914.016</v>
      </c>
      <c r="AI2">
        <f>'CAN Residential Assignment'!AI93</f>
        <v>18616588267988.5</v>
      </c>
      <c r="AJ2">
        <f>'CAN Residential Assignment'!AJ93</f>
        <v>18738471291239.438</v>
      </c>
      <c r="AK2">
        <f>'CAN Residential Assignment'!AK93</f>
        <v>18860354314490.344</v>
      </c>
    </row>
    <row r="3" spans="1:37">
      <c r="A3" s="1" t="s">
        <v>1012</v>
      </c>
      <c r="B3">
        <f>'CAN Residential Assignment'!B94</f>
        <v>0</v>
      </c>
      <c r="C3">
        <f>'CAN Residential Assignment'!C94</f>
        <v>0</v>
      </c>
      <c r="D3">
        <f>'CAN Residential Assignment'!D94</f>
        <v>0</v>
      </c>
      <c r="E3">
        <f>'CAN Residential Assignment'!E94</f>
        <v>0</v>
      </c>
      <c r="F3">
        <f>'CAN Residential Assignment'!F94</f>
        <v>0</v>
      </c>
      <c r="G3">
        <f>'CAN Residential Assignment'!G94</f>
        <v>0</v>
      </c>
      <c r="H3">
        <f>'CAN Residential Assignment'!H94</f>
        <v>0</v>
      </c>
      <c r="I3">
        <f>'CAN Residential Assignment'!I94</f>
        <v>0</v>
      </c>
      <c r="J3">
        <f>'CAN Residential Assignment'!J94</f>
        <v>0</v>
      </c>
      <c r="K3">
        <f>'CAN Residential Assignment'!K94</f>
        <v>0</v>
      </c>
      <c r="L3">
        <f>'CAN Residential Assignment'!L94</f>
        <v>0</v>
      </c>
      <c r="M3">
        <f>'CAN Residential Assignment'!M94</f>
        <v>0</v>
      </c>
      <c r="N3">
        <f>'CAN Residential Assignment'!N94</f>
        <v>0</v>
      </c>
      <c r="O3">
        <f>'CAN Residential Assignment'!O94</f>
        <v>0</v>
      </c>
      <c r="P3">
        <f>'CAN Residential Assignment'!P94</f>
        <v>0</v>
      </c>
      <c r="Q3">
        <f>'CAN Residential Assignment'!Q94</f>
        <v>0</v>
      </c>
      <c r="R3">
        <f>'CAN Residential Assignment'!R94</f>
        <v>0</v>
      </c>
      <c r="S3">
        <f>'CAN Residential Assignment'!S94</f>
        <v>0</v>
      </c>
      <c r="T3">
        <f>'CAN Residential Assignment'!T94</f>
        <v>0</v>
      </c>
      <c r="U3">
        <f>'CAN Residential Assignment'!U94</f>
        <v>0</v>
      </c>
      <c r="V3">
        <f>'CAN Residential Assignment'!V94</f>
        <v>0</v>
      </c>
      <c r="W3">
        <f>'CAN Residential Assignment'!W94</f>
        <v>0</v>
      </c>
      <c r="X3">
        <f>'CAN Residential Assignment'!X94</f>
        <v>0</v>
      </c>
      <c r="Y3">
        <f>'CAN Residential Assignment'!Y94</f>
        <v>0</v>
      </c>
      <c r="Z3">
        <f>'CAN Residential Assignment'!Z94</f>
        <v>0</v>
      </c>
      <c r="AA3">
        <f>'CAN Residential Assignment'!AA94</f>
        <v>0</v>
      </c>
      <c r="AB3">
        <f>'CAN Residential Assignment'!AB94</f>
        <v>0</v>
      </c>
      <c r="AC3">
        <f>'CAN Residential Assignment'!AC94</f>
        <v>0</v>
      </c>
      <c r="AD3">
        <f>'CAN Residential Assignment'!AD94</f>
        <v>0</v>
      </c>
      <c r="AE3">
        <f>'CAN Residential Assignment'!AE94</f>
        <v>0</v>
      </c>
      <c r="AF3">
        <f>'CAN Residential Assignment'!AF94</f>
        <v>0</v>
      </c>
      <c r="AG3">
        <f>'CAN Residential Assignment'!AG94</f>
        <v>0</v>
      </c>
      <c r="AH3">
        <f>'CAN Residential Assignment'!AH94</f>
        <v>0</v>
      </c>
      <c r="AI3">
        <f>'CAN Residential Assignment'!AI94</f>
        <v>0</v>
      </c>
      <c r="AJ3">
        <f>'CAN Residential Assignment'!AJ94</f>
        <v>0</v>
      </c>
      <c r="AK3">
        <f>'CAN Residential Assignment'!AK94</f>
        <v>0</v>
      </c>
    </row>
    <row r="4" spans="1:37">
      <c r="A4" s="1" t="s">
        <v>1013</v>
      </c>
      <c r="B4">
        <f>'CAN Residential Assignment'!B95</f>
        <v>0</v>
      </c>
      <c r="C4">
        <f>'CAN Residential Assignment'!C95</f>
        <v>0</v>
      </c>
      <c r="D4">
        <f>'CAN Residential Assignment'!D95</f>
        <v>0</v>
      </c>
      <c r="E4">
        <f>'CAN Residential Assignment'!E95</f>
        <v>0</v>
      </c>
      <c r="F4">
        <f>'CAN Residential Assignment'!F95</f>
        <v>0</v>
      </c>
      <c r="G4">
        <f>'CAN Residential Assignment'!G95</f>
        <v>0</v>
      </c>
      <c r="H4">
        <f>'CAN Residential Assignment'!H95</f>
        <v>0</v>
      </c>
      <c r="I4">
        <f>'CAN Residential Assignment'!I95</f>
        <v>0</v>
      </c>
      <c r="J4">
        <f>'CAN Residential Assignment'!J95</f>
        <v>0</v>
      </c>
      <c r="K4">
        <f>'CAN Residential Assignment'!K95</f>
        <v>0</v>
      </c>
      <c r="L4">
        <f>'CAN Residential Assignment'!L95</f>
        <v>0</v>
      </c>
      <c r="M4">
        <f>'CAN Residential Assignment'!M95</f>
        <v>0</v>
      </c>
      <c r="N4">
        <f>'CAN Residential Assignment'!N95</f>
        <v>0</v>
      </c>
      <c r="O4">
        <f>'CAN Residential Assignment'!O95</f>
        <v>0</v>
      </c>
      <c r="P4">
        <f>'CAN Residential Assignment'!P95</f>
        <v>0</v>
      </c>
      <c r="Q4">
        <f>'CAN Residential Assignment'!Q95</f>
        <v>0</v>
      </c>
      <c r="R4">
        <f>'CAN Residential Assignment'!R95</f>
        <v>0</v>
      </c>
      <c r="S4">
        <f>'CAN Residential Assignment'!S95</f>
        <v>0</v>
      </c>
      <c r="T4">
        <f>'CAN Residential Assignment'!T95</f>
        <v>0</v>
      </c>
      <c r="U4">
        <f>'CAN Residential Assignment'!U95</f>
        <v>0</v>
      </c>
      <c r="V4">
        <f>'CAN Residential Assignment'!V95</f>
        <v>0</v>
      </c>
      <c r="W4">
        <f>'CAN Residential Assignment'!W95</f>
        <v>0</v>
      </c>
      <c r="X4">
        <f>'CAN Residential Assignment'!X95</f>
        <v>0</v>
      </c>
      <c r="Y4">
        <f>'CAN Residential Assignment'!Y95</f>
        <v>0</v>
      </c>
      <c r="Z4">
        <f>'CAN Residential Assignment'!Z95</f>
        <v>0</v>
      </c>
      <c r="AA4">
        <f>'CAN Residential Assignment'!AA95</f>
        <v>0</v>
      </c>
      <c r="AB4">
        <f>'CAN Residential Assignment'!AB95</f>
        <v>0</v>
      </c>
      <c r="AC4">
        <f>'CAN Residential Assignment'!AC95</f>
        <v>0</v>
      </c>
      <c r="AD4">
        <f>'CAN Residential Assignment'!AD95</f>
        <v>0</v>
      </c>
      <c r="AE4">
        <f>'CAN Residential Assignment'!AE95</f>
        <v>0</v>
      </c>
      <c r="AF4">
        <f>'CAN Residential Assignment'!AF95</f>
        <v>0</v>
      </c>
      <c r="AG4">
        <f>'CAN Residential Assignment'!AG95</f>
        <v>0</v>
      </c>
      <c r="AH4">
        <f>'CAN Residential Assignment'!AH95</f>
        <v>0</v>
      </c>
      <c r="AI4">
        <f>'CAN Residential Assignment'!AI95</f>
        <v>0</v>
      </c>
      <c r="AJ4">
        <f>'CAN Residential Assignment'!AJ95</f>
        <v>0</v>
      </c>
      <c r="AK4">
        <f>'CAN Residential Assignment'!AK95</f>
        <v>0</v>
      </c>
    </row>
    <row r="5" spans="1:37">
      <c r="A5" s="1" t="s">
        <v>1014</v>
      </c>
      <c r="B5">
        <f>'CAN Residential Assignment'!B96</f>
        <v>0</v>
      </c>
      <c r="C5">
        <f>'CAN Residential Assignment'!C96</f>
        <v>0</v>
      </c>
      <c r="D5">
        <f>'CAN Residential Assignment'!D96</f>
        <v>0</v>
      </c>
      <c r="E5">
        <f>'CAN Residential Assignment'!E96</f>
        <v>0</v>
      </c>
      <c r="F5">
        <f>'CAN Residential Assignment'!F96</f>
        <v>0</v>
      </c>
      <c r="G5">
        <f>'CAN Residential Assignment'!G96</f>
        <v>0</v>
      </c>
      <c r="H5">
        <f>'CAN Residential Assignment'!H96</f>
        <v>0</v>
      </c>
      <c r="I5">
        <f>'CAN Residential Assignment'!I96</f>
        <v>0</v>
      </c>
      <c r="J5">
        <f>'CAN Residential Assignment'!J96</f>
        <v>0</v>
      </c>
      <c r="K5">
        <f>'CAN Residential Assignment'!K96</f>
        <v>0</v>
      </c>
      <c r="L5">
        <f>'CAN Residential Assignment'!L96</f>
        <v>0</v>
      </c>
      <c r="M5">
        <f>'CAN Residential Assignment'!M96</f>
        <v>0</v>
      </c>
      <c r="N5">
        <f>'CAN Residential Assignment'!N96</f>
        <v>0</v>
      </c>
      <c r="O5">
        <f>'CAN Residential Assignment'!O96</f>
        <v>0</v>
      </c>
      <c r="P5">
        <f>'CAN Residential Assignment'!P96</f>
        <v>0</v>
      </c>
      <c r="Q5">
        <f>'CAN Residential Assignment'!Q96</f>
        <v>0</v>
      </c>
      <c r="R5">
        <f>'CAN Residential Assignment'!R96</f>
        <v>0</v>
      </c>
      <c r="S5">
        <f>'CAN Residential Assignment'!S96</f>
        <v>0</v>
      </c>
      <c r="T5">
        <f>'CAN Residential Assignment'!T96</f>
        <v>0</v>
      </c>
      <c r="U5">
        <f>'CAN Residential Assignment'!U96</f>
        <v>0</v>
      </c>
      <c r="V5">
        <f>'CAN Residential Assignment'!V96</f>
        <v>0</v>
      </c>
      <c r="W5">
        <f>'CAN Residential Assignment'!W96</f>
        <v>0</v>
      </c>
      <c r="X5">
        <f>'CAN Residential Assignment'!X96</f>
        <v>0</v>
      </c>
      <c r="Y5">
        <f>'CAN Residential Assignment'!Y96</f>
        <v>0</v>
      </c>
      <c r="Z5">
        <f>'CAN Residential Assignment'!Z96</f>
        <v>0</v>
      </c>
      <c r="AA5">
        <f>'CAN Residential Assignment'!AA96</f>
        <v>0</v>
      </c>
      <c r="AB5">
        <f>'CAN Residential Assignment'!AB96</f>
        <v>0</v>
      </c>
      <c r="AC5">
        <f>'CAN Residential Assignment'!AC96</f>
        <v>0</v>
      </c>
      <c r="AD5">
        <f>'CAN Residential Assignment'!AD96</f>
        <v>0</v>
      </c>
      <c r="AE5">
        <f>'CAN Residential Assignment'!AE96</f>
        <v>0</v>
      </c>
      <c r="AF5">
        <f>'CAN Residential Assignment'!AF96</f>
        <v>0</v>
      </c>
      <c r="AG5">
        <f>'CAN Residential Assignment'!AG96</f>
        <v>0</v>
      </c>
      <c r="AH5">
        <f>'CAN Residential Assignment'!AH96</f>
        <v>0</v>
      </c>
      <c r="AI5">
        <f>'CAN Residential Assignment'!AI96</f>
        <v>0</v>
      </c>
      <c r="AJ5">
        <f>'CAN Residential Assignment'!AJ96</f>
        <v>0</v>
      </c>
      <c r="AK5">
        <f>'CAN Residential Assignment'!AK96</f>
        <v>0</v>
      </c>
    </row>
    <row r="6" spans="1:37">
      <c r="A6" s="1" t="s">
        <v>1015</v>
      </c>
      <c r="B6">
        <f>'CAN Residential Assignment'!B97</f>
        <v>0</v>
      </c>
      <c r="C6">
        <f>'CAN Residential Assignment'!C97</f>
        <v>0</v>
      </c>
      <c r="D6">
        <f>'CAN Residential Assignment'!D97</f>
        <v>0</v>
      </c>
      <c r="E6">
        <f>'CAN Residential Assignment'!E97</f>
        <v>0</v>
      </c>
      <c r="F6">
        <f>'CAN Residential Assignment'!F97</f>
        <v>0</v>
      </c>
      <c r="G6">
        <f>'CAN Residential Assignment'!G97</f>
        <v>0</v>
      </c>
      <c r="H6">
        <f>'CAN Residential Assignment'!H97</f>
        <v>0</v>
      </c>
      <c r="I6">
        <f>'CAN Residential Assignment'!I97</f>
        <v>0</v>
      </c>
      <c r="J6">
        <f>'CAN Residential Assignment'!J97</f>
        <v>0</v>
      </c>
      <c r="K6">
        <f>'CAN Residential Assignment'!K97</f>
        <v>0</v>
      </c>
      <c r="L6">
        <f>'CAN Residential Assignment'!L97</f>
        <v>0</v>
      </c>
      <c r="M6">
        <f>'CAN Residential Assignment'!M97</f>
        <v>0</v>
      </c>
      <c r="N6">
        <f>'CAN Residential Assignment'!N97</f>
        <v>0</v>
      </c>
      <c r="O6">
        <f>'CAN Residential Assignment'!O97</f>
        <v>0</v>
      </c>
      <c r="P6">
        <f>'CAN Residential Assignment'!P97</f>
        <v>0</v>
      </c>
      <c r="Q6">
        <f>'CAN Residential Assignment'!Q97</f>
        <v>0</v>
      </c>
      <c r="R6">
        <f>'CAN Residential Assignment'!R97</f>
        <v>0</v>
      </c>
      <c r="S6">
        <f>'CAN Residential Assignment'!S97</f>
        <v>0</v>
      </c>
      <c r="T6">
        <f>'CAN Residential Assignment'!T97</f>
        <v>0</v>
      </c>
      <c r="U6">
        <f>'CAN Residential Assignment'!U97</f>
        <v>0</v>
      </c>
      <c r="V6">
        <f>'CAN Residential Assignment'!V97</f>
        <v>0</v>
      </c>
      <c r="W6">
        <f>'CAN Residential Assignment'!W97</f>
        <v>0</v>
      </c>
      <c r="X6">
        <f>'CAN Residential Assignment'!X97</f>
        <v>0</v>
      </c>
      <c r="Y6">
        <f>'CAN Residential Assignment'!Y97</f>
        <v>0</v>
      </c>
      <c r="Z6">
        <f>'CAN Residential Assignment'!Z97</f>
        <v>0</v>
      </c>
      <c r="AA6">
        <f>'CAN Residential Assignment'!AA97</f>
        <v>0</v>
      </c>
      <c r="AB6">
        <f>'CAN Residential Assignment'!AB97</f>
        <v>0</v>
      </c>
      <c r="AC6">
        <f>'CAN Residential Assignment'!AC97</f>
        <v>0</v>
      </c>
      <c r="AD6">
        <f>'CAN Residential Assignment'!AD97</f>
        <v>0</v>
      </c>
      <c r="AE6">
        <f>'CAN Residential Assignment'!AE97</f>
        <v>0</v>
      </c>
      <c r="AF6">
        <f>'CAN Residential Assignment'!AF97</f>
        <v>0</v>
      </c>
      <c r="AG6">
        <f>'CAN Residential Assignment'!AG97</f>
        <v>0</v>
      </c>
      <c r="AH6">
        <f>'CAN Residential Assignment'!AH97</f>
        <v>0</v>
      </c>
      <c r="AI6">
        <f>'CAN Residential Assignment'!AI97</f>
        <v>0</v>
      </c>
      <c r="AJ6">
        <f>'CAN Residential Assignment'!AJ97</f>
        <v>0</v>
      </c>
      <c r="AK6">
        <f>'CAN Residential Assignment'!AK97</f>
        <v>0</v>
      </c>
    </row>
    <row r="7" spans="1:37">
      <c r="A7" s="1" t="s">
        <v>1025</v>
      </c>
      <c r="B7">
        <f>'CAN Residential Assignment'!B98</f>
        <v>0</v>
      </c>
      <c r="C7">
        <f>'CAN Residential Assignment'!C98</f>
        <v>0</v>
      </c>
      <c r="D7">
        <f>'CAN Residential Assignment'!D98</f>
        <v>0</v>
      </c>
      <c r="E7">
        <f>'CAN Residential Assignment'!E98</f>
        <v>0</v>
      </c>
      <c r="F7">
        <f>'CAN Residential Assignment'!F98</f>
        <v>0</v>
      </c>
      <c r="G7">
        <f>'CAN Residential Assignment'!G98</f>
        <v>0</v>
      </c>
      <c r="H7">
        <f>'CAN Residential Assignment'!H98</f>
        <v>0</v>
      </c>
      <c r="I7">
        <f>'CAN Residential Assignment'!I98</f>
        <v>0</v>
      </c>
      <c r="J7">
        <f>'CAN Residential Assignment'!J98</f>
        <v>0</v>
      </c>
      <c r="K7">
        <f>'CAN Residential Assignment'!K98</f>
        <v>0</v>
      </c>
      <c r="L7">
        <f>'CAN Residential Assignment'!L98</f>
        <v>0</v>
      </c>
      <c r="M7">
        <f>'CAN Residential Assignment'!M98</f>
        <v>0</v>
      </c>
      <c r="N7">
        <f>'CAN Residential Assignment'!N98</f>
        <v>0</v>
      </c>
      <c r="O7">
        <f>'CAN Residential Assignment'!O98</f>
        <v>0</v>
      </c>
      <c r="P7">
        <f>'CAN Residential Assignment'!P98</f>
        <v>0</v>
      </c>
      <c r="Q7">
        <f>'CAN Residential Assignment'!Q98</f>
        <v>0</v>
      </c>
      <c r="R7">
        <f>'CAN Residential Assignment'!R98</f>
        <v>0</v>
      </c>
      <c r="S7">
        <f>'CAN Residential Assignment'!S98</f>
        <v>0</v>
      </c>
      <c r="T7">
        <f>'CAN Residential Assignment'!T98</f>
        <v>0</v>
      </c>
      <c r="U7">
        <f>'CAN Residential Assignment'!U98</f>
        <v>0</v>
      </c>
      <c r="V7">
        <f>'CAN Residential Assignment'!V98</f>
        <v>0</v>
      </c>
      <c r="W7">
        <f>'CAN Residential Assignment'!W98</f>
        <v>0</v>
      </c>
      <c r="X7">
        <f>'CAN Residential Assignment'!X98</f>
        <v>0</v>
      </c>
      <c r="Y7">
        <f>'CAN Residential Assignment'!Y98</f>
        <v>0</v>
      </c>
      <c r="Z7">
        <f>'CAN Residential Assignment'!Z98</f>
        <v>0</v>
      </c>
      <c r="AA7">
        <f>'CAN Residential Assignment'!AA98</f>
        <v>0</v>
      </c>
      <c r="AB7">
        <f>'CAN Residential Assignment'!AB98</f>
        <v>0</v>
      </c>
      <c r="AC7">
        <f>'CAN Residential Assignment'!AC98</f>
        <v>0</v>
      </c>
      <c r="AD7">
        <f>'CAN Residential Assignment'!AD98</f>
        <v>0</v>
      </c>
      <c r="AE7">
        <f>'CAN Residential Assignment'!AE98</f>
        <v>0</v>
      </c>
      <c r="AF7">
        <f>'CAN Residential Assignment'!AF98</f>
        <v>0</v>
      </c>
      <c r="AG7">
        <f>'CAN Residential Assignment'!AG98</f>
        <v>0</v>
      </c>
      <c r="AH7">
        <f>'CAN Residential Assignment'!AH98</f>
        <v>0</v>
      </c>
      <c r="AI7">
        <f>'CAN Residential Assignment'!AI98</f>
        <v>0</v>
      </c>
      <c r="AJ7">
        <f>'CAN Residential Assignment'!AJ98</f>
        <v>0</v>
      </c>
      <c r="AK7">
        <f>'CAN Residential Assignment'!AK98</f>
        <v>0</v>
      </c>
    </row>
    <row r="8" spans="1:37">
      <c r="A8" s="1" t="s">
        <v>1016</v>
      </c>
      <c r="B8">
        <f>'CAN Residential Assignment'!B99</f>
        <v>0</v>
      </c>
      <c r="C8">
        <f>'CAN Residential Assignment'!C99</f>
        <v>0</v>
      </c>
      <c r="D8">
        <f>'CAN Residential Assignment'!D99</f>
        <v>0</v>
      </c>
      <c r="E8">
        <f>'CAN Residential Assignment'!E99</f>
        <v>0</v>
      </c>
      <c r="F8">
        <f>'CAN Residential Assignment'!F99</f>
        <v>0</v>
      </c>
      <c r="G8">
        <f>'CAN Residential Assignment'!G99</f>
        <v>0</v>
      </c>
      <c r="H8">
        <f>'CAN Residential Assignment'!H99</f>
        <v>0</v>
      </c>
      <c r="I8">
        <f>'CAN Residential Assignment'!I99</f>
        <v>0</v>
      </c>
      <c r="J8">
        <f>'CAN Residential Assignment'!J99</f>
        <v>0</v>
      </c>
      <c r="K8">
        <f>'CAN Residential Assignment'!K99</f>
        <v>0</v>
      </c>
      <c r="L8">
        <f>'CAN Residential Assignment'!L99</f>
        <v>0</v>
      </c>
      <c r="M8">
        <f>'CAN Residential Assignment'!M99</f>
        <v>0</v>
      </c>
      <c r="N8">
        <f>'CAN Residential Assignment'!N99</f>
        <v>0</v>
      </c>
      <c r="O8">
        <f>'CAN Residential Assignment'!O99</f>
        <v>0</v>
      </c>
      <c r="P8">
        <f>'CAN Residential Assignment'!P99</f>
        <v>0</v>
      </c>
      <c r="Q8">
        <f>'CAN Residential Assignment'!Q99</f>
        <v>0</v>
      </c>
      <c r="R8">
        <f>'CAN Residential Assignment'!R99</f>
        <v>0</v>
      </c>
      <c r="S8">
        <f>'CAN Residential Assignment'!S99</f>
        <v>0</v>
      </c>
      <c r="T8">
        <f>'CAN Residential Assignment'!T99</f>
        <v>0</v>
      </c>
      <c r="U8">
        <f>'CAN Residential Assignment'!U99</f>
        <v>0</v>
      </c>
      <c r="V8">
        <f>'CAN Residential Assignment'!V99</f>
        <v>0</v>
      </c>
      <c r="W8">
        <f>'CAN Residential Assignment'!W99</f>
        <v>0</v>
      </c>
      <c r="X8">
        <f>'CAN Residential Assignment'!X99</f>
        <v>0</v>
      </c>
      <c r="Y8">
        <f>'CAN Residential Assignment'!Y99</f>
        <v>0</v>
      </c>
      <c r="Z8">
        <f>'CAN Residential Assignment'!Z99</f>
        <v>0</v>
      </c>
      <c r="AA8">
        <f>'CAN Residential Assignment'!AA99</f>
        <v>0</v>
      </c>
      <c r="AB8">
        <f>'CAN Residential Assignment'!AB99</f>
        <v>0</v>
      </c>
      <c r="AC8">
        <f>'CAN Residential Assignment'!AC99</f>
        <v>0</v>
      </c>
      <c r="AD8">
        <f>'CAN Residential Assignment'!AD99</f>
        <v>0</v>
      </c>
      <c r="AE8">
        <f>'CAN Residential Assignment'!AE99</f>
        <v>0</v>
      </c>
      <c r="AF8">
        <f>'CAN Residential Assignment'!AF99</f>
        <v>0</v>
      </c>
      <c r="AG8">
        <f>'CAN Residential Assignment'!AG99</f>
        <v>0</v>
      </c>
      <c r="AH8">
        <f>'CAN Residential Assignment'!AH99</f>
        <v>0</v>
      </c>
      <c r="AI8">
        <f>'CAN Residential Assignment'!AI99</f>
        <v>0</v>
      </c>
      <c r="AJ8">
        <f>'CAN Residential Assignment'!AJ99</f>
        <v>0</v>
      </c>
      <c r="AK8">
        <f>'CAN Residential Assignment'!AK99</f>
        <v>0</v>
      </c>
    </row>
    <row r="9" spans="1:37">
      <c r="A9" s="1" t="s">
        <v>1017</v>
      </c>
      <c r="B9">
        <f>'CAN Residential Assignment'!B100</f>
        <v>0</v>
      </c>
      <c r="C9">
        <f>'CAN Residential Assignment'!C100</f>
        <v>0</v>
      </c>
      <c r="D9">
        <f>'CAN Residential Assignment'!D100</f>
        <v>0</v>
      </c>
      <c r="E9">
        <f>'CAN Residential Assignment'!E100</f>
        <v>0</v>
      </c>
      <c r="F9">
        <f>'CAN Residential Assignment'!F100</f>
        <v>0</v>
      </c>
      <c r="G9">
        <f>'CAN Residential Assignment'!G100</f>
        <v>0</v>
      </c>
      <c r="H9">
        <f>'CAN Residential Assignment'!H100</f>
        <v>0</v>
      </c>
      <c r="I9">
        <f>'CAN Residential Assignment'!I100</f>
        <v>0</v>
      </c>
      <c r="J9">
        <f>'CAN Residential Assignment'!J100</f>
        <v>0</v>
      </c>
      <c r="K9">
        <f>'CAN Residential Assignment'!K100</f>
        <v>0</v>
      </c>
      <c r="L9">
        <f>'CAN Residential Assignment'!L100</f>
        <v>0</v>
      </c>
      <c r="M9">
        <f>'CAN Residential Assignment'!M100</f>
        <v>0</v>
      </c>
      <c r="N9">
        <f>'CAN Residential Assignment'!N100</f>
        <v>0</v>
      </c>
      <c r="O9">
        <f>'CAN Residential Assignment'!O100</f>
        <v>0</v>
      </c>
      <c r="P9">
        <f>'CAN Residential Assignment'!P100</f>
        <v>0</v>
      </c>
      <c r="Q9">
        <f>'CAN Residential Assignment'!Q100</f>
        <v>0</v>
      </c>
      <c r="R9">
        <f>'CAN Residential Assignment'!R100</f>
        <v>0</v>
      </c>
      <c r="S9">
        <f>'CAN Residential Assignment'!S100</f>
        <v>0</v>
      </c>
      <c r="T9">
        <f>'CAN Residential Assignment'!T100</f>
        <v>0</v>
      </c>
      <c r="U9">
        <f>'CAN Residential Assignment'!U100</f>
        <v>0</v>
      </c>
      <c r="V9">
        <f>'CAN Residential Assignment'!V100</f>
        <v>0</v>
      </c>
      <c r="W9">
        <f>'CAN Residential Assignment'!W100</f>
        <v>0</v>
      </c>
      <c r="X9">
        <f>'CAN Residential Assignment'!X100</f>
        <v>0</v>
      </c>
      <c r="Y9">
        <f>'CAN Residential Assignment'!Y100</f>
        <v>0</v>
      </c>
      <c r="Z9">
        <f>'CAN Residential Assignment'!Z100</f>
        <v>0</v>
      </c>
      <c r="AA9">
        <f>'CAN Residential Assignment'!AA100</f>
        <v>0</v>
      </c>
      <c r="AB9">
        <f>'CAN Residential Assignment'!AB100</f>
        <v>0</v>
      </c>
      <c r="AC9">
        <f>'CAN Residential Assignment'!AC100</f>
        <v>0</v>
      </c>
      <c r="AD9">
        <f>'CAN Residential Assignment'!AD100</f>
        <v>0</v>
      </c>
      <c r="AE9">
        <f>'CAN Residential Assignment'!AE100</f>
        <v>0</v>
      </c>
      <c r="AF9">
        <f>'CAN Residential Assignment'!AF100</f>
        <v>0</v>
      </c>
      <c r="AG9">
        <f>'CAN Residential Assignment'!AG100</f>
        <v>0</v>
      </c>
      <c r="AH9">
        <f>'CAN Residential Assignment'!AH100</f>
        <v>0</v>
      </c>
      <c r="AI9">
        <f>'CAN Residential Assignment'!AI100</f>
        <v>0</v>
      </c>
      <c r="AJ9">
        <f>'CAN Residential Assignment'!AJ100</f>
        <v>0</v>
      </c>
      <c r="AK9">
        <f>'CAN Residential Assignment'!AK100</f>
        <v>0</v>
      </c>
    </row>
    <row r="10" spans="1:37">
      <c r="A10" s="1" t="s">
        <v>1018</v>
      </c>
      <c r="B10">
        <f>'CAN Residential Assignment'!B101</f>
        <v>0</v>
      </c>
      <c r="C10">
        <f>'CAN Residential Assignment'!C101</f>
        <v>0</v>
      </c>
      <c r="D10">
        <f>'CAN Residential Assignment'!D101</f>
        <v>0</v>
      </c>
      <c r="E10">
        <f>'CAN Residential Assignment'!E101</f>
        <v>0</v>
      </c>
      <c r="F10">
        <f>'CAN Residential Assignment'!F101</f>
        <v>0</v>
      </c>
      <c r="G10">
        <f>'CAN Residential Assignment'!G101</f>
        <v>0</v>
      </c>
      <c r="H10">
        <f>'CAN Residential Assignment'!H101</f>
        <v>0</v>
      </c>
      <c r="I10">
        <f>'CAN Residential Assignment'!I101</f>
        <v>0</v>
      </c>
      <c r="J10">
        <f>'CAN Residential Assignment'!J101</f>
        <v>0</v>
      </c>
      <c r="K10">
        <f>'CAN Residential Assignment'!K101</f>
        <v>0</v>
      </c>
      <c r="L10">
        <f>'CAN Residential Assignment'!L101</f>
        <v>0</v>
      </c>
      <c r="M10">
        <f>'CAN Residential Assignment'!M101</f>
        <v>0</v>
      </c>
      <c r="N10">
        <f>'CAN Residential Assignment'!N101</f>
        <v>0</v>
      </c>
      <c r="O10">
        <f>'CAN Residential Assignment'!O101</f>
        <v>0</v>
      </c>
      <c r="P10">
        <f>'CAN Residential Assignment'!P101</f>
        <v>0</v>
      </c>
      <c r="Q10">
        <f>'CAN Residential Assignment'!Q101</f>
        <v>0</v>
      </c>
      <c r="R10">
        <f>'CAN Residential Assignment'!R101</f>
        <v>0</v>
      </c>
      <c r="S10">
        <f>'CAN Residential Assignment'!S101</f>
        <v>0</v>
      </c>
      <c r="T10">
        <f>'CAN Residential Assignment'!T101</f>
        <v>0</v>
      </c>
      <c r="U10">
        <f>'CAN Residential Assignment'!U101</f>
        <v>0</v>
      </c>
      <c r="V10">
        <f>'CAN Residential Assignment'!V101</f>
        <v>0</v>
      </c>
      <c r="W10">
        <f>'CAN Residential Assignment'!W101</f>
        <v>0</v>
      </c>
      <c r="X10">
        <f>'CAN Residential Assignment'!X101</f>
        <v>0</v>
      </c>
      <c r="Y10">
        <f>'CAN Residential Assignment'!Y101</f>
        <v>0</v>
      </c>
      <c r="Z10">
        <f>'CAN Residential Assignment'!Z101</f>
        <v>0</v>
      </c>
      <c r="AA10">
        <f>'CAN Residential Assignment'!AA101</f>
        <v>0</v>
      </c>
      <c r="AB10">
        <f>'CAN Residential Assignment'!AB101</f>
        <v>0</v>
      </c>
      <c r="AC10">
        <f>'CAN Residential Assignment'!AC101</f>
        <v>0</v>
      </c>
      <c r="AD10">
        <f>'CAN Residential Assignment'!AD101</f>
        <v>0</v>
      </c>
      <c r="AE10">
        <f>'CAN Residential Assignment'!AE101</f>
        <v>0</v>
      </c>
      <c r="AF10">
        <f>'CAN Residential Assignment'!AF101</f>
        <v>0</v>
      </c>
      <c r="AG10">
        <f>'CAN Residential Assignment'!AG101</f>
        <v>0</v>
      </c>
      <c r="AH10">
        <f>'CAN Residential Assignment'!AH101</f>
        <v>0</v>
      </c>
      <c r="AI10">
        <f>'CAN Residential Assignment'!AI101</f>
        <v>0</v>
      </c>
      <c r="AJ10">
        <f>'CAN Residential Assignment'!AJ101</f>
        <v>0</v>
      </c>
      <c r="AK10">
        <f>'CAN Residential Assignment'!AK101</f>
        <v>0</v>
      </c>
    </row>
    <row r="11" spans="1:37">
      <c r="A11" s="1" t="s">
        <v>1019</v>
      </c>
      <c r="B11">
        <f>'CAN Residential Assignment'!B102</f>
        <v>0</v>
      </c>
      <c r="C11">
        <f>'CAN Residential Assignment'!C102</f>
        <v>0</v>
      </c>
      <c r="D11">
        <f>'CAN Residential Assignment'!D102</f>
        <v>0</v>
      </c>
      <c r="E11">
        <f>'CAN Residential Assignment'!E102</f>
        <v>0</v>
      </c>
      <c r="F11">
        <f>'CAN Residential Assignment'!F102</f>
        <v>0</v>
      </c>
      <c r="G11">
        <f>'CAN Residential Assignment'!G102</f>
        <v>0</v>
      </c>
      <c r="H11">
        <f>'CAN Residential Assignment'!H102</f>
        <v>0</v>
      </c>
      <c r="I11">
        <f>'CAN Residential Assignment'!I102</f>
        <v>0</v>
      </c>
      <c r="J11">
        <f>'CAN Residential Assignment'!J102</f>
        <v>0</v>
      </c>
      <c r="K11">
        <f>'CAN Residential Assignment'!K102</f>
        <v>0</v>
      </c>
      <c r="L11">
        <f>'CAN Residential Assignment'!L102</f>
        <v>0</v>
      </c>
      <c r="M11">
        <f>'CAN Residential Assignment'!M102</f>
        <v>0</v>
      </c>
      <c r="N11">
        <f>'CAN Residential Assignment'!N102</f>
        <v>0</v>
      </c>
      <c r="O11">
        <f>'CAN Residential Assignment'!O102</f>
        <v>0</v>
      </c>
      <c r="P11">
        <f>'CAN Residential Assignment'!P102</f>
        <v>0</v>
      </c>
      <c r="Q11">
        <f>'CAN Residential Assignment'!Q102</f>
        <v>0</v>
      </c>
      <c r="R11">
        <f>'CAN Residential Assignment'!R102</f>
        <v>0</v>
      </c>
      <c r="S11">
        <f>'CAN Residential Assignment'!S102</f>
        <v>0</v>
      </c>
      <c r="T11">
        <f>'CAN Residential Assignment'!T102</f>
        <v>0</v>
      </c>
      <c r="U11">
        <f>'CAN Residential Assignment'!U102</f>
        <v>0</v>
      </c>
      <c r="V11">
        <f>'CAN Residential Assignment'!V102</f>
        <v>0</v>
      </c>
      <c r="W11">
        <f>'CAN Residential Assignment'!W102</f>
        <v>0</v>
      </c>
      <c r="X11">
        <f>'CAN Residential Assignment'!X102</f>
        <v>0</v>
      </c>
      <c r="Y11">
        <f>'CAN Residential Assignment'!Y102</f>
        <v>0</v>
      </c>
      <c r="Z11">
        <f>'CAN Residential Assignment'!Z102</f>
        <v>0</v>
      </c>
      <c r="AA11">
        <f>'CAN Residential Assignment'!AA102</f>
        <v>0</v>
      </c>
      <c r="AB11">
        <f>'CAN Residential Assignment'!AB102</f>
        <v>0</v>
      </c>
      <c r="AC11">
        <f>'CAN Residential Assignment'!AC102</f>
        <v>0</v>
      </c>
      <c r="AD11">
        <f>'CAN Residential Assignment'!AD102</f>
        <v>0</v>
      </c>
      <c r="AE11">
        <f>'CAN Residential Assignment'!AE102</f>
        <v>0</v>
      </c>
      <c r="AF11">
        <f>'CAN Residential Assignment'!AF102</f>
        <v>0</v>
      </c>
      <c r="AG11">
        <f>'CAN Residential Assignment'!AG102</f>
        <v>0</v>
      </c>
      <c r="AH11">
        <f>'CAN Residential Assignment'!AH102</f>
        <v>0</v>
      </c>
      <c r="AI11">
        <f>'CAN Residential Assignment'!AI102</f>
        <v>0</v>
      </c>
      <c r="AJ11">
        <f>'CAN Residential Assignment'!AJ102</f>
        <v>0</v>
      </c>
      <c r="AK11">
        <f>'CAN Residential Assignment'!AK102</f>
        <v>0</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zoomScale="110" zoomScaleNormal="110" workbookViewId="0">
      <selection activeCell="A11" sqref="A11"/>
    </sheetView>
  </sheetViews>
  <sheetFormatPr defaultColWidth="8.85546875" defaultRowHeight="15"/>
  <cols>
    <col min="1" max="1" width="29.85546875" customWidth="1"/>
    <col min="2" max="2" width="11.85546875" bestFit="1" customWidth="1"/>
    <col min="3" max="3" width="10.85546875" bestFit="1" customWidth="1"/>
    <col min="4" max="10" width="11.85546875" bestFit="1" customWidth="1"/>
    <col min="11" max="11" width="10.85546875" bestFit="1" customWidth="1"/>
    <col min="12" max="14" width="11.85546875" bestFit="1" customWidth="1"/>
    <col min="15" max="15" width="10.85546875" bestFit="1" customWidth="1"/>
    <col min="16" max="33" width="11.85546875" bestFit="1" customWidth="1"/>
    <col min="34" max="34" width="10.8554687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Assignment'!B106</f>
        <v>20191870476807.199</v>
      </c>
      <c r="C2">
        <f>'CAN Residential Assignment'!C106</f>
        <v>20422036539140.434</v>
      </c>
      <c r="D2">
        <f>'CAN Residential Assignment'!D106</f>
        <v>22377472789047.781</v>
      </c>
      <c r="E2">
        <f>'CAN Residential Assignment'!E106</f>
        <v>20776713338583.313</v>
      </c>
      <c r="F2">
        <f>'CAN Residential Assignment'!F106</f>
        <v>20757532833388.879</v>
      </c>
      <c r="G2">
        <f>'CAN Residential Assignment'!G106</f>
        <v>20777688618508.453</v>
      </c>
      <c r="H2">
        <f>'CAN Residential Assignment'!H106</f>
        <v>20996476415048.379</v>
      </c>
      <c r="I2">
        <f>'CAN Residential Assignment'!I106</f>
        <v>21209737625345.836</v>
      </c>
      <c r="J2">
        <f>'CAN Residential Assignment'!J106</f>
        <v>21414546409625.414</v>
      </c>
      <c r="K2">
        <f>'CAN Residential Assignment'!K106</f>
        <v>21608952208036.816</v>
      </c>
      <c r="L2">
        <f>'CAN Residential Assignment'!L106</f>
        <v>21803358006448.215</v>
      </c>
      <c r="M2">
        <f>'CAN Residential Assignment'!M106</f>
        <v>22003940577718.848</v>
      </c>
      <c r="N2">
        <f>'CAN Residential Assignment'!N106</f>
        <v>22208749361998.418</v>
      </c>
      <c r="O2">
        <f>'CAN Residential Assignment'!O106</f>
        <v>22422010572295.879</v>
      </c>
      <c r="P2">
        <f>'CAN Residential Assignment'!P106</f>
        <v>22640473275527.422</v>
      </c>
      <c r="Q2">
        <f>'CAN Residential Assignment'!Q106</f>
        <v>22853409392516.504</v>
      </c>
      <c r="R2">
        <f>'CAN Residential Assignment'!R106</f>
        <v>23047165004311.145</v>
      </c>
      <c r="S2">
        <f>'CAN Residential Assignment'!S106</f>
        <v>23227591790462.195</v>
      </c>
      <c r="T2">
        <f>'CAN Residential Assignment'!T106</f>
        <v>23391113724577.473</v>
      </c>
      <c r="U2">
        <f>'CAN Residential Assignment'!U106</f>
        <v>23546833419291.625</v>
      </c>
      <c r="V2">
        <f>'CAN Residential Assignment'!V106</f>
        <v>23694100687987.891</v>
      </c>
      <c r="W2">
        <f>'CAN Residential Assignment'!W106</f>
        <v>23829664597582.465</v>
      </c>
      <c r="X2">
        <f>'CAN Residential Assignment'!X106</f>
        <v>23952549868150.207</v>
      </c>
      <c r="Y2">
        <f>'CAN Residential Assignment'!Y106</f>
        <v>24082262098193.938</v>
      </c>
      <c r="Z2">
        <f>'CAN Residential Assignment'!Z106</f>
        <v>24195719662818.652</v>
      </c>
      <c r="AA2">
        <f>'CAN Residential Assignment'!AA106</f>
        <v>24319580213311.539</v>
      </c>
      <c r="AB2">
        <f>'CAN Residential Assignment'!AB106</f>
        <v>24434663244478.156</v>
      </c>
      <c r="AC2">
        <f>'CAN Residential Assignment'!AC106</f>
        <v>24559173981587.801</v>
      </c>
      <c r="AD2">
        <f>'CAN Residential Assignment'!AD106</f>
        <v>24668405333203.57</v>
      </c>
      <c r="AE2">
        <f>'CAN Residential Assignment'!AE106</f>
        <v>24789990230537.793</v>
      </c>
      <c r="AF2">
        <f>'CAN Residential Assignment'!AF106</f>
        <v>24907999101479.832</v>
      </c>
      <c r="AG2">
        <f>'CAN Residential Assignment'!AG106</f>
        <v>25035435678364.902</v>
      </c>
      <c r="AH2">
        <f>'CAN Residential Assignment'!AH106</f>
        <v>25152794362690.18</v>
      </c>
    </row>
    <row r="3" spans="1:35">
      <c r="A3" s="1" t="s">
        <v>1012</v>
      </c>
      <c r="B3">
        <f>'CAN Residential Assignment'!B107</f>
        <v>0</v>
      </c>
      <c r="C3">
        <f>'CAN Residential Assignment'!C107</f>
        <v>0</v>
      </c>
      <c r="D3">
        <f>'CAN Residential Assignment'!D107</f>
        <v>0</v>
      </c>
      <c r="E3">
        <f>'CAN Residential Assignment'!E107</f>
        <v>0</v>
      </c>
      <c r="F3">
        <f>'CAN Residential Assignment'!F107</f>
        <v>0</v>
      </c>
      <c r="G3">
        <f>'CAN Residential Assignment'!G107</f>
        <v>0</v>
      </c>
      <c r="H3">
        <f>'CAN Residential Assignment'!H107</f>
        <v>0</v>
      </c>
      <c r="I3">
        <f>'CAN Residential Assignment'!I107</f>
        <v>0</v>
      </c>
      <c r="J3">
        <f>'CAN Residential Assignment'!J107</f>
        <v>0</v>
      </c>
      <c r="K3">
        <f>'CAN Residential Assignment'!K107</f>
        <v>0</v>
      </c>
      <c r="L3">
        <f>'CAN Residential Assignment'!L107</f>
        <v>0</v>
      </c>
      <c r="M3">
        <f>'CAN Residential Assignment'!M107</f>
        <v>0</v>
      </c>
      <c r="N3">
        <f>'CAN Residential Assignment'!N107</f>
        <v>0</v>
      </c>
      <c r="O3">
        <f>'CAN Residential Assignment'!O107</f>
        <v>0</v>
      </c>
      <c r="P3">
        <f>'CAN Residential Assignment'!P107</f>
        <v>0</v>
      </c>
      <c r="Q3">
        <f>'CAN Residential Assignment'!Q107</f>
        <v>0</v>
      </c>
      <c r="R3">
        <f>'CAN Residential Assignment'!R107</f>
        <v>0</v>
      </c>
      <c r="S3">
        <f>'CAN Residential Assignment'!S107</f>
        <v>0</v>
      </c>
      <c r="T3">
        <f>'CAN Residential Assignment'!T107</f>
        <v>0</v>
      </c>
      <c r="U3">
        <f>'CAN Residential Assignment'!U107</f>
        <v>0</v>
      </c>
      <c r="V3">
        <f>'CAN Residential Assignment'!V107</f>
        <v>0</v>
      </c>
      <c r="W3">
        <f>'CAN Residential Assignment'!W107</f>
        <v>0</v>
      </c>
      <c r="X3">
        <f>'CAN Residential Assignment'!X107</f>
        <v>0</v>
      </c>
      <c r="Y3">
        <f>'CAN Residential Assignment'!Y107</f>
        <v>0</v>
      </c>
      <c r="Z3">
        <f>'CAN Residential Assignment'!Z107</f>
        <v>0</v>
      </c>
      <c r="AA3">
        <f>'CAN Residential Assignment'!AA107</f>
        <v>0</v>
      </c>
      <c r="AB3">
        <f>'CAN Residential Assignment'!AB107</f>
        <v>0</v>
      </c>
      <c r="AC3">
        <f>'CAN Residential Assignment'!AC107</f>
        <v>0</v>
      </c>
      <c r="AD3">
        <f>'CAN Residential Assignment'!AD107</f>
        <v>0</v>
      </c>
      <c r="AE3">
        <f>'CAN Residential Assignment'!AE107</f>
        <v>0</v>
      </c>
      <c r="AF3">
        <f>'CAN Residential Assignment'!AF107</f>
        <v>0</v>
      </c>
      <c r="AG3">
        <f>'CAN Residential Assignment'!AG107</f>
        <v>0</v>
      </c>
      <c r="AH3">
        <f>'CAN Residential Assignment'!AH107</f>
        <v>0</v>
      </c>
    </row>
    <row r="4" spans="1:35">
      <c r="A4" s="1" t="s">
        <v>1013</v>
      </c>
      <c r="B4">
        <f>'CAN Residential Assignment'!B108</f>
        <v>0</v>
      </c>
      <c r="C4">
        <f>'CAN Residential Assignment'!C108</f>
        <v>0</v>
      </c>
      <c r="D4">
        <f>'CAN Residential Assignment'!D108</f>
        <v>0</v>
      </c>
      <c r="E4">
        <f>'CAN Residential Assignment'!E108</f>
        <v>0</v>
      </c>
      <c r="F4">
        <f>'CAN Residential Assignment'!F108</f>
        <v>0</v>
      </c>
      <c r="G4">
        <f>'CAN Residential Assignment'!G108</f>
        <v>0</v>
      </c>
      <c r="H4">
        <f>'CAN Residential Assignment'!H108</f>
        <v>0</v>
      </c>
      <c r="I4">
        <f>'CAN Residential Assignment'!I108</f>
        <v>0</v>
      </c>
      <c r="J4">
        <f>'CAN Residential Assignment'!J108</f>
        <v>0</v>
      </c>
      <c r="K4">
        <f>'CAN Residential Assignment'!K108</f>
        <v>0</v>
      </c>
      <c r="L4">
        <f>'CAN Residential Assignment'!L108</f>
        <v>0</v>
      </c>
      <c r="M4">
        <f>'CAN Residential Assignment'!M108</f>
        <v>0</v>
      </c>
      <c r="N4">
        <f>'CAN Residential Assignment'!N108</f>
        <v>0</v>
      </c>
      <c r="O4">
        <f>'CAN Residential Assignment'!O108</f>
        <v>0</v>
      </c>
      <c r="P4">
        <f>'CAN Residential Assignment'!P108</f>
        <v>0</v>
      </c>
      <c r="Q4">
        <f>'CAN Residential Assignment'!Q108</f>
        <v>0</v>
      </c>
      <c r="R4">
        <f>'CAN Residential Assignment'!R108</f>
        <v>0</v>
      </c>
      <c r="S4">
        <f>'CAN Residential Assignment'!S108</f>
        <v>0</v>
      </c>
      <c r="T4">
        <f>'CAN Residential Assignment'!T108</f>
        <v>0</v>
      </c>
      <c r="U4">
        <f>'CAN Residential Assignment'!U108</f>
        <v>0</v>
      </c>
      <c r="V4">
        <f>'CAN Residential Assignment'!V108</f>
        <v>0</v>
      </c>
      <c r="W4">
        <f>'CAN Residential Assignment'!W108</f>
        <v>0</v>
      </c>
      <c r="X4">
        <f>'CAN Residential Assignment'!X108</f>
        <v>0</v>
      </c>
      <c r="Y4">
        <f>'CAN Residential Assignment'!Y108</f>
        <v>0</v>
      </c>
      <c r="Z4">
        <f>'CAN Residential Assignment'!Z108</f>
        <v>0</v>
      </c>
      <c r="AA4">
        <f>'CAN Residential Assignment'!AA108</f>
        <v>0</v>
      </c>
      <c r="AB4">
        <f>'CAN Residential Assignment'!AB108</f>
        <v>0</v>
      </c>
      <c r="AC4">
        <f>'CAN Residential Assignment'!AC108</f>
        <v>0</v>
      </c>
      <c r="AD4">
        <f>'CAN Residential Assignment'!AD108</f>
        <v>0</v>
      </c>
      <c r="AE4">
        <f>'CAN Residential Assignment'!AE108</f>
        <v>0</v>
      </c>
      <c r="AF4">
        <f>'CAN Residential Assignment'!AF108</f>
        <v>0</v>
      </c>
      <c r="AG4">
        <f>'CAN Residential Assignment'!AG108</f>
        <v>0</v>
      </c>
      <c r="AH4">
        <f>'CAN Residential Assignment'!AH108</f>
        <v>0</v>
      </c>
    </row>
    <row r="5" spans="1:35">
      <c r="A5" s="1" t="s">
        <v>1014</v>
      </c>
      <c r="B5">
        <f>'CAN Residential Assignment'!B109</f>
        <v>0</v>
      </c>
      <c r="C5">
        <f>'CAN Residential Assignment'!C109</f>
        <v>0</v>
      </c>
      <c r="D5">
        <f>'CAN Residential Assignment'!D109</f>
        <v>0</v>
      </c>
      <c r="E5">
        <f>'CAN Residential Assignment'!E109</f>
        <v>0</v>
      </c>
      <c r="F5">
        <f>'CAN Residential Assignment'!F109</f>
        <v>0</v>
      </c>
      <c r="G5">
        <f>'CAN Residential Assignment'!G109</f>
        <v>0</v>
      </c>
      <c r="H5">
        <f>'CAN Residential Assignment'!H109</f>
        <v>0</v>
      </c>
      <c r="I5">
        <f>'CAN Residential Assignment'!I109</f>
        <v>0</v>
      </c>
      <c r="J5">
        <f>'CAN Residential Assignment'!J109</f>
        <v>0</v>
      </c>
      <c r="K5">
        <f>'CAN Residential Assignment'!K109</f>
        <v>0</v>
      </c>
      <c r="L5">
        <f>'CAN Residential Assignment'!L109</f>
        <v>0</v>
      </c>
      <c r="M5">
        <f>'CAN Residential Assignment'!M109</f>
        <v>0</v>
      </c>
      <c r="N5">
        <f>'CAN Residential Assignment'!N109</f>
        <v>0</v>
      </c>
      <c r="O5">
        <f>'CAN Residential Assignment'!O109</f>
        <v>0</v>
      </c>
      <c r="P5">
        <f>'CAN Residential Assignment'!P109</f>
        <v>0</v>
      </c>
      <c r="Q5">
        <f>'CAN Residential Assignment'!Q109</f>
        <v>0</v>
      </c>
      <c r="R5">
        <f>'CAN Residential Assignment'!R109</f>
        <v>0</v>
      </c>
      <c r="S5">
        <f>'CAN Residential Assignment'!S109</f>
        <v>0</v>
      </c>
      <c r="T5">
        <f>'CAN Residential Assignment'!T109</f>
        <v>0</v>
      </c>
      <c r="U5">
        <f>'CAN Residential Assignment'!U109</f>
        <v>0</v>
      </c>
      <c r="V5">
        <f>'CAN Residential Assignment'!V109</f>
        <v>0</v>
      </c>
      <c r="W5">
        <f>'CAN Residential Assignment'!W109</f>
        <v>0</v>
      </c>
      <c r="X5">
        <f>'CAN Residential Assignment'!X109</f>
        <v>0</v>
      </c>
      <c r="Y5">
        <f>'CAN Residential Assignment'!Y109</f>
        <v>0</v>
      </c>
      <c r="Z5">
        <f>'CAN Residential Assignment'!Z109</f>
        <v>0</v>
      </c>
      <c r="AA5">
        <f>'CAN Residential Assignment'!AA109</f>
        <v>0</v>
      </c>
      <c r="AB5">
        <f>'CAN Residential Assignment'!AB109</f>
        <v>0</v>
      </c>
      <c r="AC5">
        <f>'CAN Residential Assignment'!AC109</f>
        <v>0</v>
      </c>
      <c r="AD5">
        <f>'CAN Residential Assignment'!AD109</f>
        <v>0</v>
      </c>
      <c r="AE5">
        <f>'CAN Residential Assignment'!AE109</f>
        <v>0</v>
      </c>
      <c r="AF5">
        <f>'CAN Residential Assignment'!AF109</f>
        <v>0</v>
      </c>
      <c r="AG5">
        <f>'CAN Residential Assignment'!AG109</f>
        <v>0</v>
      </c>
      <c r="AH5">
        <f>'CAN Residential Assignment'!AH109</f>
        <v>0</v>
      </c>
    </row>
    <row r="6" spans="1:35">
      <c r="A6" s="1" t="s">
        <v>1015</v>
      </c>
      <c r="B6">
        <f>'CAN Residential Assignment'!B110</f>
        <v>0</v>
      </c>
      <c r="C6">
        <f>'CAN Residential Assignment'!C110</f>
        <v>0</v>
      </c>
      <c r="D6">
        <f>'CAN Residential Assignment'!D110</f>
        <v>0</v>
      </c>
      <c r="E6">
        <f>'CAN Residential Assignment'!E110</f>
        <v>0</v>
      </c>
      <c r="F6">
        <f>'CAN Residential Assignment'!F110</f>
        <v>0</v>
      </c>
      <c r="G6">
        <f>'CAN Residential Assignment'!G110</f>
        <v>0</v>
      </c>
      <c r="H6">
        <f>'CAN Residential Assignment'!H110</f>
        <v>0</v>
      </c>
      <c r="I6">
        <f>'CAN Residential Assignment'!I110</f>
        <v>0</v>
      </c>
      <c r="J6">
        <f>'CAN Residential Assignment'!J110</f>
        <v>0</v>
      </c>
      <c r="K6">
        <f>'CAN Residential Assignment'!K110</f>
        <v>0</v>
      </c>
      <c r="L6">
        <f>'CAN Residential Assignment'!L110</f>
        <v>0</v>
      </c>
      <c r="M6">
        <f>'CAN Residential Assignment'!M110</f>
        <v>0</v>
      </c>
      <c r="N6">
        <f>'CAN Residential Assignment'!N110</f>
        <v>0</v>
      </c>
      <c r="O6">
        <f>'CAN Residential Assignment'!O110</f>
        <v>0</v>
      </c>
      <c r="P6">
        <f>'CAN Residential Assignment'!P110</f>
        <v>0</v>
      </c>
      <c r="Q6">
        <f>'CAN Residential Assignment'!Q110</f>
        <v>0</v>
      </c>
      <c r="R6">
        <f>'CAN Residential Assignment'!R110</f>
        <v>0</v>
      </c>
      <c r="S6">
        <f>'CAN Residential Assignment'!S110</f>
        <v>0</v>
      </c>
      <c r="T6">
        <f>'CAN Residential Assignment'!T110</f>
        <v>0</v>
      </c>
      <c r="U6">
        <f>'CAN Residential Assignment'!U110</f>
        <v>0</v>
      </c>
      <c r="V6">
        <f>'CAN Residential Assignment'!V110</f>
        <v>0</v>
      </c>
      <c r="W6">
        <f>'CAN Residential Assignment'!W110</f>
        <v>0</v>
      </c>
      <c r="X6">
        <f>'CAN Residential Assignment'!X110</f>
        <v>0</v>
      </c>
      <c r="Y6">
        <f>'CAN Residential Assignment'!Y110</f>
        <v>0</v>
      </c>
      <c r="Z6">
        <f>'CAN Residential Assignment'!Z110</f>
        <v>0</v>
      </c>
      <c r="AA6">
        <f>'CAN Residential Assignment'!AA110</f>
        <v>0</v>
      </c>
      <c r="AB6">
        <f>'CAN Residential Assignment'!AB110</f>
        <v>0</v>
      </c>
      <c r="AC6">
        <f>'CAN Residential Assignment'!AC110</f>
        <v>0</v>
      </c>
      <c r="AD6">
        <f>'CAN Residential Assignment'!AD110</f>
        <v>0</v>
      </c>
      <c r="AE6">
        <f>'CAN Residential Assignment'!AE110</f>
        <v>0</v>
      </c>
      <c r="AF6">
        <f>'CAN Residential Assignment'!AF110</f>
        <v>0</v>
      </c>
      <c r="AG6">
        <f>'CAN Residential Assignment'!AG110</f>
        <v>0</v>
      </c>
      <c r="AH6">
        <f>'CAN Residential Assignment'!AH110</f>
        <v>0</v>
      </c>
    </row>
    <row r="7" spans="1:35">
      <c r="A7" s="1" t="s">
        <v>1025</v>
      </c>
      <c r="B7">
        <f>'CAN Residential Assignment'!B111</f>
        <v>0</v>
      </c>
      <c r="C7">
        <f>'CAN Residential Assignment'!C111</f>
        <v>0</v>
      </c>
      <c r="D7">
        <f>'CAN Residential Assignment'!D111</f>
        <v>0</v>
      </c>
      <c r="E7">
        <f>'CAN Residential Assignment'!E111</f>
        <v>0</v>
      </c>
      <c r="F7">
        <f>'CAN Residential Assignment'!F111</f>
        <v>0</v>
      </c>
      <c r="G7">
        <f>'CAN Residential Assignment'!G111</f>
        <v>0</v>
      </c>
      <c r="H7">
        <f>'CAN Residential Assignment'!H111</f>
        <v>0</v>
      </c>
      <c r="I7">
        <f>'CAN Residential Assignment'!I111</f>
        <v>0</v>
      </c>
      <c r="J7">
        <f>'CAN Residential Assignment'!J111</f>
        <v>0</v>
      </c>
      <c r="K7">
        <f>'CAN Residential Assignment'!K111</f>
        <v>0</v>
      </c>
      <c r="L7">
        <f>'CAN Residential Assignment'!L111</f>
        <v>0</v>
      </c>
      <c r="M7">
        <f>'CAN Residential Assignment'!M111</f>
        <v>0</v>
      </c>
      <c r="N7">
        <f>'CAN Residential Assignment'!N111</f>
        <v>0</v>
      </c>
      <c r="O7">
        <f>'CAN Residential Assignment'!O111</f>
        <v>0</v>
      </c>
      <c r="P7">
        <f>'CAN Residential Assignment'!P111</f>
        <v>0</v>
      </c>
      <c r="Q7">
        <f>'CAN Residential Assignment'!Q111</f>
        <v>0</v>
      </c>
      <c r="R7">
        <f>'CAN Residential Assignment'!R111</f>
        <v>0</v>
      </c>
      <c r="S7">
        <f>'CAN Residential Assignment'!S111</f>
        <v>0</v>
      </c>
      <c r="T7">
        <f>'CAN Residential Assignment'!T111</f>
        <v>0</v>
      </c>
      <c r="U7">
        <f>'CAN Residential Assignment'!U111</f>
        <v>0</v>
      </c>
      <c r="V7">
        <f>'CAN Residential Assignment'!V111</f>
        <v>0</v>
      </c>
      <c r="W7">
        <f>'CAN Residential Assignment'!W111</f>
        <v>0</v>
      </c>
      <c r="X7">
        <f>'CAN Residential Assignment'!X111</f>
        <v>0</v>
      </c>
      <c r="Y7">
        <f>'CAN Residential Assignment'!Y111</f>
        <v>0</v>
      </c>
      <c r="Z7">
        <f>'CAN Residential Assignment'!Z111</f>
        <v>0</v>
      </c>
      <c r="AA7">
        <f>'CAN Residential Assignment'!AA111</f>
        <v>0</v>
      </c>
      <c r="AB7">
        <f>'CAN Residential Assignment'!AB111</f>
        <v>0</v>
      </c>
      <c r="AC7">
        <f>'CAN Residential Assignment'!AC111</f>
        <v>0</v>
      </c>
      <c r="AD7">
        <f>'CAN Residential Assignment'!AD111</f>
        <v>0</v>
      </c>
      <c r="AE7">
        <f>'CAN Residential Assignment'!AE111</f>
        <v>0</v>
      </c>
      <c r="AF7">
        <f>'CAN Residential Assignment'!AF111</f>
        <v>0</v>
      </c>
      <c r="AG7">
        <f>'CAN Residential Assignment'!AG111</f>
        <v>0</v>
      </c>
      <c r="AH7">
        <f>'CAN Residential Assignment'!AH111</f>
        <v>0</v>
      </c>
    </row>
    <row r="8" spans="1:35">
      <c r="A8" s="1" t="s">
        <v>1016</v>
      </c>
      <c r="B8">
        <f>'CAN Residential Assignment'!B112</f>
        <v>0</v>
      </c>
      <c r="C8">
        <f>'CAN Residential Assignment'!C112</f>
        <v>0</v>
      </c>
      <c r="D8">
        <f>'CAN Residential Assignment'!D112</f>
        <v>0</v>
      </c>
      <c r="E8">
        <f>'CAN Residential Assignment'!E112</f>
        <v>0</v>
      </c>
      <c r="F8">
        <f>'CAN Residential Assignment'!F112</f>
        <v>0</v>
      </c>
      <c r="G8">
        <f>'CAN Residential Assignment'!G112</f>
        <v>0</v>
      </c>
      <c r="H8">
        <f>'CAN Residential Assignment'!H112</f>
        <v>0</v>
      </c>
      <c r="I8">
        <f>'CAN Residential Assignment'!I112</f>
        <v>0</v>
      </c>
      <c r="J8">
        <f>'CAN Residential Assignment'!J112</f>
        <v>0</v>
      </c>
      <c r="K8">
        <f>'CAN Residential Assignment'!K112</f>
        <v>0</v>
      </c>
      <c r="L8">
        <f>'CAN Residential Assignment'!L112</f>
        <v>0</v>
      </c>
      <c r="M8">
        <f>'CAN Residential Assignment'!M112</f>
        <v>0</v>
      </c>
      <c r="N8">
        <f>'CAN Residential Assignment'!N112</f>
        <v>0</v>
      </c>
      <c r="O8">
        <f>'CAN Residential Assignment'!O112</f>
        <v>0</v>
      </c>
      <c r="P8">
        <f>'CAN Residential Assignment'!P112</f>
        <v>0</v>
      </c>
      <c r="Q8">
        <f>'CAN Residential Assignment'!Q112</f>
        <v>0</v>
      </c>
      <c r="R8">
        <f>'CAN Residential Assignment'!R112</f>
        <v>0</v>
      </c>
      <c r="S8">
        <f>'CAN Residential Assignment'!S112</f>
        <v>0</v>
      </c>
      <c r="T8">
        <f>'CAN Residential Assignment'!T112</f>
        <v>0</v>
      </c>
      <c r="U8">
        <f>'CAN Residential Assignment'!U112</f>
        <v>0</v>
      </c>
      <c r="V8">
        <f>'CAN Residential Assignment'!V112</f>
        <v>0</v>
      </c>
      <c r="W8">
        <f>'CAN Residential Assignment'!W112</f>
        <v>0</v>
      </c>
      <c r="X8">
        <f>'CAN Residential Assignment'!X112</f>
        <v>0</v>
      </c>
      <c r="Y8">
        <f>'CAN Residential Assignment'!Y112</f>
        <v>0</v>
      </c>
      <c r="Z8">
        <f>'CAN Residential Assignment'!Z112</f>
        <v>0</v>
      </c>
      <c r="AA8">
        <f>'CAN Residential Assignment'!AA112</f>
        <v>0</v>
      </c>
      <c r="AB8">
        <f>'CAN Residential Assignment'!AB112</f>
        <v>0</v>
      </c>
      <c r="AC8">
        <f>'CAN Residential Assignment'!AC112</f>
        <v>0</v>
      </c>
      <c r="AD8">
        <f>'CAN Residential Assignment'!AD112</f>
        <v>0</v>
      </c>
      <c r="AE8">
        <f>'CAN Residential Assignment'!AE112</f>
        <v>0</v>
      </c>
      <c r="AF8">
        <f>'CAN Residential Assignment'!AF112</f>
        <v>0</v>
      </c>
      <c r="AG8">
        <f>'CAN Residential Assignment'!AG112</f>
        <v>0</v>
      </c>
      <c r="AH8">
        <f>'CAN Residential Assignment'!AH112</f>
        <v>0</v>
      </c>
    </row>
    <row r="9" spans="1:35">
      <c r="A9" s="1" t="s">
        <v>1017</v>
      </c>
      <c r="B9">
        <f>'CAN Residential Assignment'!B113</f>
        <v>0</v>
      </c>
      <c r="C9">
        <f>'CAN Residential Assignment'!C113</f>
        <v>0</v>
      </c>
      <c r="D9">
        <f>'CAN Residential Assignment'!D113</f>
        <v>0</v>
      </c>
      <c r="E9">
        <f>'CAN Residential Assignment'!E113</f>
        <v>0</v>
      </c>
      <c r="F9">
        <f>'CAN Residential Assignment'!F113</f>
        <v>0</v>
      </c>
      <c r="G9">
        <f>'CAN Residential Assignment'!G113</f>
        <v>0</v>
      </c>
      <c r="H9">
        <f>'CAN Residential Assignment'!H113</f>
        <v>0</v>
      </c>
      <c r="I9">
        <f>'CAN Residential Assignment'!I113</f>
        <v>0</v>
      </c>
      <c r="J9">
        <f>'CAN Residential Assignment'!J113</f>
        <v>0</v>
      </c>
      <c r="K9">
        <f>'CAN Residential Assignment'!K113</f>
        <v>0</v>
      </c>
      <c r="L9">
        <f>'CAN Residential Assignment'!L113</f>
        <v>0</v>
      </c>
      <c r="M9">
        <f>'CAN Residential Assignment'!M113</f>
        <v>0</v>
      </c>
      <c r="N9">
        <f>'CAN Residential Assignment'!N113</f>
        <v>0</v>
      </c>
      <c r="O9">
        <f>'CAN Residential Assignment'!O113</f>
        <v>0</v>
      </c>
      <c r="P9">
        <f>'CAN Residential Assignment'!P113</f>
        <v>0</v>
      </c>
      <c r="Q9">
        <f>'CAN Residential Assignment'!Q113</f>
        <v>0</v>
      </c>
      <c r="R9">
        <f>'CAN Residential Assignment'!R113</f>
        <v>0</v>
      </c>
      <c r="S9">
        <f>'CAN Residential Assignment'!S113</f>
        <v>0</v>
      </c>
      <c r="T9">
        <f>'CAN Residential Assignment'!T113</f>
        <v>0</v>
      </c>
      <c r="U9">
        <f>'CAN Residential Assignment'!U113</f>
        <v>0</v>
      </c>
      <c r="V9">
        <f>'CAN Residential Assignment'!V113</f>
        <v>0</v>
      </c>
      <c r="W9">
        <f>'CAN Residential Assignment'!W113</f>
        <v>0</v>
      </c>
      <c r="X9">
        <f>'CAN Residential Assignment'!X113</f>
        <v>0</v>
      </c>
      <c r="Y9">
        <f>'CAN Residential Assignment'!Y113</f>
        <v>0</v>
      </c>
      <c r="Z9">
        <f>'CAN Residential Assignment'!Z113</f>
        <v>0</v>
      </c>
      <c r="AA9">
        <f>'CAN Residential Assignment'!AA113</f>
        <v>0</v>
      </c>
      <c r="AB9">
        <f>'CAN Residential Assignment'!AB113</f>
        <v>0</v>
      </c>
      <c r="AC9">
        <f>'CAN Residential Assignment'!AC113</f>
        <v>0</v>
      </c>
      <c r="AD9">
        <f>'CAN Residential Assignment'!AD113</f>
        <v>0</v>
      </c>
      <c r="AE9">
        <f>'CAN Residential Assignment'!AE113</f>
        <v>0</v>
      </c>
      <c r="AF9">
        <f>'CAN Residential Assignment'!AF113</f>
        <v>0</v>
      </c>
      <c r="AG9">
        <f>'CAN Residential Assignment'!AG113</f>
        <v>0</v>
      </c>
      <c r="AH9">
        <f>'CAN Residential Assignment'!AH113</f>
        <v>0</v>
      </c>
    </row>
    <row r="10" spans="1:35">
      <c r="A10" s="1" t="s">
        <v>1018</v>
      </c>
      <c r="B10">
        <f>'CAN Residential Assignment'!B114</f>
        <v>0</v>
      </c>
      <c r="C10">
        <f>'CAN Residential Assignment'!C114</f>
        <v>0</v>
      </c>
      <c r="D10">
        <f>'CAN Residential Assignment'!D114</f>
        <v>0</v>
      </c>
      <c r="E10">
        <f>'CAN Residential Assignment'!E114</f>
        <v>0</v>
      </c>
      <c r="F10">
        <f>'CAN Residential Assignment'!F114</f>
        <v>0</v>
      </c>
      <c r="G10">
        <f>'CAN Residential Assignment'!G114</f>
        <v>0</v>
      </c>
      <c r="H10">
        <f>'CAN Residential Assignment'!H114</f>
        <v>0</v>
      </c>
      <c r="I10">
        <f>'CAN Residential Assignment'!I114</f>
        <v>0</v>
      </c>
      <c r="J10">
        <f>'CAN Residential Assignment'!J114</f>
        <v>0</v>
      </c>
      <c r="K10">
        <f>'CAN Residential Assignment'!K114</f>
        <v>0</v>
      </c>
      <c r="L10">
        <f>'CAN Residential Assignment'!L114</f>
        <v>0</v>
      </c>
      <c r="M10">
        <f>'CAN Residential Assignment'!M114</f>
        <v>0</v>
      </c>
      <c r="N10">
        <f>'CAN Residential Assignment'!N114</f>
        <v>0</v>
      </c>
      <c r="O10">
        <f>'CAN Residential Assignment'!O114</f>
        <v>0</v>
      </c>
      <c r="P10">
        <f>'CAN Residential Assignment'!P114</f>
        <v>0</v>
      </c>
      <c r="Q10">
        <f>'CAN Residential Assignment'!Q114</f>
        <v>0</v>
      </c>
      <c r="R10">
        <f>'CAN Residential Assignment'!R114</f>
        <v>0</v>
      </c>
      <c r="S10">
        <f>'CAN Residential Assignment'!S114</f>
        <v>0</v>
      </c>
      <c r="T10">
        <f>'CAN Residential Assignment'!T114</f>
        <v>0</v>
      </c>
      <c r="U10">
        <f>'CAN Residential Assignment'!U114</f>
        <v>0</v>
      </c>
      <c r="V10">
        <f>'CAN Residential Assignment'!V114</f>
        <v>0</v>
      </c>
      <c r="W10">
        <f>'CAN Residential Assignment'!W114</f>
        <v>0</v>
      </c>
      <c r="X10">
        <f>'CAN Residential Assignment'!X114</f>
        <v>0</v>
      </c>
      <c r="Y10">
        <f>'CAN Residential Assignment'!Y114</f>
        <v>0</v>
      </c>
      <c r="Z10">
        <f>'CAN Residential Assignment'!Z114</f>
        <v>0</v>
      </c>
      <c r="AA10">
        <f>'CAN Residential Assignment'!AA114</f>
        <v>0</v>
      </c>
      <c r="AB10">
        <f>'CAN Residential Assignment'!AB114</f>
        <v>0</v>
      </c>
      <c r="AC10">
        <f>'CAN Residential Assignment'!AC114</f>
        <v>0</v>
      </c>
      <c r="AD10">
        <f>'CAN Residential Assignment'!AD114</f>
        <v>0</v>
      </c>
      <c r="AE10">
        <f>'CAN Residential Assignment'!AE114</f>
        <v>0</v>
      </c>
      <c r="AF10">
        <f>'CAN Residential Assignment'!AF114</f>
        <v>0</v>
      </c>
      <c r="AG10">
        <f>'CAN Residential Assignment'!AG114</f>
        <v>0</v>
      </c>
      <c r="AH10">
        <f>'CAN Residential Assignment'!AH114</f>
        <v>0</v>
      </c>
    </row>
    <row r="11" spans="1:35">
      <c r="A11" s="1" t="s">
        <v>1019</v>
      </c>
      <c r="B11">
        <f>'CAN Residential Assignment'!B115</f>
        <v>0</v>
      </c>
      <c r="C11">
        <f>'CAN Residential Assignment'!C115</f>
        <v>0</v>
      </c>
      <c r="D11">
        <f>'CAN Residential Assignment'!D115</f>
        <v>0</v>
      </c>
      <c r="E11">
        <f>'CAN Residential Assignment'!E115</f>
        <v>0</v>
      </c>
      <c r="F11">
        <f>'CAN Residential Assignment'!F115</f>
        <v>0</v>
      </c>
      <c r="G11">
        <f>'CAN Residential Assignment'!G115</f>
        <v>0</v>
      </c>
      <c r="H11">
        <f>'CAN Residential Assignment'!H115</f>
        <v>0</v>
      </c>
      <c r="I11">
        <f>'CAN Residential Assignment'!I115</f>
        <v>0</v>
      </c>
      <c r="J11">
        <f>'CAN Residential Assignment'!J115</f>
        <v>0</v>
      </c>
      <c r="K11">
        <f>'CAN Residential Assignment'!K115</f>
        <v>0</v>
      </c>
      <c r="L11">
        <f>'CAN Residential Assignment'!L115</f>
        <v>0</v>
      </c>
      <c r="M11">
        <f>'CAN Residential Assignment'!M115</f>
        <v>0</v>
      </c>
      <c r="N11">
        <f>'CAN Residential Assignment'!N115</f>
        <v>0</v>
      </c>
      <c r="O11">
        <f>'CAN Residential Assignment'!O115</f>
        <v>0</v>
      </c>
      <c r="P11">
        <f>'CAN Residential Assignment'!P115</f>
        <v>0</v>
      </c>
      <c r="Q11">
        <f>'CAN Residential Assignment'!Q115</f>
        <v>0</v>
      </c>
      <c r="R11">
        <f>'CAN Residential Assignment'!R115</f>
        <v>0</v>
      </c>
      <c r="S11">
        <f>'CAN Residential Assignment'!S115</f>
        <v>0</v>
      </c>
      <c r="T11">
        <f>'CAN Residential Assignment'!T115</f>
        <v>0</v>
      </c>
      <c r="U11">
        <f>'CAN Residential Assignment'!U115</f>
        <v>0</v>
      </c>
      <c r="V11">
        <f>'CAN Residential Assignment'!V115</f>
        <v>0</v>
      </c>
      <c r="W11">
        <f>'CAN Residential Assignment'!W115</f>
        <v>0</v>
      </c>
      <c r="X11">
        <f>'CAN Residential Assignment'!X115</f>
        <v>0</v>
      </c>
      <c r="Y11">
        <f>'CAN Residential Assignment'!Y115</f>
        <v>0</v>
      </c>
      <c r="Z11">
        <f>'CAN Residential Assignment'!Z115</f>
        <v>0</v>
      </c>
      <c r="AA11">
        <f>'CAN Residential Assignment'!AA115</f>
        <v>0</v>
      </c>
      <c r="AB11">
        <f>'CAN Residential Assignment'!AB115</f>
        <v>0</v>
      </c>
      <c r="AC11">
        <f>'CAN Residential Assignment'!AC115</f>
        <v>0</v>
      </c>
      <c r="AD11">
        <f>'CAN Residential Assignment'!AD115</f>
        <v>0</v>
      </c>
      <c r="AE11">
        <f>'CAN Residential Assignment'!AE115</f>
        <v>0</v>
      </c>
      <c r="AF11">
        <f>'CAN Residential Assignment'!AF115</f>
        <v>0</v>
      </c>
      <c r="AG11">
        <f>'CAN Residential Assignment'!AG115</f>
        <v>0</v>
      </c>
      <c r="AH11">
        <f>'CAN Residential Assignment'!AH115</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zoomScale="80" zoomScaleNormal="80" workbookViewId="0">
      <selection activeCell="A11" sqref="A11"/>
    </sheetView>
  </sheetViews>
  <sheetFormatPr defaultColWidth="8.85546875" defaultRowHeight="15"/>
  <cols>
    <col min="1" max="1" width="29.85546875" customWidth="1"/>
    <col min="2" max="33" width="13.42578125" customWidth="1"/>
    <col min="34" max="34" width="12.4257812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Assignment'!B119</f>
        <v>63106016436913.445</v>
      </c>
      <c r="C2">
        <f>'CAN Residential Assignment'!C119</f>
        <v>63825358576588.133</v>
      </c>
      <c r="D2">
        <f>'CAN Residential Assignment'!D119</f>
        <v>69936718703909.133</v>
      </c>
      <c r="E2">
        <f>'CAN Residential Assignment'!E119</f>
        <v>64933836365267.641</v>
      </c>
      <c r="F2">
        <f>'CAN Residential Assignment'!F119</f>
        <v>64873891186961.414</v>
      </c>
      <c r="G2">
        <f>'CAN Residential Assignment'!G119</f>
        <v>64936884425181.516</v>
      </c>
      <c r="H2">
        <f>'CAN Residential Assignment'!H119</f>
        <v>65620665865860.984</v>
      </c>
      <c r="I2">
        <f>'CAN Residential Assignment'!I119</f>
        <v>66287174967028.492</v>
      </c>
      <c r="J2">
        <f>'CAN Residential Assignment'!J119</f>
        <v>66927267548942.422</v>
      </c>
      <c r="K2">
        <f>'CAN Residential Assignment'!K119</f>
        <v>67534847491775</v>
      </c>
      <c r="L2">
        <f>'CAN Residential Assignment'!L119</f>
        <v>68142427434607.563</v>
      </c>
      <c r="M2">
        <f>'CAN Residential Assignment'!M119</f>
        <v>68769311756894.695</v>
      </c>
      <c r="N2">
        <f>'CAN Residential Assignment'!N119</f>
        <v>69409404338808.609</v>
      </c>
      <c r="O2">
        <f>'CAN Residential Assignment'!O119</f>
        <v>70075913439976.125</v>
      </c>
      <c r="P2">
        <f>'CAN Residential Assignment'!P119</f>
        <v>70758678860684.297</v>
      </c>
      <c r="Q2">
        <f>'CAN Residential Assignment'!Q119</f>
        <v>71424171941880.531</v>
      </c>
      <c r="R2">
        <f>'CAN Residential Assignment'!R119</f>
        <v>72029719844770.516</v>
      </c>
      <c r="S2">
        <f>'CAN Residential Assignment'!S119</f>
        <v>72593610928837.547</v>
      </c>
      <c r="T2">
        <f>'CAN Residential Assignment'!T119</f>
        <v>73104668974397.391</v>
      </c>
      <c r="U2">
        <f>'CAN Residential Assignment'!U119</f>
        <v>73591342540646.219</v>
      </c>
      <c r="V2">
        <f>'CAN Residential Assignment'!V119</f>
        <v>74051599587641.469</v>
      </c>
      <c r="W2">
        <f>'CAN Residential Assignment'!W119</f>
        <v>74475279915670.219</v>
      </c>
      <c r="X2">
        <f>'CAN Residential Assignment'!X119</f>
        <v>74859335464818.547</v>
      </c>
      <c r="Y2">
        <f>'CAN Residential Assignment'!Y119</f>
        <v>75264727433364.031</v>
      </c>
      <c r="Z2">
        <f>'CAN Residential Assignment'!Z119</f>
        <v>75619318403344.922</v>
      </c>
      <c r="AA2">
        <f>'CAN Residential Assignment'!AA119</f>
        <v>76006422012407.156</v>
      </c>
      <c r="AB2">
        <f>'CAN Residential Assignment'!AB119</f>
        <v>76366093082244.516</v>
      </c>
      <c r="AC2">
        <f>'CAN Residential Assignment'!AC119</f>
        <v>76755228731249.313</v>
      </c>
      <c r="AD2">
        <f>'CAN Residential Assignment'!AD119</f>
        <v>77096611441603.406</v>
      </c>
      <c r="AE2">
        <f>'CAN Residential Assignment'!AE119</f>
        <v>77476602910866.578</v>
      </c>
      <c r="AF2">
        <f>'CAN Residential Assignment'!AF119</f>
        <v>77845418160445.563</v>
      </c>
      <c r="AG2">
        <f>'CAN Residential Assignment'!AG119</f>
        <v>78243697989192</v>
      </c>
      <c r="AH2">
        <f>'CAN Residential Assignment'!AH119</f>
        <v>78610481198828.391</v>
      </c>
    </row>
    <row r="3" spans="1:35">
      <c r="A3" s="1" t="s">
        <v>1012</v>
      </c>
      <c r="B3">
        <f>'CAN Residential Assignment'!B120</f>
        <v>0</v>
      </c>
      <c r="C3">
        <f>'CAN Residential Assignment'!C120</f>
        <v>0</v>
      </c>
      <c r="D3">
        <f>'CAN Residential Assignment'!D120</f>
        <v>0</v>
      </c>
      <c r="E3">
        <f>'CAN Residential Assignment'!E120</f>
        <v>0</v>
      </c>
      <c r="F3">
        <f>'CAN Residential Assignment'!F120</f>
        <v>0</v>
      </c>
      <c r="G3">
        <f>'CAN Residential Assignment'!G120</f>
        <v>0</v>
      </c>
      <c r="H3">
        <f>'CAN Residential Assignment'!H120</f>
        <v>0</v>
      </c>
      <c r="I3">
        <f>'CAN Residential Assignment'!I120</f>
        <v>0</v>
      </c>
      <c r="J3">
        <f>'CAN Residential Assignment'!J120</f>
        <v>0</v>
      </c>
      <c r="K3">
        <f>'CAN Residential Assignment'!K120</f>
        <v>0</v>
      </c>
      <c r="L3">
        <f>'CAN Residential Assignment'!L120</f>
        <v>0</v>
      </c>
      <c r="M3">
        <f>'CAN Residential Assignment'!M120</f>
        <v>0</v>
      </c>
      <c r="N3">
        <f>'CAN Residential Assignment'!N120</f>
        <v>0</v>
      </c>
      <c r="O3">
        <f>'CAN Residential Assignment'!O120</f>
        <v>0</v>
      </c>
      <c r="P3">
        <f>'CAN Residential Assignment'!P120</f>
        <v>0</v>
      </c>
      <c r="Q3">
        <f>'CAN Residential Assignment'!Q120</f>
        <v>0</v>
      </c>
      <c r="R3">
        <f>'CAN Residential Assignment'!R120</f>
        <v>0</v>
      </c>
      <c r="S3">
        <f>'CAN Residential Assignment'!S120</f>
        <v>0</v>
      </c>
      <c r="T3">
        <f>'CAN Residential Assignment'!T120</f>
        <v>0</v>
      </c>
      <c r="U3">
        <f>'CAN Residential Assignment'!U120</f>
        <v>0</v>
      </c>
      <c r="V3">
        <f>'CAN Residential Assignment'!V120</f>
        <v>0</v>
      </c>
      <c r="W3">
        <f>'CAN Residential Assignment'!W120</f>
        <v>0</v>
      </c>
      <c r="X3">
        <f>'CAN Residential Assignment'!X120</f>
        <v>0</v>
      </c>
      <c r="Y3">
        <f>'CAN Residential Assignment'!Y120</f>
        <v>0</v>
      </c>
      <c r="Z3">
        <f>'CAN Residential Assignment'!Z120</f>
        <v>0</v>
      </c>
      <c r="AA3">
        <f>'CAN Residential Assignment'!AA120</f>
        <v>0</v>
      </c>
      <c r="AB3">
        <f>'CAN Residential Assignment'!AB120</f>
        <v>0</v>
      </c>
      <c r="AC3">
        <f>'CAN Residential Assignment'!AC120</f>
        <v>0</v>
      </c>
      <c r="AD3">
        <f>'CAN Residential Assignment'!AD120</f>
        <v>0</v>
      </c>
      <c r="AE3">
        <f>'CAN Residential Assignment'!AE120</f>
        <v>0</v>
      </c>
      <c r="AF3">
        <f>'CAN Residential Assignment'!AF120</f>
        <v>0</v>
      </c>
      <c r="AG3">
        <f>'CAN Residential Assignment'!AG120</f>
        <v>0</v>
      </c>
      <c r="AH3">
        <f>'CAN Residential Assignment'!AH120</f>
        <v>0</v>
      </c>
    </row>
    <row r="4" spans="1:35">
      <c r="A4" s="1" t="s">
        <v>1013</v>
      </c>
      <c r="B4">
        <f>'CAN Residential Assignment'!B121</f>
        <v>125120047533253.17</v>
      </c>
      <c r="C4">
        <f>'CAN Residential Assignment'!C121</f>
        <v>131005493976486.55</v>
      </c>
      <c r="D4">
        <f>'CAN Residential Assignment'!D121</f>
        <v>135439893466260.03</v>
      </c>
      <c r="E4">
        <f>'CAN Residential Assignment'!E121</f>
        <v>129143178857931.73</v>
      </c>
      <c r="F4">
        <f>'CAN Residential Assignment'!F121</f>
        <v>126975729294306.47</v>
      </c>
      <c r="G4">
        <f>'CAN Residential Assignment'!G121</f>
        <v>125231156271403.81</v>
      </c>
      <c r="H4">
        <f>'CAN Residential Assignment'!H121</f>
        <v>125519707322720.41</v>
      </c>
      <c r="I4">
        <f>'CAN Residential Assignment'!I121</f>
        <v>125710416350889.41</v>
      </c>
      <c r="J4">
        <f>'CAN Residential Assignment'!J121</f>
        <v>125939267184692.23</v>
      </c>
      <c r="K4">
        <f>'CAN Residential Assignment'!K121</f>
        <v>126058667619719.8</v>
      </c>
      <c r="L4">
        <f>'CAN Residential Assignment'!L121</f>
        <v>126181384733498.13</v>
      </c>
      <c r="M4">
        <f>'CAN Residential Assignment'!M121</f>
        <v>126264301702267.28</v>
      </c>
      <c r="N4">
        <f>'CAN Residential Assignment'!N121</f>
        <v>126307418526027.22</v>
      </c>
      <c r="O4">
        <f>'CAN Residential Assignment'!O121</f>
        <v>126720345030497.52</v>
      </c>
      <c r="P4">
        <f>'CAN Residential Assignment'!P121</f>
        <v>127168096661850.89</v>
      </c>
      <c r="Q4">
        <f>'CAN Residential Assignment'!Q121</f>
        <v>127617506632579.59</v>
      </c>
      <c r="R4">
        <f>'CAN Residential Assignment'!R121</f>
        <v>128115008445194.41</v>
      </c>
      <c r="S4">
        <f>'CAN Residential Assignment'!S121</f>
        <v>128619143615310.77</v>
      </c>
      <c r="T4">
        <f>'CAN Residential Assignment'!T121</f>
        <v>129100062034171.77</v>
      </c>
      <c r="U4">
        <f>'CAN Residential Assignment'!U121</f>
        <v>129572688756155.88</v>
      </c>
      <c r="V4">
        <f>'CAN Residential Assignment'!V121</f>
        <v>130018782048133.8</v>
      </c>
      <c r="W4">
        <f>'CAN Residential Assignment'!W121</f>
        <v>130453266964484.08</v>
      </c>
      <c r="X4">
        <f>'CAN Residential Assignment'!X121</f>
        <v>130877801844582.08</v>
      </c>
      <c r="Y4">
        <f>'CAN Residential Assignment'!Y121</f>
        <v>131385253693449.2</v>
      </c>
      <c r="Z4">
        <f>'CAN Residential Assignment'!Z121</f>
        <v>131964014135457.77</v>
      </c>
      <c r="AA4">
        <f>'CAN Residential Assignment'!AA121</f>
        <v>132592524758727.83</v>
      </c>
      <c r="AB4">
        <f>'CAN Residential Assignment'!AB121</f>
        <v>133275760581385.53</v>
      </c>
      <c r="AC4">
        <f>'CAN Residential Assignment'!AC121</f>
        <v>134045230051563.14</v>
      </c>
      <c r="AD4">
        <f>'CAN Residential Assignment'!AD121</f>
        <v>134839574612371.47</v>
      </c>
      <c r="AE4">
        <f>'CAN Residential Assignment'!AE121</f>
        <v>135647185888182.88</v>
      </c>
      <c r="AF4">
        <f>'CAN Residential Assignment'!AF121</f>
        <v>136555955865892.61</v>
      </c>
      <c r="AG4">
        <f>'CAN Residential Assignment'!AG121</f>
        <v>137489600934233.13</v>
      </c>
      <c r="AH4">
        <f>'CAN Residential Assignment'!AH121</f>
        <v>138456412790081.23</v>
      </c>
    </row>
    <row r="5" spans="1:35">
      <c r="A5" s="1" t="s">
        <v>1014</v>
      </c>
      <c r="B5">
        <f>'CAN Residential Assignment'!B122</f>
        <v>0</v>
      </c>
      <c r="C5">
        <f>'CAN Residential Assignment'!C122</f>
        <v>0</v>
      </c>
      <c r="D5">
        <f>'CAN Residential Assignment'!D122</f>
        <v>0</v>
      </c>
      <c r="E5">
        <f>'CAN Residential Assignment'!E122</f>
        <v>0</v>
      </c>
      <c r="F5">
        <f>'CAN Residential Assignment'!F122</f>
        <v>0</v>
      </c>
      <c r="G5">
        <f>'CAN Residential Assignment'!G122</f>
        <v>0</v>
      </c>
      <c r="H5">
        <f>'CAN Residential Assignment'!H122</f>
        <v>0</v>
      </c>
      <c r="I5">
        <f>'CAN Residential Assignment'!I122</f>
        <v>0</v>
      </c>
      <c r="J5">
        <f>'CAN Residential Assignment'!J122</f>
        <v>0</v>
      </c>
      <c r="K5">
        <f>'CAN Residential Assignment'!K122</f>
        <v>0</v>
      </c>
      <c r="L5">
        <f>'CAN Residential Assignment'!L122</f>
        <v>0</v>
      </c>
      <c r="M5">
        <f>'CAN Residential Assignment'!M122</f>
        <v>0</v>
      </c>
      <c r="N5">
        <f>'CAN Residential Assignment'!N122</f>
        <v>0</v>
      </c>
      <c r="O5">
        <f>'CAN Residential Assignment'!O122</f>
        <v>0</v>
      </c>
      <c r="P5">
        <f>'CAN Residential Assignment'!P122</f>
        <v>0</v>
      </c>
      <c r="Q5">
        <f>'CAN Residential Assignment'!Q122</f>
        <v>0</v>
      </c>
      <c r="R5">
        <f>'CAN Residential Assignment'!R122</f>
        <v>0</v>
      </c>
      <c r="S5">
        <f>'CAN Residential Assignment'!S122</f>
        <v>0</v>
      </c>
      <c r="T5">
        <f>'CAN Residential Assignment'!T122</f>
        <v>0</v>
      </c>
      <c r="U5">
        <f>'CAN Residential Assignment'!U122</f>
        <v>0</v>
      </c>
      <c r="V5">
        <f>'CAN Residential Assignment'!V122</f>
        <v>0</v>
      </c>
      <c r="W5">
        <f>'CAN Residential Assignment'!W122</f>
        <v>0</v>
      </c>
      <c r="X5">
        <f>'CAN Residential Assignment'!X122</f>
        <v>0</v>
      </c>
      <c r="Y5">
        <f>'CAN Residential Assignment'!Y122</f>
        <v>0</v>
      </c>
      <c r="Z5">
        <f>'CAN Residential Assignment'!Z122</f>
        <v>0</v>
      </c>
      <c r="AA5">
        <f>'CAN Residential Assignment'!AA122</f>
        <v>0</v>
      </c>
      <c r="AB5">
        <f>'CAN Residential Assignment'!AB122</f>
        <v>0</v>
      </c>
      <c r="AC5">
        <f>'CAN Residential Assignment'!AC122</f>
        <v>0</v>
      </c>
      <c r="AD5">
        <f>'CAN Residential Assignment'!AD122</f>
        <v>0</v>
      </c>
      <c r="AE5">
        <f>'CAN Residential Assignment'!AE122</f>
        <v>0</v>
      </c>
      <c r="AF5">
        <f>'CAN Residential Assignment'!AF122</f>
        <v>0</v>
      </c>
      <c r="AG5">
        <f>'CAN Residential Assignment'!AG122</f>
        <v>0</v>
      </c>
      <c r="AH5">
        <f>'CAN Residential Assignment'!AH122</f>
        <v>0</v>
      </c>
    </row>
    <row r="6" spans="1:35">
      <c r="A6" s="1" t="s">
        <v>1015</v>
      </c>
      <c r="B6">
        <f>'CAN Residential Assignment'!B123</f>
        <v>0</v>
      </c>
      <c r="C6">
        <f>'CAN Residential Assignment'!C123</f>
        <v>0</v>
      </c>
      <c r="D6">
        <f>'CAN Residential Assignment'!D123</f>
        <v>0</v>
      </c>
      <c r="E6">
        <f>'CAN Residential Assignment'!E123</f>
        <v>0</v>
      </c>
      <c r="F6">
        <f>'CAN Residential Assignment'!F123</f>
        <v>0</v>
      </c>
      <c r="G6">
        <f>'CAN Residential Assignment'!G123</f>
        <v>0</v>
      </c>
      <c r="H6">
        <f>'CAN Residential Assignment'!H123</f>
        <v>0</v>
      </c>
      <c r="I6">
        <f>'CAN Residential Assignment'!I123</f>
        <v>0</v>
      </c>
      <c r="J6">
        <f>'CAN Residential Assignment'!J123</f>
        <v>0</v>
      </c>
      <c r="K6">
        <f>'CAN Residential Assignment'!K123</f>
        <v>0</v>
      </c>
      <c r="L6">
        <f>'CAN Residential Assignment'!L123</f>
        <v>0</v>
      </c>
      <c r="M6">
        <f>'CAN Residential Assignment'!M123</f>
        <v>0</v>
      </c>
      <c r="N6">
        <f>'CAN Residential Assignment'!N123</f>
        <v>0</v>
      </c>
      <c r="O6">
        <f>'CAN Residential Assignment'!O123</f>
        <v>0</v>
      </c>
      <c r="P6">
        <f>'CAN Residential Assignment'!P123</f>
        <v>0</v>
      </c>
      <c r="Q6">
        <f>'CAN Residential Assignment'!Q123</f>
        <v>0</v>
      </c>
      <c r="R6">
        <f>'CAN Residential Assignment'!R123</f>
        <v>0</v>
      </c>
      <c r="S6">
        <f>'CAN Residential Assignment'!S123</f>
        <v>0</v>
      </c>
      <c r="T6">
        <f>'CAN Residential Assignment'!T123</f>
        <v>0</v>
      </c>
      <c r="U6">
        <f>'CAN Residential Assignment'!U123</f>
        <v>0</v>
      </c>
      <c r="V6">
        <f>'CAN Residential Assignment'!V123</f>
        <v>0</v>
      </c>
      <c r="W6">
        <f>'CAN Residential Assignment'!W123</f>
        <v>0</v>
      </c>
      <c r="X6">
        <f>'CAN Residential Assignment'!X123</f>
        <v>0</v>
      </c>
      <c r="Y6">
        <f>'CAN Residential Assignment'!Y123</f>
        <v>0</v>
      </c>
      <c r="Z6">
        <f>'CAN Residential Assignment'!Z123</f>
        <v>0</v>
      </c>
      <c r="AA6">
        <f>'CAN Residential Assignment'!AA123</f>
        <v>0</v>
      </c>
      <c r="AB6">
        <f>'CAN Residential Assignment'!AB123</f>
        <v>0</v>
      </c>
      <c r="AC6">
        <f>'CAN Residential Assignment'!AC123</f>
        <v>0</v>
      </c>
      <c r="AD6">
        <f>'CAN Residential Assignment'!AD123</f>
        <v>0</v>
      </c>
      <c r="AE6">
        <f>'CAN Residential Assignment'!AE123</f>
        <v>0</v>
      </c>
      <c r="AF6">
        <f>'CAN Residential Assignment'!AF123</f>
        <v>0</v>
      </c>
      <c r="AG6">
        <f>'CAN Residential Assignment'!AG123</f>
        <v>0</v>
      </c>
      <c r="AH6">
        <f>'CAN Residential Assignment'!AH123</f>
        <v>0</v>
      </c>
    </row>
    <row r="7" spans="1:35">
      <c r="A7" s="1" t="s">
        <v>1025</v>
      </c>
      <c r="B7">
        <f>'CAN Residential Assignment'!B124</f>
        <v>0</v>
      </c>
      <c r="C7">
        <f>'CAN Residential Assignment'!C124</f>
        <v>0</v>
      </c>
      <c r="D7">
        <f>'CAN Residential Assignment'!D124</f>
        <v>0</v>
      </c>
      <c r="E7">
        <f>'CAN Residential Assignment'!E124</f>
        <v>0</v>
      </c>
      <c r="F7">
        <f>'CAN Residential Assignment'!F124</f>
        <v>0</v>
      </c>
      <c r="G7">
        <f>'CAN Residential Assignment'!G124</f>
        <v>0</v>
      </c>
      <c r="H7">
        <f>'CAN Residential Assignment'!H124</f>
        <v>0</v>
      </c>
      <c r="I7">
        <f>'CAN Residential Assignment'!I124</f>
        <v>0</v>
      </c>
      <c r="J7">
        <f>'CAN Residential Assignment'!J124</f>
        <v>0</v>
      </c>
      <c r="K7">
        <f>'CAN Residential Assignment'!K124</f>
        <v>0</v>
      </c>
      <c r="L7">
        <f>'CAN Residential Assignment'!L124</f>
        <v>0</v>
      </c>
      <c r="M7">
        <f>'CAN Residential Assignment'!M124</f>
        <v>0</v>
      </c>
      <c r="N7">
        <f>'CAN Residential Assignment'!N124</f>
        <v>0</v>
      </c>
      <c r="O7">
        <f>'CAN Residential Assignment'!O124</f>
        <v>0</v>
      </c>
      <c r="P7">
        <f>'CAN Residential Assignment'!P124</f>
        <v>0</v>
      </c>
      <c r="Q7">
        <f>'CAN Residential Assignment'!Q124</f>
        <v>0</v>
      </c>
      <c r="R7">
        <f>'CAN Residential Assignment'!R124</f>
        <v>0</v>
      </c>
      <c r="S7">
        <f>'CAN Residential Assignment'!S124</f>
        <v>0</v>
      </c>
      <c r="T7">
        <f>'CAN Residential Assignment'!T124</f>
        <v>0</v>
      </c>
      <c r="U7">
        <f>'CAN Residential Assignment'!U124</f>
        <v>0</v>
      </c>
      <c r="V7">
        <f>'CAN Residential Assignment'!V124</f>
        <v>0</v>
      </c>
      <c r="W7">
        <f>'CAN Residential Assignment'!W124</f>
        <v>0</v>
      </c>
      <c r="X7">
        <f>'CAN Residential Assignment'!X124</f>
        <v>0</v>
      </c>
      <c r="Y7">
        <f>'CAN Residential Assignment'!Y124</f>
        <v>0</v>
      </c>
      <c r="Z7">
        <f>'CAN Residential Assignment'!Z124</f>
        <v>0</v>
      </c>
      <c r="AA7">
        <f>'CAN Residential Assignment'!AA124</f>
        <v>0</v>
      </c>
      <c r="AB7">
        <f>'CAN Residential Assignment'!AB124</f>
        <v>0</v>
      </c>
      <c r="AC7">
        <f>'CAN Residential Assignment'!AC124</f>
        <v>0</v>
      </c>
      <c r="AD7">
        <f>'CAN Residential Assignment'!AD124</f>
        <v>0</v>
      </c>
      <c r="AE7">
        <f>'CAN Residential Assignment'!AE124</f>
        <v>0</v>
      </c>
      <c r="AF7">
        <f>'CAN Residential Assignment'!AF124</f>
        <v>0</v>
      </c>
      <c r="AG7">
        <f>'CAN Residential Assignment'!AG124</f>
        <v>0</v>
      </c>
      <c r="AH7">
        <f>'CAN Residential Assignment'!AH124</f>
        <v>0</v>
      </c>
    </row>
    <row r="8" spans="1:35">
      <c r="A8" s="1" t="s">
        <v>1016</v>
      </c>
      <c r="B8">
        <f>'CAN Residential Assignment'!B125</f>
        <v>0</v>
      </c>
      <c r="C8">
        <f>'CAN Residential Assignment'!C125</f>
        <v>0</v>
      </c>
      <c r="D8">
        <f>'CAN Residential Assignment'!D125</f>
        <v>0</v>
      </c>
      <c r="E8">
        <f>'CAN Residential Assignment'!E125</f>
        <v>0</v>
      </c>
      <c r="F8">
        <f>'CAN Residential Assignment'!F125</f>
        <v>0</v>
      </c>
      <c r="G8">
        <f>'CAN Residential Assignment'!G125</f>
        <v>0</v>
      </c>
      <c r="H8">
        <f>'CAN Residential Assignment'!H125</f>
        <v>0</v>
      </c>
      <c r="I8">
        <f>'CAN Residential Assignment'!I125</f>
        <v>0</v>
      </c>
      <c r="J8">
        <f>'CAN Residential Assignment'!J125</f>
        <v>0</v>
      </c>
      <c r="K8">
        <f>'CAN Residential Assignment'!K125</f>
        <v>0</v>
      </c>
      <c r="L8">
        <f>'CAN Residential Assignment'!L125</f>
        <v>0</v>
      </c>
      <c r="M8">
        <f>'CAN Residential Assignment'!M125</f>
        <v>0</v>
      </c>
      <c r="N8">
        <f>'CAN Residential Assignment'!N125</f>
        <v>0</v>
      </c>
      <c r="O8">
        <f>'CAN Residential Assignment'!O125</f>
        <v>0</v>
      </c>
      <c r="P8">
        <f>'CAN Residential Assignment'!P125</f>
        <v>0</v>
      </c>
      <c r="Q8">
        <f>'CAN Residential Assignment'!Q125</f>
        <v>0</v>
      </c>
      <c r="R8">
        <f>'CAN Residential Assignment'!R125</f>
        <v>0</v>
      </c>
      <c r="S8">
        <f>'CAN Residential Assignment'!S125</f>
        <v>0</v>
      </c>
      <c r="T8">
        <f>'CAN Residential Assignment'!T125</f>
        <v>0</v>
      </c>
      <c r="U8">
        <f>'CAN Residential Assignment'!U125</f>
        <v>0</v>
      </c>
      <c r="V8">
        <f>'CAN Residential Assignment'!V125</f>
        <v>0</v>
      </c>
      <c r="W8">
        <f>'CAN Residential Assignment'!W125</f>
        <v>0</v>
      </c>
      <c r="X8">
        <f>'CAN Residential Assignment'!X125</f>
        <v>0</v>
      </c>
      <c r="Y8">
        <f>'CAN Residential Assignment'!Y125</f>
        <v>0</v>
      </c>
      <c r="Z8">
        <f>'CAN Residential Assignment'!Z125</f>
        <v>0</v>
      </c>
      <c r="AA8">
        <f>'CAN Residential Assignment'!AA125</f>
        <v>0</v>
      </c>
      <c r="AB8">
        <f>'CAN Residential Assignment'!AB125</f>
        <v>0</v>
      </c>
      <c r="AC8">
        <f>'CAN Residential Assignment'!AC125</f>
        <v>0</v>
      </c>
      <c r="AD8">
        <f>'CAN Residential Assignment'!AD125</f>
        <v>0</v>
      </c>
      <c r="AE8">
        <f>'CAN Residential Assignment'!AE125</f>
        <v>0</v>
      </c>
      <c r="AF8">
        <f>'CAN Residential Assignment'!AF125</f>
        <v>0</v>
      </c>
      <c r="AG8">
        <f>'CAN Residential Assignment'!AG125</f>
        <v>0</v>
      </c>
      <c r="AH8">
        <f>'CAN Residential Assignment'!AH125</f>
        <v>0</v>
      </c>
    </row>
    <row r="9" spans="1:35">
      <c r="A9" s="1" t="s">
        <v>1017</v>
      </c>
      <c r="B9">
        <f>'CAN Residential Assignment'!B126</f>
        <v>0</v>
      </c>
      <c r="C9">
        <f>'CAN Residential Assignment'!C126</f>
        <v>0</v>
      </c>
      <c r="D9">
        <f>'CAN Residential Assignment'!D126</f>
        <v>0</v>
      </c>
      <c r="E9">
        <f>'CAN Residential Assignment'!E126</f>
        <v>0</v>
      </c>
      <c r="F9">
        <f>'CAN Residential Assignment'!F126</f>
        <v>0</v>
      </c>
      <c r="G9">
        <f>'CAN Residential Assignment'!G126</f>
        <v>0</v>
      </c>
      <c r="H9">
        <f>'CAN Residential Assignment'!H126</f>
        <v>0</v>
      </c>
      <c r="I9">
        <f>'CAN Residential Assignment'!I126</f>
        <v>0</v>
      </c>
      <c r="J9">
        <f>'CAN Residential Assignment'!J126</f>
        <v>0</v>
      </c>
      <c r="K9">
        <f>'CAN Residential Assignment'!K126</f>
        <v>0</v>
      </c>
      <c r="L9">
        <f>'CAN Residential Assignment'!L126</f>
        <v>0</v>
      </c>
      <c r="M9">
        <f>'CAN Residential Assignment'!M126</f>
        <v>0</v>
      </c>
      <c r="N9">
        <f>'CAN Residential Assignment'!N126</f>
        <v>0</v>
      </c>
      <c r="O9">
        <f>'CAN Residential Assignment'!O126</f>
        <v>0</v>
      </c>
      <c r="P9">
        <f>'CAN Residential Assignment'!P126</f>
        <v>0</v>
      </c>
      <c r="Q9">
        <f>'CAN Residential Assignment'!Q126</f>
        <v>0</v>
      </c>
      <c r="R9">
        <f>'CAN Residential Assignment'!R126</f>
        <v>0</v>
      </c>
      <c r="S9">
        <f>'CAN Residential Assignment'!S126</f>
        <v>0</v>
      </c>
      <c r="T9">
        <f>'CAN Residential Assignment'!T126</f>
        <v>0</v>
      </c>
      <c r="U9">
        <f>'CAN Residential Assignment'!U126</f>
        <v>0</v>
      </c>
      <c r="V9">
        <f>'CAN Residential Assignment'!V126</f>
        <v>0</v>
      </c>
      <c r="W9">
        <f>'CAN Residential Assignment'!W126</f>
        <v>0</v>
      </c>
      <c r="X9">
        <f>'CAN Residential Assignment'!X126</f>
        <v>0</v>
      </c>
      <c r="Y9">
        <f>'CAN Residential Assignment'!Y126</f>
        <v>0</v>
      </c>
      <c r="Z9">
        <f>'CAN Residential Assignment'!Z126</f>
        <v>0</v>
      </c>
      <c r="AA9">
        <f>'CAN Residential Assignment'!AA126</f>
        <v>0</v>
      </c>
      <c r="AB9">
        <f>'CAN Residential Assignment'!AB126</f>
        <v>0</v>
      </c>
      <c r="AC9">
        <f>'CAN Residential Assignment'!AC126</f>
        <v>0</v>
      </c>
      <c r="AD9">
        <f>'CAN Residential Assignment'!AD126</f>
        <v>0</v>
      </c>
      <c r="AE9">
        <f>'CAN Residential Assignment'!AE126</f>
        <v>0</v>
      </c>
      <c r="AF9">
        <f>'CAN Residential Assignment'!AF126</f>
        <v>0</v>
      </c>
      <c r="AG9">
        <f>'CAN Residential Assignment'!AG126</f>
        <v>0</v>
      </c>
      <c r="AH9">
        <f>'CAN Residential Assignment'!AH126</f>
        <v>0</v>
      </c>
    </row>
    <row r="10" spans="1:35">
      <c r="A10" s="1" t="s">
        <v>1018</v>
      </c>
      <c r="B10">
        <f>'CAN Residential Assignment'!B127</f>
        <v>0</v>
      </c>
      <c r="C10">
        <f>'CAN Residential Assignment'!C127</f>
        <v>0</v>
      </c>
      <c r="D10">
        <f>'CAN Residential Assignment'!D127</f>
        <v>0</v>
      </c>
      <c r="E10">
        <f>'CAN Residential Assignment'!E127</f>
        <v>0</v>
      </c>
      <c r="F10">
        <f>'CAN Residential Assignment'!F127</f>
        <v>0</v>
      </c>
      <c r="G10">
        <f>'CAN Residential Assignment'!G127</f>
        <v>0</v>
      </c>
      <c r="H10">
        <f>'CAN Residential Assignment'!H127</f>
        <v>0</v>
      </c>
      <c r="I10">
        <f>'CAN Residential Assignment'!I127</f>
        <v>0</v>
      </c>
      <c r="J10">
        <f>'CAN Residential Assignment'!J127</f>
        <v>0</v>
      </c>
      <c r="K10">
        <f>'CAN Residential Assignment'!K127</f>
        <v>0</v>
      </c>
      <c r="L10">
        <f>'CAN Residential Assignment'!L127</f>
        <v>0</v>
      </c>
      <c r="M10">
        <f>'CAN Residential Assignment'!M127</f>
        <v>0</v>
      </c>
      <c r="N10">
        <f>'CAN Residential Assignment'!N127</f>
        <v>0</v>
      </c>
      <c r="O10">
        <f>'CAN Residential Assignment'!O127</f>
        <v>0</v>
      </c>
      <c r="P10">
        <f>'CAN Residential Assignment'!P127</f>
        <v>0</v>
      </c>
      <c r="Q10">
        <f>'CAN Residential Assignment'!Q127</f>
        <v>0</v>
      </c>
      <c r="R10">
        <f>'CAN Residential Assignment'!R127</f>
        <v>0</v>
      </c>
      <c r="S10">
        <f>'CAN Residential Assignment'!S127</f>
        <v>0</v>
      </c>
      <c r="T10">
        <f>'CAN Residential Assignment'!T127</f>
        <v>0</v>
      </c>
      <c r="U10">
        <f>'CAN Residential Assignment'!U127</f>
        <v>0</v>
      </c>
      <c r="V10">
        <f>'CAN Residential Assignment'!V127</f>
        <v>0</v>
      </c>
      <c r="W10">
        <f>'CAN Residential Assignment'!W127</f>
        <v>0</v>
      </c>
      <c r="X10">
        <f>'CAN Residential Assignment'!X127</f>
        <v>0</v>
      </c>
      <c r="Y10">
        <f>'CAN Residential Assignment'!Y127</f>
        <v>0</v>
      </c>
      <c r="Z10">
        <f>'CAN Residential Assignment'!Z127</f>
        <v>0</v>
      </c>
      <c r="AA10">
        <f>'CAN Residential Assignment'!AA127</f>
        <v>0</v>
      </c>
      <c r="AB10">
        <f>'CAN Residential Assignment'!AB127</f>
        <v>0</v>
      </c>
      <c r="AC10">
        <f>'CAN Residential Assignment'!AC127</f>
        <v>0</v>
      </c>
      <c r="AD10">
        <f>'CAN Residential Assignment'!AD127</f>
        <v>0</v>
      </c>
      <c r="AE10">
        <f>'CAN Residential Assignment'!AE127</f>
        <v>0</v>
      </c>
      <c r="AF10">
        <f>'CAN Residential Assignment'!AF127</f>
        <v>0</v>
      </c>
      <c r="AG10">
        <f>'CAN Residential Assignment'!AG127</f>
        <v>0</v>
      </c>
      <c r="AH10">
        <f>'CAN Residential Assignment'!AH127</f>
        <v>0</v>
      </c>
    </row>
    <row r="11" spans="1:35">
      <c r="A11" s="1" t="s">
        <v>1019</v>
      </c>
      <c r="B11">
        <f>'CAN Residential Assignment'!B128</f>
        <v>0</v>
      </c>
      <c r="C11">
        <f>'CAN Residential Assignment'!C128</f>
        <v>0</v>
      </c>
      <c r="D11">
        <f>'CAN Residential Assignment'!D128</f>
        <v>0</v>
      </c>
      <c r="E11">
        <f>'CAN Residential Assignment'!E128</f>
        <v>0</v>
      </c>
      <c r="F11">
        <f>'CAN Residential Assignment'!F128</f>
        <v>0</v>
      </c>
      <c r="G11">
        <f>'CAN Residential Assignment'!G128</f>
        <v>0</v>
      </c>
      <c r="H11">
        <f>'CAN Residential Assignment'!H128</f>
        <v>0</v>
      </c>
      <c r="I11">
        <f>'CAN Residential Assignment'!I128</f>
        <v>0</v>
      </c>
      <c r="J11">
        <f>'CAN Residential Assignment'!J128</f>
        <v>0</v>
      </c>
      <c r="K11">
        <f>'CAN Residential Assignment'!K128</f>
        <v>0</v>
      </c>
      <c r="L11">
        <f>'CAN Residential Assignment'!L128</f>
        <v>0</v>
      </c>
      <c r="M11">
        <f>'CAN Residential Assignment'!M128</f>
        <v>0</v>
      </c>
      <c r="N11">
        <f>'CAN Residential Assignment'!N128</f>
        <v>0</v>
      </c>
      <c r="O11">
        <f>'CAN Residential Assignment'!O128</f>
        <v>0</v>
      </c>
      <c r="P11">
        <f>'CAN Residential Assignment'!P128</f>
        <v>0</v>
      </c>
      <c r="Q11">
        <f>'CAN Residential Assignment'!Q128</f>
        <v>0</v>
      </c>
      <c r="R11">
        <f>'CAN Residential Assignment'!R128</f>
        <v>0</v>
      </c>
      <c r="S11">
        <f>'CAN Residential Assignment'!S128</f>
        <v>0</v>
      </c>
      <c r="T11">
        <f>'CAN Residential Assignment'!T128</f>
        <v>0</v>
      </c>
      <c r="U11">
        <f>'CAN Residential Assignment'!U128</f>
        <v>0</v>
      </c>
      <c r="V11">
        <f>'CAN Residential Assignment'!V128</f>
        <v>0</v>
      </c>
      <c r="W11">
        <f>'CAN Residential Assignment'!W128</f>
        <v>0</v>
      </c>
      <c r="X11">
        <f>'CAN Residential Assignment'!X128</f>
        <v>0</v>
      </c>
      <c r="Y11">
        <f>'CAN Residential Assignment'!Y128</f>
        <v>0</v>
      </c>
      <c r="Z11">
        <f>'CAN Residential Assignment'!Z128</f>
        <v>0</v>
      </c>
      <c r="AA11">
        <f>'CAN Residential Assignment'!AA128</f>
        <v>0</v>
      </c>
      <c r="AB11">
        <f>'CAN Residential Assignment'!AB128</f>
        <v>0</v>
      </c>
      <c r="AC11">
        <f>'CAN Residential Assignment'!AC128</f>
        <v>0</v>
      </c>
      <c r="AD11">
        <f>'CAN Residential Assignment'!AD128</f>
        <v>0</v>
      </c>
      <c r="AE11">
        <f>'CAN Residential Assignment'!AE128</f>
        <v>0</v>
      </c>
      <c r="AF11">
        <f>'CAN Residential Assignment'!AF128</f>
        <v>0</v>
      </c>
      <c r="AG11">
        <f>'CAN Residential Assignment'!AG128</f>
        <v>0</v>
      </c>
      <c r="AH11">
        <f>'CAN Residential Assignment'!AH128</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zoomScale="80" zoomScaleNormal="80" workbookViewId="0">
      <selection activeCell="A11" sqref="A11"/>
    </sheetView>
  </sheetViews>
  <sheetFormatPr defaultColWidth="8.85546875" defaultRowHeight="15"/>
  <cols>
    <col min="1" max="1" width="29.85546875" customWidth="1"/>
    <col min="2" max="33" width="13.140625"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Assignment'!B132</f>
        <v>0</v>
      </c>
      <c r="C2">
        <f>'CAN Residential Assignment'!C132</f>
        <v>0</v>
      </c>
      <c r="D2">
        <f>'CAN Residential Assignment'!D132</f>
        <v>0</v>
      </c>
      <c r="E2">
        <f>'CAN Residential Assignment'!E132</f>
        <v>0</v>
      </c>
      <c r="F2">
        <f>'CAN Residential Assignment'!F132</f>
        <v>0</v>
      </c>
      <c r="G2">
        <f>'CAN Residential Assignment'!G132</f>
        <v>0</v>
      </c>
      <c r="H2">
        <f>'CAN Residential Assignment'!H132</f>
        <v>0</v>
      </c>
      <c r="I2">
        <f>'CAN Residential Assignment'!I132</f>
        <v>0</v>
      </c>
      <c r="J2">
        <f>'CAN Residential Assignment'!J132</f>
        <v>0</v>
      </c>
      <c r="K2">
        <f>'CAN Residential Assignment'!K132</f>
        <v>0</v>
      </c>
      <c r="L2">
        <f>'CAN Residential Assignment'!L132</f>
        <v>0</v>
      </c>
      <c r="M2">
        <f>'CAN Residential Assignment'!M132</f>
        <v>0</v>
      </c>
      <c r="N2">
        <f>'CAN Residential Assignment'!N132</f>
        <v>0</v>
      </c>
      <c r="O2">
        <f>'CAN Residential Assignment'!O132</f>
        <v>0</v>
      </c>
      <c r="P2">
        <f>'CAN Residential Assignment'!P132</f>
        <v>0</v>
      </c>
      <c r="Q2">
        <f>'CAN Residential Assignment'!Q132</f>
        <v>0</v>
      </c>
      <c r="R2">
        <f>'CAN Residential Assignment'!R132</f>
        <v>0</v>
      </c>
      <c r="S2">
        <f>'CAN Residential Assignment'!S132</f>
        <v>0</v>
      </c>
      <c r="T2">
        <f>'CAN Residential Assignment'!T132</f>
        <v>0</v>
      </c>
      <c r="U2">
        <f>'CAN Residential Assignment'!U132</f>
        <v>0</v>
      </c>
      <c r="V2">
        <f>'CAN Residential Assignment'!V132</f>
        <v>0</v>
      </c>
      <c r="W2">
        <f>'CAN Residential Assignment'!W132</f>
        <v>0</v>
      </c>
      <c r="X2">
        <f>'CAN Residential Assignment'!X132</f>
        <v>0</v>
      </c>
      <c r="Y2">
        <f>'CAN Residential Assignment'!Y132</f>
        <v>0</v>
      </c>
      <c r="Z2">
        <f>'CAN Residential Assignment'!Z132</f>
        <v>0</v>
      </c>
      <c r="AA2">
        <f>'CAN Residential Assignment'!AA132</f>
        <v>0</v>
      </c>
      <c r="AB2">
        <f>'CAN Residential Assignment'!AB132</f>
        <v>0</v>
      </c>
      <c r="AC2">
        <f>'CAN Residential Assignment'!AC132</f>
        <v>0</v>
      </c>
      <c r="AD2">
        <f>'CAN Residential Assignment'!AD132</f>
        <v>0</v>
      </c>
      <c r="AE2">
        <f>'CAN Residential Assignment'!AE132</f>
        <v>0</v>
      </c>
      <c r="AF2">
        <f>'CAN Residential Assignment'!AF132</f>
        <v>0</v>
      </c>
      <c r="AG2">
        <f>'CAN Residential Assignment'!AG132</f>
        <v>0</v>
      </c>
      <c r="AH2">
        <f>'CAN Residential Assignment'!AH132</f>
        <v>0</v>
      </c>
    </row>
    <row r="3" spans="1:35">
      <c r="A3" s="1" t="s">
        <v>1012</v>
      </c>
      <c r="B3">
        <f>'CAN Residential Assignment'!B133</f>
        <v>0</v>
      </c>
      <c r="C3">
        <f>'CAN Residential Assignment'!C133</f>
        <v>0</v>
      </c>
      <c r="D3">
        <f>'CAN Residential Assignment'!D133</f>
        <v>0</v>
      </c>
      <c r="E3">
        <f>'CAN Residential Assignment'!E133</f>
        <v>0</v>
      </c>
      <c r="F3">
        <f>'CAN Residential Assignment'!F133</f>
        <v>0</v>
      </c>
      <c r="G3">
        <f>'CAN Residential Assignment'!G133</f>
        <v>0</v>
      </c>
      <c r="H3">
        <f>'CAN Residential Assignment'!H133</f>
        <v>0</v>
      </c>
      <c r="I3">
        <f>'CAN Residential Assignment'!I133</f>
        <v>0</v>
      </c>
      <c r="J3">
        <f>'CAN Residential Assignment'!J133</f>
        <v>0</v>
      </c>
      <c r="K3">
        <f>'CAN Residential Assignment'!K133</f>
        <v>0</v>
      </c>
      <c r="L3">
        <f>'CAN Residential Assignment'!L133</f>
        <v>0</v>
      </c>
      <c r="M3">
        <f>'CAN Residential Assignment'!M133</f>
        <v>0</v>
      </c>
      <c r="N3">
        <f>'CAN Residential Assignment'!N133</f>
        <v>0</v>
      </c>
      <c r="O3">
        <f>'CAN Residential Assignment'!O133</f>
        <v>0</v>
      </c>
      <c r="P3">
        <f>'CAN Residential Assignment'!P133</f>
        <v>0</v>
      </c>
      <c r="Q3">
        <f>'CAN Residential Assignment'!Q133</f>
        <v>0</v>
      </c>
      <c r="R3">
        <f>'CAN Residential Assignment'!R133</f>
        <v>0</v>
      </c>
      <c r="S3">
        <f>'CAN Residential Assignment'!S133</f>
        <v>0</v>
      </c>
      <c r="T3">
        <f>'CAN Residential Assignment'!T133</f>
        <v>0</v>
      </c>
      <c r="U3">
        <f>'CAN Residential Assignment'!U133</f>
        <v>0</v>
      </c>
      <c r="V3">
        <f>'CAN Residential Assignment'!V133</f>
        <v>0</v>
      </c>
      <c r="W3">
        <f>'CAN Residential Assignment'!W133</f>
        <v>0</v>
      </c>
      <c r="X3">
        <f>'CAN Residential Assignment'!X133</f>
        <v>0</v>
      </c>
      <c r="Y3">
        <f>'CAN Residential Assignment'!Y133</f>
        <v>0</v>
      </c>
      <c r="Z3">
        <f>'CAN Residential Assignment'!Z133</f>
        <v>0</v>
      </c>
      <c r="AA3">
        <f>'CAN Residential Assignment'!AA133</f>
        <v>0</v>
      </c>
      <c r="AB3">
        <f>'CAN Residential Assignment'!AB133</f>
        <v>0</v>
      </c>
      <c r="AC3">
        <f>'CAN Residential Assignment'!AC133</f>
        <v>0</v>
      </c>
      <c r="AD3">
        <f>'CAN Residential Assignment'!AD133</f>
        <v>0</v>
      </c>
      <c r="AE3">
        <f>'CAN Residential Assignment'!AE133</f>
        <v>0</v>
      </c>
      <c r="AF3">
        <f>'CAN Residential Assignment'!AF133</f>
        <v>0</v>
      </c>
      <c r="AG3">
        <f>'CAN Residential Assignment'!AG133</f>
        <v>0</v>
      </c>
      <c r="AH3">
        <f>'CAN Residential Assignment'!AH133</f>
        <v>0</v>
      </c>
    </row>
    <row r="4" spans="1:35">
      <c r="A4" s="1" t="s">
        <v>1013</v>
      </c>
      <c r="B4">
        <f>'CAN Residential Assignment'!B134</f>
        <v>0</v>
      </c>
      <c r="C4">
        <f>'CAN Residential Assignment'!C134</f>
        <v>0</v>
      </c>
      <c r="D4">
        <f>'CAN Residential Assignment'!D134</f>
        <v>0</v>
      </c>
      <c r="E4">
        <f>'CAN Residential Assignment'!E134</f>
        <v>0</v>
      </c>
      <c r="F4">
        <f>'CAN Residential Assignment'!F134</f>
        <v>0</v>
      </c>
      <c r="G4">
        <f>'CAN Residential Assignment'!G134</f>
        <v>0</v>
      </c>
      <c r="H4">
        <f>'CAN Residential Assignment'!H134</f>
        <v>0</v>
      </c>
      <c r="I4">
        <f>'CAN Residential Assignment'!I134</f>
        <v>0</v>
      </c>
      <c r="J4">
        <f>'CAN Residential Assignment'!J134</f>
        <v>0</v>
      </c>
      <c r="K4">
        <f>'CAN Residential Assignment'!K134</f>
        <v>0</v>
      </c>
      <c r="L4">
        <f>'CAN Residential Assignment'!L134</f>
        <v>0</v>
      </c>
      <c r="M4">
        <f>'CAN Residential Assignment'!M134</f>
        <v>0</v>
      </c>
      <c r="N4">
        <f>'CAN Residential Assignment'!N134</f>
        <v>0</v>
      </c>
      <c r="O4">
        <f>'CAN Residential Assignment'!O134</f>
        <v>0</v>
      </c>
      <c r="P4">
        <f>'CAN Residential Assignment'!P134</f>
        <v>0</v>
      </c>
      <c r="Q4">
        <f>'CAN Residential Assignment'!Q134</f>
        <v>0</v>
      </c>
      <c r="R4">
        <f>'CAN Residential Assignment'!R134</f>
        <v>0</v>
      </c>
      <c r="S4">
        <f>'CAN Residential Assignment'!S134</f>
        <v>0</v>
      </c>
      <c r="T4">
        <f>'CAN Residential Assignment'!T134</f>
        <v>0</v>
      </c>
      <c r="U4">
        <f>'CAN Residential Assignment'!U134</f>
        <v>0</v>
      </c>
      <c r="V4">
        <f>'CAN Residential Assignment'!V134</f>
        <v>0</v>
      </c>
      <c r="W4">
        <f>'CAN Residential Assignment'!W134</f>
        <v>0</v>
      </c>
      <c r="X4">
        <f>'CAN Residential Assignment'!X134</f>
        <v>0</v>
      </c>
      <c r="Y4">
        <f>'CAN Residential Assignment'!Y134</f>
        <v>0</v>
      </c>
      <c r="Z4">
        <f>'CAN Residential Assignment'!Z134</f>
        <v>0</v>
      </c>
      <c r="AA4">
        <f>'CAN Residential Assignment'!AA134</f>
        <v>0</v>
      </c>
      <c r="AB4">
        <f>'CAN Residential Assignment'!AB134</f>
        <v>0</v>
      </c>
      <c r="AC4">
        <f>'CAN Residential Assignment'!AC134</f>
        <v>0</v>
      </c>
      <c r="AD4">
        <f>'CAN Residential Assignment'!AD134</f>
        <v>0</v>
      </c>
      <c r="AE4">
        <f>'CAN Residential Assignment'!AE134</f>
        <v>0</v>
      </c>
      <c r="AF4">
        <f>'CAN Residential Assignment'!AF134</f>
        <v>0</v>
      </c>
      <c r="AG4">
        <f>'CAN Residential Assignment'!AG134</f>
        <v>0</v>
      </c>
      <c r="AH4">
        <f>'CAN Residential Assignment'!AH134</f>
        <v>0</v>
      </c>
    </row>
    <row r="5" spans="1:35">
      <c r="A5" s="1" t="s">
        <v>1014</v>
      </c>
      <c r="B5">
        <f>'CAN Residential Assignment'!B135</f>
        <v>0</v>
      </c>
      <c r="C5">
        <f>'CAN Residential Assignment'!C135</f>
        <v>0</v>
      </c>
      <c r="D5">
        <f>'CAN Residential Assignment'!D135</f>
        <v>0</v>
      </c>
      <c r="E5">
        <f>'CAN Residential Assignment'!E135</f>
        <v>0</v>
      </c>
      <c r="F5">
        <f>'CAN Residential Assignment'!F135</f>
        <v>0</v>
      </c>
      <c r="G5">
        <f>'CAN Residential Assignment'!G135</f>
        <v>0</v>
      </c>
      <c r="H5">
        <f>'CAN Residential Assignment'!H135</f>
        <v>0</v>
      </c>
      <c r="I5">
        <f>'CAN Residential Assignment'!I135</f>
        <v>0</v>
      </c>
      <c r="J5">
        <f>'CAN Residential Assignment'!J135</f>
        <v>0</v>
      </c>
      <c r="K5">
        <f>'CAN Residential Assignment'!K135</f>
        <v>0</v>
      </c>
      <c r="L5">
        <f>'CAN Residential Assignment'!L135</f>
        <v>0</v>
      </c>
      <c r="M5">
        <f>'CAN Residential Assignment'!M135</f>
        <v>0</v>
      </c>
      <c r="N5">
        <f>'CAN Residential Assignment'!N135</f>
        <v>0</v>
      </c>
      <c r="O5">
        <f>'CAN Residential Assignment'!O135</f>
        <v>0</v>
      </c>
      <c r="P5">
        <f>'CAN Residential Assignment'!P135</f>
        <v>0</v>
      </c>
      <c r="Q5">
        <f>'CAN Residential Assignment'!Q135</f>
        <v>0</v>
      </c>
      <c r="R5">
        <f>'CAN Residential Assignment'!R135</f>
        <v>0</v>
      </c>
      <c r="S5">
        <f>'CAN Residential Assignment'!S135</f>
        <v>0</v>
      </c>
      <c r="T5">
        <f>'CAN Residential Assignment'!T135</f>
        <v>0</v>
      </c>
      <c r="U5">
        <f>'CAN Residential Assignment'!U135</f>
        <v>0</v>
      </c>
      <c r="V5">
        <f>'CAN Residential Assignment'!V135</f>
        <v>0</v>
      </c>
      <c r="W5">
        <f>'CAN Residential Assignment'!W135</f>
        <v>0</v>
      </c>
      <c r="X5">
        <f>'CAN Residential Assignment'!X135</f>
        <v>0</v>
      </c>
      <c r="Y5">
        <f>'CAN Residential Assignment'!Y135</f>
        <v>0</v>
      </c>
      <c r="Z5">
        <f>'CAN Residential Assignment'!Z135</f>
        <v>0</v>
      </c>
      <c r="AA5">
        <f>'CAN Residential Assignment'!AA135</f>
        <v>0</v>
      </c>
      <c r="AB5">
        <f>'CAN Residential Assignment'!AB135</f>
        <v>0</v>
      </c>
      <c r="AC5">
        <f>'CAN Residential Assignment'!AC135</f>
        <v>0</v>
      </c>
      <c r="AD5">
        <f>'CAN Residential Assignment'!AD135</f>
        <v>0</v>
      </c>
      <c r="AE5">
        <f>'CAN Residential Assignment'!AE135</f>
        <v>0</v>
      </c>
      <c r="AF5">
        <f>'CAN Residential Assignment'!AF135</f>
        <v>0</v>
      </c>
      <c r="AG5">
        <f>'CAN Residential Assignment'!AG135</f>
        <v>0</v>
      </c>
      <c r="AH5">
        <f>'CAN Residential Assignment'!AH135</f>
        <v>0</v>
      </c>
    </row>
    <row r="6" spans="1:35">
      <c r="A6" s="1" t="s">
        <v>1015</v>
      </c>
      <c r="B6">
        <f>'CAN Residential Assignment'!B136</f>
        <v>0</v>
      </c>
      <c r="C6">
        <f>'CAN Residential Assignment'!C136</f>
        <v>0</v>
      </c>
      <c r="D6">
        <f>'CAN Residential Assignment'!D136</f>
        <v>0</v>
      </c>
      <c r="E6">
        <f>'CAN Residential Assignment'!E136</f>
        <v>0</v>
      </c>
      <c r="F6">
        <f>'CAN Residential Assignment'!F136</f>
        <v>0</v>
      </c>
      <c r="G6">
        <f>'CAN Residential Assignment'!G136</f>
        <v>0</v>
      </c>
      <c r="H6">
        <f>'CAN Residential Assignment'!H136</f>
        <v>0</v>
      </c>
      <c r="I6">
        <f>'CAN Residential Assignment'!I136</f>
        <v>0</v>
      </c>
      <c r="J6">
        <f>'CAN Residential Assignment'!J136</f>
        <v>0</v>
      </c>
      <c r="K6">
        <f>'CAN Residential Assignment'!K136</f>
        <v>0</v>
      </c>
      <c r="L6">
        <f>'CAN Residential Assignment'!L136</f>
        <v>0</v>
      </c>
      <c r="M6">
        <f>'CAN Residential Assignment'!M136</f>
        <v>0</v>
      </c>
      <c r="N6">
        <f>'CAN Residential Assignment'!N136</f>
        <v>0</v>
      </c>
      <c r="O6">
        <f>'CAN Residential Assignment'!O136</f>
        <v>0</v>
      </c>
      <c r="P6">
        <f>'CAN Residential Assignment'!P136</f>
        <v>0</v>
      </c>
      <c r="Q6">
        <f>'CAN Residential Assignment'!Q136</f>
        <v>0</v>
      </c>
      <c r="R6">
        <f>'CAN Residential Assignment'!R136</f>
        <v>0</v>
      </c>
      <c r="S6">
        <f>'CAN Residential Assignment'!S136</f>
        <v>0</v>
      </c>
      <c r="T6">
        <f>'CAN Residential Assignment'!T136</f>
        <v>0</v>
      </c>
      <c r="U6">
        <f>'CAN Residential Assignment'!U136</f>
        <v>0</v>
      </c>
      <c r="V6">
        <f>'CAN Residential Assignment'!V136</f>
        <v>0</v>
      </c>
      <c r="W6">
        <f>'CAN Residential Assignment'!W136</f>
        <v>0</v>
      </c>
      <c r="X6">
        <f>'CAN Residential Assignment'!X136</f>
        <v>0</v>
      </c>
      <c r="Y6">
        <f>'CAN Residential Assignment'!Y136</f>
        <v>0</v>
      </c>
      <c r="Z6">
        <f>'CAN Residential Assignment'!Z136</f>
        <v>0</v>
      </c>
      <c r="AA6">
        <f>'CAN Residential Assignment'!AA136</f>
        <v>0</v>
      </c>
      <c r="AB6">
        <f>'CAN Residential Assignment'!AB136</f>
        <v>0</v>
      </c>
      <c r="AC6">
        <f>'CAN Residential Assignment'!AC136</f>
        <v>0</v>
      </c>
      <c r="AD6">
        <f>'CAN Residential Assignment'!AD136</f>
        <v>0</v>
      </c>
      <c r="AE6">
        <f>'CAN Residential Assignment'!AE136</f>
        <v>0</v>
      </c>
      <c r="AF6">
        <f>'CAN Residential Assignment'!AF136</f>
        <v>0</v>
      </c>
      <c r="AG6">
        <f>'CAN Residential Assignment'!AG136</f>
        <v>0</v>
      </c>
      <c r="AH6">
        <f>'CAN Residential Assignment'!AH136</f>
        <v>0</v>
      </c>
    </row>
    <row r="7" spans="1:35">
      <c r="A7" s="1" t="s">
        <v>1025</v>
      </c>
      <c r="B7">
        <f>'CAN Residential Assignment'!B137</f>
        <v>0</v>
      </c>
      <c r="C7">
        <f>'CAN Residential Assignment'!C137</f>
        <v>0</v>
      </c>
      <c r="D7">
        <f>'CAN Residential Assignment'!D137</f>
        <v>0</v>
      </c>
      <c r="E7">
        <f>'CAN Residential Assignment'!E137</f>
        <v>0</v>
      </c>
      <c r="F7">
        <f>'CAN Residential Assignment'!F137</f>
        <v>0</v>
      </c>
      <c r="G7">
        <f>'CAN Residential Assignment'!G137</f>
        <v>0</v>
      </c>
      <c r="H7">
        <f>'CAN Residential Assignment'!H137</f>
        <v>0</v>
      </c>
      <c r="I7">
        <f>'CAN Residential Assignment'!I137</f>
        <v>0</v>
      </c>
      <c r="J7">
        <f>'CAN Residential Assignment'!J137</f>
        <v>0</v>
      </c>
      <c r="K7">
        <f>'CAN Residential Assignment'!K137</f>
        <v>0</v>
      </c>
      <c r="L7">
        <f>'CAN Residential Assignment'!L137</f>
        <v>0</v>
      </c>
      <c r="M7">
        <f>'CAN Residential Assignment'!M137</f>
        <v>0</v>
      </c>
      <c r="N7">
        <f>'CAN Residential Assignment'!N137</f>
        <v>0</v>
      </c>
      <c r="O7">
        <f>'CAN Residential Assignment'!O137</f>
        <v>0</v>
      </c>
      <c r="P7">
        <f>'CAN Residential Assignment'!P137</f>
        <v>0</v>
      </c>
      <c r="Q7">
        <f>'CAN Residential Assignment'!Q137</f>
        <v>0</v>
      </c>
      <c r="R7">
        <f>'CAN Residential Assignment'!R137</f>
        <v>0</v>
      </c>
      <c r="S7">
        <f>'CAN Residential Assignment'!S137</f>
        <v>0</v>
      </c>
      <c r="T7">
        <f>'CAN Residential Assignment'!T137</f>
        <v>0</v>
      </c>
      <c r="U7">
        <f>'CAN Residential Assignment'!U137</f>
        <v>0</v>
      </c>
      <c r="V7">
        <f>'CAN Residential Assignment'!V137</f>
        <v>0</v>
      </c>
      <c r="W7">
        <f>'CAN Residential Assignment'!W137</f>
        <v>0</v>
      </c>
      <c r="X7">
        <f>'CAN Residential Assignment'!X137</f>
        <v>0</v>
      </c>
      <c r="Y7">
        <f>'CAN Residential Assignment'!Y137</f>
        <v>0</v>
      </c>
      <c r="Z7">
        <f>'CAN Residential Assignment'!Z137</f>
        <v>0</v>
      </c>
      <c r="AA7">
        <f>'CAN Residential Assignment'!AA137</f>
        <v>0</v>
      </c>
      <c r="AB7">
        <f>'CAN Residential Assignment'!AB137</f>
        <v>0</v>
      </c>
      <c r="AC7">
        <f>'CAN Residential Assignment'!AC137</f>
        <v>0</v>
      </c>
      <c r="AD7">
        <f>'CAN Residential Assignment'!AD137</f>
        <v>0</v>
      </c>
      <c r="AE7">
        <f>'CAN Residential Assignment'!AE137</f>
        <v>0</v>
      </c>
      <c r="AF7">
        <f>'CAN Residential Assignment'!AF137</f>
        <v>0</v>
      </c>
      <c r="AG7">
        <f>'CAN Residential Assignment'!AG137</f>
        <v>0</v>
      </c>
      <c r="AH7">
        <f>'CAN Residential Assignment'!AH137</f>
        <v>0</v>
      </c>
    </row>
    <row r="8" spans="1:35">
      <c r="A8" s="1" t="s">
        <v>1016</v>
      </c>
      <c r="B8">
        <f>'CAN Residential Assignment'!B138</f>
        <v>0</v>
      </c>
      <c r="C8">
        <f>'CAN Residential Assignment'!C138</f>
        <v>0</v>
      </c>
      <c r="D8">
        <f>'CAN Residential Assignment'!D138</f>
        <v>0</v>
      </c>
      <c r="E8">
        <f>'CAN Residential Assignment'!E138</f>
        <v>0</v>
      </c>
      <c r="F8">
        <f>'CAN Residential Assignment'!F138</f>
        <v>0</v>
      </c>
      <c r="G8">
        <f>'CAN Residential Assignment'!G138</f>
        <v>0</v>
      </c>
      <c r="H8">
        <f>'CAN Residential Assignment'!H138</f>
        <v>0</v>
      </c>
      <c r="I8">
        <f>'CAN Residential Assignment'!I138</f>
        <v>0</v>
      </c>
      <c r="J8">
        <f>'CAN Residential Assignment'!J138</f>
        <v>0</v>
      </c>
      <c r="K8">
        <f>'CAN Residential Assignment'!K138</f>
        <v>0</v>
      </c>
      <c r="L8">
        <f>'CAN Residential Assignment'!L138</f>
        <v>0</v>
      </c>
      <c r="M8">
        <f>'CAN Residential Assignment'!M138</f>
        <v>0</v>
      </c>
      <c r="N8">
        <f>'CAN Residential Assignment'!N138</f>
        <v>0</v>
      </c>
      <c r="O8">
        <f>'CAN Residential Assignment'!O138</f>
        <v>0</v>
      </c>
      <c r="P8">
        <f>'CAN Residential Assignment'!P138</f>
        <v>0</v>
      </c>
      <c r="Q8">
        <f>'CAN Residential Assignment'!Q138</f>
        <v>0</v>
      </c>
      <c r="R8">
        <f>'CAN Residential Assignment'!R138</f>
        <v>0</v>
      </c>
      <c r="S8">
        <f>'CAN Residential Assignment'!S138</f>
        <v>0</v>
      </c>
      <c r="T8">
        <f>'CAN Residential Assignment'!T138</f>
        <v>0</v>
      </c>
      <c r="U8">
        <f>'CAN Residential Assignment'!U138</f>
        <v>0</v>
      </c>
      <c r="V8">
        <f>'CAN Residential Assignment'!V138</f>
        <v>0</v>
      </c>
      <c r="W8">
        <f>'CAN Residential Assignment'!W138</f>
        <v>0</v>
      </c>
      <c r="X8">
        <f>'CAN Residential Assignment'!X138</f>
        <v>0</v>
      </c>
      <c r="Y8">
        <f>'CAN Residential Assignment'!Y138</f>
        <v>0</v>
      </c>
      <c r="Z8">
        <f>'CAN Residential Assignment'!Z138</f>
        <v>0</v>
      </c>
      <c r="AA8">
        <f>'CAN Residential Assignment'!AA138</f>
        <v>0</v>
      </c>
      <c r="AB8">
        <f>'CAN Residential Assignment'!AB138</f>
        <v>0</v>
      </c>
      <c r="AC8">
        <f>'CAN Residential Assignment'!AC138</f>
        <v>0</v>
      </c>
      <c r="AD8">
        <f>'CAN Residential Assignment'!AD138</f>
        <v>0</v>
      </c>
      <c r="AE8">
        <f>'CAN Residential Assignment'!AE138</f>
        <v>0</v>
      </c>
      <c r="AF8">
        <f>'CAN Residential Assignment'!AF138</f>
        <v>0</v>
      </c>
      <c r="AG8">
        <f>'CAN Residential Assignment'!AG138</f>
        <v>0</v>
      </c>
      <c r="AH8">
        <f>'CAN Residential Assignment'!AH138</f>
        <v>0</v>
      </c>
    </row>
    <row r="9" spans="1:35">
      <c r="A9" s="1" t="s">
        <v>1017</v>
      </c>
      <c r="B9">
        <f>'CAN Residential Assignment'!B139</f>
        <v>0</v>
      </c>
      <c r="C9">
        <f>'CAN Residential Assignment'!C139</f>
        <v>0</v>
      </c>
      <c r="D9">
        <f>'CAN Residential Assignment'!D139</f>
        <v>0</v>
      </c>
      <c r="E9">
        <f>'CAN Residential Assignment'!E139</f>
        <v>0</v>
      </c>
      <c r="F9">
        <f>'CAN Residential Assignment'!F139</f>
        <v>0</v>
      </c>
      <c r="G9">
        <f>'CAN Residential Assignment'!G139</f>
        <v>0</v>
      </c>
      <c r="H9">
        <f>'CAN Residential Assignment'!H139</f>
        <v>0</v>
      </c>
      <c r="I9">
        <f>'CAN Residential Assignment'!I139</f>
        <v>0</v>
      </c>
      <c r="J9">
        <f>'CAN Residential Assignment'!J139</f>
        <v>0</v>
      </c>
      <c r="K9">
        <f>'CAN Residential Assignment'!K139</f>
        <v>0</v>
      </c>
      <c r="L9">
        <f>'CAN Residential Assignment'!L139</f>
        <v>0</v>
      </c>
      <c r="M9">
        <f>'CAN Residential Assignment'!M139</f>
        <v>0</v>
      </c>
      <c r="N9">
        <f>'CAN Residential Assignment'!N139</f>
        <v>0</v>
      </c>
      <c r="O9">
        <f>'CAN Residential Assignment'!O139</f>
        <v>0</v>
      </c>
      <c r="P9">
        <f>'CAN Residential Assignment'!P139</f>
        <v>0</v>
      </c>
      <c r="Q9">
        <f>'CAN Residential Assignment'!Q139</f>
        <v>0</v>
      </c>
      <c r="R9">
        <f>'CAN Residential Assignment'!R139</f>
        <v>0</v>
      </c>
      <c r="S9">
        <f>'CAN Residential Assignment'!S139</f>
        <v>0</v>
      </c>
      <c r="T9">
        <f>'CAN Residential Assignment'!T139</f>
        <v>0</v>
      </c>
      <c r="U9">
        <f>'CAN Residential Assignment'!U139</f>
        <v>0</v>
      </c>
      <c r="V9">
        <f>'CAN Residential Assignment'!V139</f>
        <v>0</v>
      </c>
      <c r="W9">
        <f>'CAN Residential Assignment'!W139</f>
        <v>0</v>
      </c>
      <c r="X9">
        <f>'CAN Residential Assignment'!X139</f>
        <v>0</v>
      </c>
      <c r="Y9">
        <f>'CAN Residential Assignment'!Y139</f>
        <v>0</v>
      </c>
      <c r="Z9">
        <f>'CAN Residential Assignment'!Z139</f>
        <v>0</v>
      </c>
      <c r="AA9">
        <f>'CAN Residential Assignment'!AA139</f>
        <v>0</v>
      </c>
      <c r="AB9">
        <f>'CAN Residential Assignment'!AB139</f>
        <v>0</v>
      </c>
      <c r="AC9">
        <f>'CAN Residential Assignment'!AC139</f>
        <v>0</v>
      </c>
      <c r="AD9">
        <f>'CAN Residential Assignment'!AD139</f>
        <v>0</v>
      </c>
      <c r="AE9">
        <f>'CAN Residential Assignment'!AE139</f>
        <v>0</v>
      </c>
      <c r="AF9">
        <f>'CAN Residential Assignment'!AF139</f>
        <v>0</v>
      </c>
      <c r="AG9">
        <f>'CAN Residential Assignment'!AG139</f>
        <v>0</v>
      </c>
      <c r="AH9">
        <f>'CAN Residential Assignment'!AH139</f>
        <v>0</v>
      </c>
    </row>
    <row r="10" spans="1:35">
      <c r="A10" s="1" t="s">
        <v>1018</v>
      </c>
      <c r="B10">
        <f>'CAN Residential Assignment'!B140</f>
        <v>0</v>
      </c>
      <c r="C10">
        <f>'CAN Residential Assignment'!C140</f>
        <v>0</v>
      </c>
      <c r="D10">
        <f>'CAN Residential Assignment'!D140</f>
        <v>0</v>
      </c>
      <c r="E10">
        <f>'CAN Residential Assignment'!E140</f>
        <v>0</v>
      </c>
      <c r="F10">
        <f>'CAN Residential Assignment'!F140</f>
        <v>0</v>
      </c>
      <c r="G10">
        <f>'CAN Residential Assignment'!G140</f>
        <v>0</v>
      </c>
      <c r="H10">
        <f>'CAN Residential Assignment'!H140</f>
        <v>0</v>
      </c>
      <c r="I10">
        <f>'CAN Residential Assignment'!I140</f>
        <v>0</v>
      </c>
      <c r="J10">
        <f>'CAN Residential Assignment'!J140</f>
        <v>0</v>
      </c>
      <c r="K10">
        <f>'CAN Residential Assignment'!K140</f>
        <v>0</v>
      </c>
      <c r="L10">
        <f>'CAN Residential Assignment'!L140</f>
        <v>0</v>
      </c>
      <c r="M10">
        <f>'CAN Residential Assignment'!M140</f>
        <v>0</v>
      </c>
      <c r="N10">
        <f>'CAN Residential Assignment'!N140</f>
        <v>0</v>
      </c>
      <c r="O10">
        <f>'CAN Residential Assignment'!O140</f>
        <v>0</v>
      </c>
      <c r="P10">
        <f>'CAN Residential Assignment'!P140</f>
        <v>0</v>
      </c>
      <c r="Q10">
        <f>'CAN Residential Assignment'!Q140</f>
        <v>0</v>
      </c>
      <c r="R10">
        <f>'CAN Residential Assignment'!R140</f>
        <v>0</v>
      </c>
      <c r="S10">
        <f>'CAN Residential Assignment'!S140</f>
        <v>0</v>
      </c>
      <c r="T10">
        <f>'CAN Residential Assignment'!T140</f>
        <v>0</v>
      </c>
      <c r="U10">
        <f>'CAN Residential Assignment'!U140</f>
        <v>0</v>
      </c>
      <c r="V10">
        <f>'CAN Residential Assignment'!V140</f>
        <v>0</v>
      </c>
      <c r="W10">
        <f>'CAN Residential Assignment'!W140</f>
        <v>0</v>
      </c>
      <c r="X10">
        <f>'CAN Residential Assignment'!X140</f>
        <v>0</v>
      </c>
      <c r="Y10">
        <f>'CAN Residential Assignment'!Y140</f>
        <v>0</v>
      </c>
      <c r="Z10">
        <f>'CAN Residential Assignment'!Z140</f>
        <v>0</v>
      </c>
      <c r="AA10">
        <f>'CAN Residential Assignment'!AA140</f>
        <v>0</v>
      </c>
      <c r="AB10">
        <f>'CAN Residential Assignment'!AB140</f>
        <v>0</v>
      </c>
      <c r="AC10">
        <f>'CAN Residential Assignment'!AC140</f>
        <v>0</v>
      </c>
      <c r="AD10">
        <f>'CAN Residential Assignment'!AD140</f>
        <v>0</v>
      </c>
      <c r="AE10">
        <f>'CAN Residential Assignment'!AE140</f>
        <v>0</v>
      </c>
      <c r="AF10">
        <f>'CAN Residential Assignment'!AF140</f>
        <v>0</v>
      </c>
      <c r="AG10">
        <f>'CAN Residential Assignment'!AG140</f>
        <v>0</v>
      </c>
      <c r="AH10">
        <f>'CAN Residential Assignment'!AH140</f>
        <v>0</v>
      </c>
    </row>
    <row r="11" spans="1:35">
      <c r="A11" s="1" t="s">
        <v>1019</v>
      </c>
      <c r="B11">
        <f>'CAN Residential Assignment'!B141</f>
        <v>0</v>
      </c>
      <c r="C11">
        <f>'CAN Residential Assignment'!C141</f>
        <v>0</v>
      </c>
      <c r="D11">
        <f>'CAN Residential Assignment'!D141</f>
        <v>0</v>
      </c>
      <c r="E11">
        <f>'CAN Residential Assignment'!E141</f>
        <v>0</v>
      </c>
      <c r="F11">
        <f>'CAN Residential Assignment'!F141</f>
        <v>0</v>
      </c>
      <c r="G11">
        <f>'CAN Residential Assignment'!G141</f>
        <v>0</v>
      </c>
      <c r="H11">
        <f>'CAN Residential Assignment'!H141</f>
        <v>0</v>
      </c>
      <c r="I11">
        <f>'CAN Residential Assignment'!I141</f>
        <v>0</v>
      </c>
      <c r="J11">
        <f>'CAN Residential Assignment'!J141</f>
        <v>0</v>
      </c>
      <c r="K11">
        <f>'CAN Residential Assignment'!K141</f>
        <v>0</v>
      </c>
      <c r="L11">
        <f>'CAN Residential Assignment'!L141</f>
        <v>0</v>
      </c>
      <c r="M11">
        <f>'CAN Residential Assignment'!M141</f>
        <v>0</v>
      </c>
      <c r="N11">
        <f>'CAN Residential Assignment'!N141</f>
        <v>0</v>
      </c>
      <c r="O11">
        <f>'CAN Residential Assignment'!O141</f>
        <v>0</v>
      </c>
      <c r="P11">
        <f>'CAN Residential Assignment'!P141</f>
        <v>0</v>
      </c>
      <c r="Q11">
        <f>'CAN Residential Assignment'!Q141</f>
        <v>0</v>
      </c>
      <c r="R11">
        <f>'CAN Residential Assignment'!R141</f>
        <v>0</v>
      </c>
      <c r="S11">
        <f>'CAN Residential Assignment'!S141</f>
        <v>0</v>
      </c>
      <c r="T11">
        <f>'CAN Residential Assignment'!T141</f>
        <v>0</v>
      </c>
      <c r="U11">
        <f>'CAN Residential Assignment'!U141</f>
        <v>0</v>
      </c>
      <c r="V11">
        <f>'CAN Residential Assignment'!V141</f>
        <v>0</v>
      </c>
      <c r="W11">
        <f>'CAN Residential Assignment'!W141</f>
        <v>0</v>
      </c>
      <c r="X11">
        <f>'CAN Residential Assignment'!X141</f>
        <v>0</v>
      </c>
      <c r="Y11">
        <f>'CAN Residential Assignment'!Y141</f>
        <v>0</v>
      </c>
      <c r="Z11">
        <f>'CAN Residential Assignment'!Z141</f>
        <v>0</v>
      </c>
      <c r="AA11">
        <f>'CAN Residential Assignment'!AA141</f>
        <v>0</v>
      </c>
      <c r="AB11">
        <f>'CAN Residential Assignment'!AB141</f>
        <v>0</v>
      </c>
      <c r="AC11">
        <f>'CAN Residential Assignment'!AC141</f>
        <v>0</v>
      </c>
      <c r="AD11">
        <f>'CAN Residential Assignment'!AD141</f>
        <v>0</v>
      </c>
      <c r="AE11">
        <f>'CAN Residential Assignment'!AE141</f>
        <v>0</v>
      </c>
      <c r="AF11">
        <f>'CAN Residential Assignment'!AF141</f>
        <v>0</v>
      </c>
      <c r="AG11">
        <f>'CAN Residential Assignment'!AG141</f>
        <v>0</v>
      </c>
      <c r="AH11">
        <f>'CAN Residential Assignment'!AH141</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zoomScale="80" zoomScaleNormal="80" workbookViewId="0">
      <selection activeCell="A11" sqref="A11"/>
    </sheetView>
  </sheetViews>
  <sheetFormatPr defaultColWidth="8.85546875" defaultRowHeight="15"/>
  <cols>
    <col min="1" max="1" width="29.85546875" customWidth="1"/>
    <col min="2" max="33" width="10.28515625" customWidth="1"/>
    <col min="34" max="34" width="12.4257812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Assignment'!B146</f>
        <v>206696283639599.31</v>
      </c>
      <c r="C2">
        <f>'CAN Residential Assignment'!C146</f>
        <v>209052403631498.25</v>
      </c>
      <c r="D2">
        <f>'CAN Residential Assignment'!D146</f>
        <v>229069440003351.72</v>
      </c>
      <c r="E2">
        <f>'CAN Residential Assignment'!E146</f>
        <v>212683091359127.91</v>
      </c>
      <c r="F2">
        <f>'CAN Residential Assignment'!F146</f>
        <v>212486748026469.66</v>
      </c>
      <c r="G2">
        <f>'CAN Residential Assignment'!G146</f>
        <v>212693074918415.59</v>
      </c>
      <c r="H2">
        <f>'CAN Residential Assignment'!H146</f>
        <v>214932720051957.97</v>
      </c>
      <c r="I2">
        <f>'CAN Residential Assignment'!I146</f>
        <v>217115791682869.97</v>
      </c>
      <c r="J2">
        <f>'CAN Residential Assignment'!J146</f>
        <v>219212339133288.59</v>
      </c>
      <c r="K2">
        <f>'CAN Residential Assignment'!K146</f>
        <v>221202395284638.28</v>
      </c>
      <c r="L2">
        <f>'CAN Residential Assignment'!L146</f>
        <v>223192451435987.91</v>
      </c>
      <c r="M2">
        <f>'CAN Residential Assignment'!M146</f>
        <v>225245736796159.78</v>
      </c>
      <c r="N2">
        <f>'CAN Residential Assignment'!N146</f>
        <v>227342284246578.31</v>
      </c>
      <c r="O2">
        <f>'CAN Residential Assignment'!O146</f>
        <v>229525355877490.34</v>
      </c>
      <c r="P2">
        <f>'CAN Residential Assignment'!P146</f>
        <v>231761673157936.81</v>
      </c>
      <c r="Q2">
        <f>'CAN Residential Assignment'!Q146</f>
        <v>233941416935753</v>
      </c>
      <c r="R2">
        <f>'CAN Residential Assignment'!R146</f>
        <v>235924817380910.84</v>
      </c>
      <c r="S2">
        <f>'CAN Residential Assignment'!S146</f>
        <v>237771775849136.72</v>
      </c>
      <c r="T2">
        <f>'CAN Residential Assignment'!T146</f>
        <v>239445685956375.66</v>
      </c>
      <c r="U2">
        <f>'CAN Residential Assignment'!U146</f>
        <v>241039727589312.97</v>
      </c>
      <c r="V2">
        <f>'CAN Residential Assignment'!V146</f>
        <v>242547245041756.78</v>
      </c>
      <c r="W2">
        <f>'CAN Residential Assignment'!W146</f>
        <v>243934959782748.13</v>
      </c>
      <c r="X2">
        <f>'CAN Residential Assignment'!X146</f>
        <v>245192888252999.25</v>
      </c>
      <c r="Y2">
        <f>'CAN Residential Assignment'!Y146</f>
        <v>246520701638264.34</v>
      </c>
      <c r="Z2">
        <f>'CAN Residential Assignment'!Z146</f>
        <v>247682122368734.31</v>
      </c>
      <c r="AA2">
        <f>'CAN Residential Assignment'!AA146</f>
        <v>248950034398273.19</v>
      </c>
      <c r="AB2">
        <f>'CAN Residential Assignment'!AB146</f>
        <v>250128094394222.69</v>
      </c>
      <c r="AC2">
        <f>'CAN Residential Assignment'!AC146</f>
        <v>251402662129953.31</v>
      </c>
      <c r="AD2">
        <f>'CAN Residential Assignment'!AD146</f>
        <v>252520820770176.53</v>
      </c>
      <c r="AE2">
        <f>'CAN Residential Assignment'!AE146</f>
        <v>253765437828044.03</v>
      </c>
      <c r="AF2">
        <f>'CAN Residential Assignment'!AF146</f>
        <v>254973448501856.66</v>
      </c>
      <c r="AG2">
        <f>'CAN Residential Assignment'!AG146</f>
        <v>256277966915450.47</v>
      </c>
      <c r="AH2">
        <f>'CAN Residential Assignment'!AH146</f>
        <v>257479321883071.25</v>
      </c>
    </row>
    <row r="3" spans="1:35">
      <c r="A3" s="1" t="s">
        <v>1012</v>
      </c>
      <c r="B3">
        <f>'CAN Residential Assignment'!B147</f>
        <v>0</v>
      </c>
      <c r="C3">
        <f>'CAN Residential Assignment'!C147</f>
        <v>0</v>
      </c>
      <c r="D3">
        <f>'CAN Residential Assignment'!D147</f>
        <v>0</v>
      </c>
      <c r="E3">
        <f>'CAN Residential Assignment'!E147</f>
        <v>0</v>
      </c>
      <c r="F3">
        <f>'CAN Residential Assignment'!F147</f>
        <v>0</v>
      </c>
      <c r="G3">
        <f>'CAN Residential Assignment'!G147</f>
        <v>0</v>
      </c>
      <c r="H3">
        <f>'CAN Residential Assignment'!H147</f>
        <v>0</v>
      </c>
      <c r="I3">
        <f>'CAN Residential Assignment'!I147</f>
        <v>0</v>
      </c>
      <c r="J3">
        <f>'CAN Residential Assignment'!J147</f>
        <v>0</v>
      </c>
      <c r="K3">
        <f>'CAN Residential Assignment'!K147</f>
        <v>0</v>
      </c>
      <c r="L3">
        <f>'CAN Residential Assignment'!L147</f>
        <v>0</v>
      </c>
      <c r="M3">
        <f>'CAN Residential Assignment'!M147</f>
        <v>0</v>
      </c>
      <c r="N3">
        <f>'CAN Residential Assignment'!N147</f>
        <v>0</v>
      </c>
      <c r="O3">
        <f>'CAN Residential Assignment'!O147</f>
        <v>0</v>
      </c>
      <c r="P3">
        <f>'CAN Residential Assignment'!P147</f>
        <v>0</v>
      </c>
      <c r="Q3">
        <f>'CAN Residential Assignment'!Q147</f>
        <v>0</v>
      </c>
      <c r="R3">
        <f>'CAN Residential Assignment'!R147</f>
        <v>0</v>
      </c>
      <c r="S3">
        <f>'CAN Residential Assignment'!S147</f>
        <v>0</v>
      </c>
      <c r="T3">
        <f>'CAN Residential Assignment'!T147</f>
        <v>0</v>
      </c>
      <c r="U3">
        <f>'CAN Residential Assignment'!U147</f>
        <v>0</v>
      </c>
      <c r="V3">
        <f>'CAN Residential Assignment'!V147</f>
        <v>0</v>
      </c>
      <c r="W3">
        <f>'CAN Residential Assignment'!W147</f>
        <v>0</v>
      </c>
      <c r="X3">
        <f>'CAN Residential Assignment'!X147</f>
        <v>0</v>
      </c>
      <c r="Y3">
        <f>'CAN Residential Assignment'!Y147</f>
        <v>0</v>
      </c>
      <c r="Z3">
        <f>'CAN Residential Assignment'!Z147</f>
        <v>0</v>
      </c>
      <c r="AA3">
        <f>'CAN Residential Assignment'!AA147</f>
        <v>0</v>
      </c>
      <c r="AB3">
        <f>'CAN Residential Assignment'!AB147</f>
        <v>0</v>
      </c>
      <c r="AC3">
        <f>'CAN Residential Assignment'!AC147</f>
        <v>0</v>
      </c>
      <c r="AD3">
        <f>'CAN Residential Assignment'!AD147</f>
        <v>0</v>
      </c>
      <c r="AE3">
        <f>'CAN Residential Assignment'!AE147</f>
        <v>0</v>
      </c>
      <c r="AF3">
        <f>'CAN Residential Assignment'!AF147</f>
        <v>0</v>
      </c>
      <c r="AG3">
        <f>'CAN Residential Assignment'!AG147</f>
        <v>0</v>
      </c>
      <c r="AH3">
        <f>'CAN Residential Assignment'!AH147</f>
        <v>0</v>
      </c>
    </row>
    <row r="4" spans="1:35">
      <c r="A4" s="1" t="s">
        <v>1013</v>
      </c>
      <c r="B4">
        <f>'CAN Residential Assignment'!B148</f>
        <v>248035540367519.28</v>
      </c>
      <c r="C4">
        <f>'CAN Residential Assignment'!C148</f>
        <v>259702734535292.56</v>
      </c>
      <c r="D4">
        <f>'CAN Residential Assignment'!D148</f>
        <v>268493401541386.03</v>
      </c>
      <c r="E4">
        <f>'CAN Residential Assignment'!E148</f>
        <v>256010917389502.38</v>
      </c>
      <c r="F4">
        <f>'CAN Residential Assignment'!F148</f>
        <v>251714207674856.06</v>
      </c>
      <c r="G4">
        <f>'CAN Residential Assignment'!G148</f>
        <v>248255800161613.59</v>
      </c>
      <c r="H4">
        <f>'CAN Residential Assignment'!H148</f>
        <v>248827818134336.22</v>
      </c>
      <c r="I4">
        <f>'CAN Residential Assignment'!I148</f>
        <v>249205875989871.25</v>
      </c>
      <c r="J4">
        <f>'CAN Residential Assignment'!J148</f>
        <v>249659545416513.34</v>
      </c>
      <c r="K4">
        <f>'CAN Residential Assignment'!K148</f>
        <v>249896242508674.41</v>
      </c>
      <c r="L4">
        <f>'CAN Residential Assignment'!L148</f>
        <v>250139514520062.22</v>
      </c>
      <c r="M4">
        <f>'CAN Residential Assignment'!M148</f>
        <v>250303887500729.66</v>
      </c>
      <c r="N4">
        <f>'CAN Residential Assignment'!N148</f>
        <v>250389361450676.69</v>
      </c>
      <c r="O4">
        <f>'CAN Residential Assignment'!O148</f>
        <v>251207938894400.41</v>
      </c>
      <c r="P4">
        <f>'CAN Residential Assignment'!P148</f>
        <v>252095552990004.53</v>
      </c>
      <c r="Q4">
        <f>'CAN Residential Assignment'!Q148</f>
        <v>252986454545221.88</v>
      </c>
      <c r="R4">
        <f>'CAN Residential Assignment'!R148</f>
        <v>253972692429226.34</v>
      </c>
      <c r="S4">
        <f>'CAN Residential Assignment'!S148</f>
        <v>254972080151684.28</v>
      </c>
      <c r="T4">
        <f>'CAN Residential Assignment'!T148</f>
        <v>255925443439555.28</v>
      </c>
      <c r="U4">
        <f>'CAN Residential Assignment'!U148</f>
        <v>256862369429359.63</v>
      </c>
      <c r="V4">
        <f>'CAN Residential Assignment'!V148</f>
        <v>257746696065350.25</v>
      </c>
      <c r="W4">
        <f>'CAN Residential Assignment'!W148</f>
        <v>258608010484047.53</v>
      </c>
      <c r="X4">
        <f>'CAN Residential Assignment'!X148</f>
        <v>259449600145064.72</v>
      </c>
      <c r="Y4">
        <f>'CAN Residential Assignment'!Y148</f>
        <v>260455562786749.31</v>
      </c>
      <c r="Z4">
        <f>'CAN Residential Assignment'!Z148</f>
        <v>261602886191807.88</v>
      </c>
      <c r="AA4">
        <f>'CAN Residential Assignment'!AA148</f>
        <v>262848833385266.91</v>
      </c>
      <c r="AB4">
        <f>'CAN Residential Assignment'!AB148</f>
        <v>264203266745966.44</v>
      </c>
      <c r="AC4">
        <f>'CAN Residential Assignment'!AC148</f>
        <v>265728648006560.06</v>
      </c>
      <c r="AD4">
        <f>'CAN Residential Assignment'!AD148</f>
        <v>267303341161353.94</v>
      </c>
      <c r="AE4">
        <f>'CAN Residential Assignment'!AE148</f>
        <v>268904333993054.56</v>
      </c>
      <c r="AF4">
        <f>'CAN Residential Assignment'!AF148</f>
        <v>270705861861169.47</v>
      </c>
      <c r="AG4">
        <f>'CAN Residential Assignment'!AG148</f>
        <v>272556701623484.63</v>
      </c>
      <c r="AH4">
        <f>'CAN Residential Assignment'!AH148</f>
        <v>274473290578066.63</v>
      </c>
    </row>
    <row r="5" spans="1:35">
      <c r="A5" s="1" t="s">
        <v>1014</v>
      </c>
      <c r="B5">
        <f>'CAN Residential Assignment'!B149</f>
        <v>33489731480847.75</v>
      </c>
      <c r="C5">
        <f>'CAN Residential Assignment'!C149</f>
        <v>33818592174700.566</v>
      </c>
      <c r="D5">
        <f>'CAN Residential Assignment'!D149</f>
        <v>34368194978125.836</v>
      </c>
      <c r="E5">
        <f>'CAN Residential Assignment'!E149</f>
        <v>32061665180144.395</v>
      </c>
      <c r="F5">
        <f>'CAN Residential Assignment'!F149</f>
        <v>30678648289557.863</v>
      </c>
      <c r="G5">
        <f>'CAN Residential Assignment'!G149</f>
        <v>29354195632123.207</v>
      </c>
      <c r="H5">
        <f>'CAN Residential Assignment'!H149</f>
        <v>28687464362394.195</v>
      </c>
      <c r="I5">
        <f>'CAN Residential Assignment'!I149</f>
        <v>27926129331419.855</v>
      </c>
      <c r="J5">
        <f>'CAN Residential Assignment'!J149</f>
        <v>27187319005503.926</v>
      </c>
      <c r="K5">
        <f>'CAN Residential Assignment'!K149</f>
        <v>26484548207681.449</v>
      </c>
      <c r="L5">
        <f>'CAN Residential Assignment'!L149</f>
        <v>25817816937952.441</v>
      </c>
      <c r="M5">
        <f>'CAN Residential Assignment'!M149</f>
        <v>25182620255305.207</v>
      </c>
      <c r="N5">
        <f>'CAN Residential Assignment'!N149</f>
        <v>24578958159739.754</v>
      </c>
      <c r="O5">
        <f>'CAN Residential Assignment'!O149</f>
        <v>24002325710244.391</v>
      </c>
      <c r="P5">
        <f>'CAN Residential Assignment'!P149</f>
        <v>23457227847830.809</v>
      </c>
      <c r="Q5">
        <f>'CAN Residential Assignment'!Q149</f>
        <v>22930149749463.953</v>
      </c>
      <c r="R5">
        <f>'CAN Residential Assignment'!R149</f>
        <v>22425596356155.516</v>
      </c>
      <c r="S5">
        <f>'CAN Residential Assignment'!S149</f>
        <v>21934557785882.121</v>
      </c>
      <c r="T5">
        <f>'CAN Residential Assignment'!T149</f>
        <v>21452529097632.09</v>
      </c>
      <c r="U5">
        <f>'CAN Residential Assignment'!U149</f>
        <v>20984015232417.113</v>
      </c>
      <c r="V5">
        <f>'CAN Residential Assignment'!V149</f>
        <v>20524511249225.496</v>
      </c>
      <c r="W5">
        <f>'CAN Residential Assignment'!W149</f>
        <v>20083027030080.609</v>
      </c>
      <c r="X5">
        <f>'CAN Residential Assignment'!X149</f>
        <v>19650552692959.09</v>
      </c>
      <c r="Y5">
        <f>'CAN Residential Assignment'!Y149</f>
        <v>19236098119884.301</v>
      </c>
      <c r="Z5">
        <f>'CAN Residential Assignment'!Z149</f>
        <v>18844168251867.922</v>
      </c>
      <c r="AA5">
        <f>'CAN Residential Assignment'!AA149</f>
        <v>18456743324863.227</v>
      </c>
      <c r="AB5">
        <f>'CAN Residential Assignment'!AB149</f>
        <v>18082833220893.578</v>
      </c>
      <c r="AC5">
        <f>'CAN Residential Assignment'!AC149</f>
        <v>17722437939958.977</v>
      </c>
      <c r="AD5">
        <f>'CAN Residential Assignment'!AD149</f>
        <v>17371052541047.742</v>
      </c>
      <c r="AE5">
        <f>'CAN Residential Assignment'!AE149</f>
        <v>17033181965171.555</v>
      </c>
      <c r="AF5">
        <f>'CAN Residential Assignment'!AF149</f>
        <v>16704321271318.73</v>
      </c>
      <c r="AG5">
        <f>'CAN Residential Assignment'!AG149</f>
        <v>16388975400500.957</v>
      </c>
      <c r="AH5">
        <f>'CAN Residential Assignment'!AH149</f>
        <v>16087144352718.23</v>
      </c>
    </row>
    <row r="6" spans="1:35">
      <c r="A6" s="1" t="s">
        <v>1015</v>
      </c>
      <c r="B6">
        <f>'CAN Residential Assignment'!B150</f>
        <v>0</v>
      </c>
      <c r="C6">
        <f>'CAN Residential Assignment'!C150</f>
        <v>0</v>
      </c>
      <c r="D6">
        <f>'CAN Residential Assignment'!D150</f>
        <v>0</v>
      </c>
      <c r="E6">
        <f>'CAN Residential Assignment'!E150</f>
        <v>0</v>
      </c>
      <c r="F6">
        <f>'CAN Residential Assignment'!F150</f>
        <v>0</v>
      </c>
      <c r="G6">
        <f>'CAN Residential Assignment'!G150</f>
        <v>0</v>
      </c>
      <c r="H6">
        <f>'CAN Residential Assignment'!H150</f>
        <v>0</v>
      </c>
      <c r="I6">
        <f>'CAN Residential Assignment'!I150</f>
        <v>0</v>
      </c>
      <c r="J6">
        <f>'CAN Residential Assignment'!J150</f>
        <v>0</v>
      </c>
      <c r="K6">
        <f>'CAN Residential Assignment'!K150</f>
        <v>0</v>
      </c>
      <c r="L6">
        <f>'CAN Residential Assignment'!L150</f>
        <v>0</v>
      </c>
      <c r="M6">
        <f>'CAN Residential Assignment'!M150</f>
        <v>0</v>
      </c>
      <c r="N6">
        <f>'CAN Residential Assignment'!N150</f>
        <v>0</v>
      </c>
      <c r="O6">
        <f>'CAN Residential Assignment'!O150</f>
        <v>0</v>
      </c>
      <c r="P6">
        <f>'CAN Residential Assignment'!P150</f>
        <v>0</v>
      </c>
      <c r="Q6">
        <f>'CAN Residential Assignment'!Q150</f>
        <v>0</v>
      </c>
      <c r="R6">
        <f>'CAN Residential Assignment'!R150</f>
        <v>0</v>
      </c>
      <c r="S6">
        <f>'CAN Residential Assignment'!S150</f>
        <v>0</v>
      </c>
      <c r="T6">
        <f>'CAN Residential Assignment'!T150</f>
        <v>0</v>
      </c>
      <c r="U6">
        <f>'CAN Residential Assignment'!U150</f>
        <v>0</v>
      </c>
      <c r="V6">
        <f>'CAN Residential Assignment'!V150</f>
        <v>0</v>
      </c>
      <c r="W6">
        <f>'CAN Residential Assignment'!W150</f>
        <v>0</v>
      </c>
      <c r="X6">
        <f>'CAN Residential Assignment'!X150</f>
        <v>0</v>
      </c>
      <c r="Y6">
        <f>'CAN Residential Assignment'!Y150</f>
        <v>0</v>
      </c>
      <c r="Z6">
        <f>'CAN Residential Assignment'!Z150</f>
        <v>0</v>
      </c>
      <c r="AA6">
        <f>'CAN Residential Assignment'!AA150</f>
        <v>0</v>
      </c>
      <c r="AB6">
        <f>'CAN Residential Assignment'!AB150</f>
        <v>0</v>
      </c>
      <c r="AC6">
        <f>'CAN Residential Assignment'!AC150</f>
        <v>0</v>
      </c>
      <c r="AD6">
        <f>'CAN Residential Assignment'!AD150</f>
        <v>0</v>
      </c>
      <c r="AE6">
        <f>'CAN Residential Assignment'!AE150</f>
        <v>0</v>
      </c>
      <c r="AF6">
        <f>'CAN Residential Assignment'!AF150</f>
        <v>0</v>
      </c>
      <c r="AG6">
        <f>'CAN Residential Assignment'!AG150</f>
        <v>0</v>
      </c>
      <c r="AH6">
        <f>'CAN Residential Assignment'!AH150</f>
        <v>0</v>
      </c>
    </row>
    <row r="7" spans="1:35">
      <c r="A7" s="1" t="s">
        <v>1025</v>
      </c>
      <c r="B7">
        <f>'CAN Residential Assignment'!B151</f>
        <v>95977206553935.781</v>
      </c>
      <c r="C7">
        <f>'CAN Residential Assignment'!C151</f>
        <v>98411957357305.531</v>
      </c>
      <c r="D7">
        <f>'CAN Residential Assignment'!D151</f>
        <v>100305031949833.86</v>
      </c>
      <c r="E7">
        <f>'CAN Residential Assignment'!E151</f>
        <v>94547628100581.063</v>
      </c>
      <c r="F7">
        <f>'CAN Residential Assignment'!F151</f>
        <v>91375750907200.281</v>
      </c>
      <c r="G7">
        <f>'CAN Residential Assignment'!G151</f>
        <v>88477503964656.922</v>
      </c>
      <c r="H7">
        <f>'CAN Residential Assignment'!H151</f>
        <v>88075435024650.906</v>
      </c>
      <c r="I7">
        <f>'CAN Residential Assignment'!I151</f>
        <v>88120109351318.234</v>
      </c>
      <c r="J7">
        <f>'CAN Residential Assignment'!J151</f>
        <v>87969333498815.984</v>
      </c>
      <c r="K7">
        <f>'CAN Residential Assignment'!K151</f>
        <v>88097772187984.563</v>
      </c>
      <c r="L7">
        <f>'CAN Residential Assignment'!L151</f>
        <v>88270885203820.484</v>
      </c>
      <c r="M7">
        <f>'CAN Residential Assignment'!M151</f>
        <v>88739965633827.5</v>
      </c>
      <c r="N7">
        <f>'CAN Residential Assignment'!N151</f>
        <v>89270473263002.125</v>
      </c>
      <c r="O7">
        <f>'CAN Residential Assignment'!O151</f>
        <v>88784639960494.844</v>
      </c>
      <c r="P7">
        <f>'CAN Residential Assignment'!P151</f>
        <v>88388155311322.25</v>
      </c>
      <c r="Q7">
        <f>'CAN Residential Assignment'!Q151</f>
        <v>88025176407150.156</v>
      </c>
      <c r="R7">
        <f>'CAN Residential Assignment'!R151</f>
        <v>87712456120478.813</v>
      </c>
      <c r="S7">
        <f>'CAN Residential Assignment'!S151</f>
        <v>87433241578807.953</v>
      </c>
      <c r="T7">
        <f>'CAN Residential Assignment'!T151</f>
        <v>87142858455470.297</v>
      </c>
      <c r="U7">
        <f>'CAN Residential Assignment'!U151</f>
        <v>86858059622966.031</v>
      </c>
      <c r="V7">
        <f>'CAN Residential Assignment'!V151</f>
        <v>86573260790461.766</v>
      </c>
      <c r="W7">
        <f>'CAN Residential Assignment'!W151</f>
        <v>86299630539624.328</v>
      </c>
      <c r="X7">
        <f>'CAN Residential Assignment'!X151</f>
        <v>86053921742954</v>
      </c>
      <c r="Y7">
        <f>'CAN Residential Assignment'!Y151</f>
        <v>85852887272950.984</v>
      </c>
      <c r="Z7">
        <f>'CAN Residential Assignment'!Z151</f>
        <v>85730032874615.828</v>
      </c>
      <c r="AA7">
        <f>'CAN Residential Assignment'!AA151</f>
        <v>85612762767114.063</v>
      </c>
      <c r="AB7">
        <f>'CAN Residential Assignment'!AB151</f>
        <v>85540166986279.656</v>
      </c>
      <c r="AC7">
        <f>'CAN Residential Assignment'!AC151</f>
        <v>85461986914611.813</v>
      </c>
      <c r="AD7">
        <f>'CAN Residential Assignment'!AD151</f>
        <v>85506661241279.156</v>
      </c>
      <c r="AE7">
        <f>'CAN Residential Assignment'!AE151</f>
        <v>85484324077945.484</v>
      </c>
      <c r="AF7">
        <f>'CAN Residential Assignment'!AF151</f>
        <v>85568088440446.719</v>
      </c>
      <c r="AG7">
        <f>'CAN Residential Assignment'!AG151</f>
        <v>85618347057947.484</v>
      </c>
      <c r="AH7">
        <f>'CAN Residential Assignment'!AH151</f>
        <v>85741201456282.641</v>
      </c>
    </row>
    <row r="8" spans="1:35">
      <c r="A8" s="1" t="s">
        <v>1016</v>
      </c>
      <c r="B8">
        <f>'CAN Residential Assignment'!B152</f>
        <v>0</v>
      </c>
      <c r="C8">
        <f>'CAN Residential Assignment'!C152</f>
        <v>0</v>
      </c>
      <c r="D8">
        <f>'CAN Residential Assignment'!D152</f>
        <v>0</v>
      </c>
      <c r="E8">
        <f>'CAN Residential Assignment'!E152</f>
        <v>0</v>
      </c>
      <c r="F8">
        <f>'CAN Residential Assignment'!F152</f>
        <v>0</v>
      </c>
      <c r="G8">
        <f>'CAN Residential Assignment'!G152</f>
        <v>0</v>
      </c>
      <c r="H8">
        <f>'CAN Residential Assignment'!H152</f>
        <v>0</v>
      </c>
      <c r="I8">
        <f>'CAN Residential Assignment'!I152</f>
        <v>0</v>
      </c>
      <c r="J8">
        <f>'CAN Residential Assignment'!J152</f>
        <v>0</v>
      </c>
      <c r="K8">
        <f>'CAN Residential Assignment'!K152</f>
        <v>0</v>
      </c>
      <c r="L8">
        <f>'CAN Residential Assignment'!L152</f>
        <v>0</v>
      </c>
      <c r="M8">
        <f>'CAN Residential Assignment'!M152</f>
        <v>0</v>
      </c>
      <c r="N8">
        <f>'CAN Residential Assignment'!N152</f>
        <v>0</v>
      </c>
      <c r="O8">
        <f>'CAN Residential Assignment'!O152</f>
        <v>0</v>
      </c>
      <c r="P8">
        <f>'CAN Residential Assignment'!P152</f>
        <v>0</v>
      </c>
      <c r="Q8">
        <f>'CAN Residential Assignment'!Q152</f>
        <v>0</v>
      </c>
      <c r="R8">
        <f>'CAN Residential Assignment'!R152</f>
        <v>0</v>
      </c>
      <c r="S8">
        <f>'CAN Residential Assignment'!S152</f>
        <v>0</v>
      </c>
      <c r="T8">
        <f>'CAN Residential Assignment'!T152</f>
        <v>0</v>
      </c>
      <c r="U8">
        <f>'CAN Residential Assignment'!U152</f>
        <v>0</v>
      </c>
      <c r="V8">
        <f>'CAN Residential Assignment'!V152</f>
        <v>0</v>
      </c>
      <c r="W8">
        <f>'CAN Residential Assignment'!W152</f>
        <v>0</v>
      </c>
      <c r="X8">
        <f>'CAN Residential Assignment'!X152</f>
        <v>0</v>
      </c>
      <c r="Y8">
        <f>'CAN Residential Assignment'!Y152</f>
        <v>0</v>
      </c>
      <c r="Z8">
        <f>'CAN Residential Assignment'!Z152</f>
        <v>0</v>
      </c>
      <c r="AA8">
        <f>'CAN Residential Assignment'!AA152</f>
        <v>0</v>
      </c>
      <c r="AB8">
        <f>'CAN Residential Assignment'!AB152</f>
        <v>0</v>
      </c>
      <c r="AC8">
        <f>'CAN Residential Assignment'!AC152</f>
        <v>0</v>
      </c>
      <c r="AD8">
        <f>'CAN Residential Assignment'!AD152</f>
        <v>0</v>
      </c>
      <c r="AE8">
        <f>'CAN Residential Assignment'!AE152</f>
        <v>0</v>
      </c>
      <c r="AF8">
        <f>'CAN Residential Assignment'!AF152</f>
        <v>0</v>
      </c>
      <c r="AG8">
        <f>'CAN Residential Assignment'!AG152</f>
        <v>0</v>
      </c>
      <c r="AH8">
        <f>'CAN Residential Assignment'!AH152</f>
        <v>0</v>
      </c>
    </row>
    <row r="9" spans="1:35">
      <c r="A9" s="1" t="s">
        <v>1017</v>
      </c>
      <c r="B9">
        <f>'CAN Residential Assignment'!B153</f>
        <v>0</v>
      </c>
      <c r="C9">
        <f>'CAN Residential Assignment'!C153</f>
        <v>0</v>
      </c>
      <c r="D9">
        <f>'CAN Residential Assignment'!D153</f>
        <v>0</v>
      </c>
      <c r="E9">
        <f>'CAN Residential Assignment'!E153</f>
        <v>0</v>
      </c>
      <c r="F9">
        <f>'CAN Residential Assignment'!F153</f>
        <v>0</v>
      </c>
      <c r="G9">
        <f>'CAN Residential Assignment'!G153</f>
        <v>0</v>
      </c>
      <c r="H9">
        <f>'CAN Residential Assignment'!H153</f>
        <v>0</v>
      </c>
      <c r="I9">
        <f>'CAN Residential Assignment'!I153</f>
        <v>0</v>
      </c>
      <c r="J9">
        <f>'CAN Residential Assignment'!J153</f>
        <v>0</v>
      </c>
      <c r="K9">
        <f>'CAN Residential Assignment'!K153</f>
        <v>0</v>
      </c>
      <c r="L9">
        <f>'CAN Residential Assignment'!L153</f>
        <v>0</v>
      </c>
      <c r="M9">
        <f>'CAN Residential Assignment'!M153</f>
        <v>0</v>
      </c>
      <c r="N9">
        <f>'CAN Residential Assignment'!N153</f>
        <v>0</v>
      </c>
      <c r="O9">
        <f>'CAN Residential Assignment'!O153</f>
        <v>0</v>
      </c>
      <c r="P9">
        <f>'CAN Residential Assignment'!P153</f>
        <v>0</v>
      </c>
      <c r="Q9">
        <f>'CAN Residential Assignment'!Q153</f>
        <v>0</v>
      </c>
      <c r="R9">
        <f>'CAN Residential Assignment'!R153</f>
        <v>0</v>
      </c>
      <c r="S9">
        <f>'CAN Residential Assignment'!S153</f>
        <v>0</v>
      </c>
      <c r="T9">
        <f>'CAN Residential Assignment'!T153</f>
        <v>0</v>
      </c>
      <c r="U9">
        <f>'CAN Residential Assignment'!U153</f>
        <v>0</v>
      </c>
      <c r="V9">
        <f>'CAN Residential Assignment'!V153</f>
        <v>0</v>
      </c>
      <c r="W9">
        <f>'CAN Residential Assignment'!W153</f>
        <v>0</v>
      </c>
      <c r="X9">
        <f>'CAN Residential Assignment'!X153</f>
        <v>0</v>
      </c>
      <c r="Y9">
        <f>'CAN Residential Assignment'!Y153</f>
        <v>0</v>
      </c>
      <c r="Z9">
        <f>'CAN Residential Assignment'!Z153</f>
        <v>0</v>
      </c>
      <c r="AA9">
        <f>'CAN Residential Assignment'!AA153</f>
        <v>0</v>
      </c>
      <c r="AB9">
        <f>'CAN Residential Assignment'!AB153</f>
        <v>0</v>
      </c>
      <c r="AC9">
        <f>'CAN Residential Assignment'!AC153</f>
        <v>0</v>
      </c>
      <c r="AD9">
        <f>'CAN Residential Assignment'!AD153</f>
        <v>0</v>
      </c>
      <c r="AE9">
        <f>'CAN Residential Assignment'!AE153</f>
        <v>0</v>
      </c>
      <c r="AF9">
        <f>'CAN Residential Assignment'!AF153</f>
        <v>0</v>
      </c>
      <c r="AG9">
        <f>'CAN Residential Assignment'!AG153</f>
        <v>0</v>
      </c>
      <c r="AH9">
        <f>'CAN Residential Assignment'!AH153</f>
        <v>0</v>
      </c>
    </row>
    <row r="10" spans="1:35">
      <c r="A10" s="1" t="s">
        <v>1018</v>
      </c>
      <c r="B10">
        <f>'CAN Residential Assignment'!B154</f>
        <v>0</v>
      </c>
      <c r="C10">
        <f>'CAN Residential Assignment'!C154</f>
        <v>0</v>
      </c>
      <c r="D10">
        <f>'CAN Residential Assignment'!D154</f>
        <v>0</v>
      </c>
      <c r="E10">
        <f>'CAN Residential Assignment'!E154</f>
        <v>0</v>
      </c>
      <c r="F10">
        <f>'CAN Residential Assignment'!F154</f>
        <v>0</v>
      </c>
      <c r="G10">
        <f>'CAN Residential Assignment'!G154</f>
        <v>0</v>
      </c>
      <c r="H10">
        <f>'CAN Residential Assignment'!H154</f>
        <v>0</v>
      </c>
      <c r="I10">
        <f>'CAN Residential Assignment'!I154</f>
        <v>0</v>
      </c>
      <c r="J10">
        <f>'CAN Residential Assignment'!J154</f>
        <v>0</v>
      </c>
      <c r="K10">
        <f>'CAN Residential Assignment'!K154</f>
        <v>0</v>
      </c>
      <c r="L10">
        <f>'CAN Residential Assignment'!L154</f>
        <v>0</v>
      </c>
      <c r="M10">
        <f>'CAN Residential Assignment'!M154</f>
        <v>0</v>
      </c>
      <c r="N10">
        <f>'CAN Residential Assignment'!N154</f>
        <v>0</v>
      </c>
      <c r="O10">
        <f>'CAN Residential Assignment'!O154</f>
        <v>0</v>
      </c>
      <c r="P10">
        <f>'CAN Residential Assignment'!P154</f>
        <v>0</v>
      </c>
      <c r="Q10">
        <f>'CAN Residential Assignment'!Q154</f>
        <v>0</v>
      </c>
      <c r="R10">
        <f>'CAN Residential Assignment'!R154</f>
        <v>0</v>
      </c>
      <c r="S10">
        <f>'CAN Residential Assignment'!S154</f>
        <v>0</v>
      </c>
      <c r="T10">
        <f>'CAN Residential Assignment'!T154</f>
        <v>0</v>
      </c>
      <c r="U10">
        <f>'CAN Residential Assignment'!U154</f>
        <v>0</v>
      </c>
      <c r="V10">
        <f>'CAN Residential Assignment'!V154</f>
        <v>0</v>
      </c>
      <c r="W10">
        <f>'CAN Residential Assignment'!W154</f>
        <v>0</v>
      </c>
      <c r="X10">
        <f>'CAN Residential Assignment'!X154</f>
        <v>0</v>
      </c>
      <c r="Y10">
        <f>'CAN Residential Assignment'!Y154</f>
        <v>0</v>
      </c>
      <c r="Z10">
        <f>'CAN Residential Assignment'!Z154</f>
        <v>0</v>
      </c>
      <c r="AA10">
        <f>'CAN Residential Assignment'!AA154</f>
        <v>0</v>
      </c>
      <c r="AB10">
        <f>'CAN Residential Assignment'!AB154</f>
        <v>0</v>
      </c>
      <c r="AC10">
        <f>'CAN Residential Assignment'!AC154</f>
        <v>0</v>
      </c>
      <c r="AD10">
        <f>'CAN Residential Assignment'!AD154</f>
        <v>0</v>
      </c>
      <c r="AE10">
        <f>'CAN Residential Assignment'!AE154</f>
        <v>0</v>
      </c>
      <c r="AF10">
        <f>'CAN Residential Assignment'!AF154</f>
        <v>0</v>
      </c>
      <c r="AG10">
        <f>'CAN Residential Assignment'!AG154</f>
        <v>0</v>
      </c>
      <c r="AH10">
        <f>'CAN Residential Assignment'!AH154</f>
        <v>0</v>
      </c>
    </row>
    <row r="11" spans="1:35">
      <c r="A11" s="1" t="s">
        <v>1019</v>
      </c>
      <c r="B11">
        <f>'CAN Residential Assignment'!B155</f>
        <v>0</v>
      </c>
      <c r="C11">
        <f>'CAN Residential Assignment'!C155</f>
        <v>0</v>
      </c>
      <c r="D11">
        <f>'CAN Residential Assignment'!D155</f>
        <v>0</v>
      </c>
      <c r="E11">
        <f>'CAN Residential Assignment'!E155</f>
        <v>0</v>
      </c>
      <c r="F11">
        <f>'CAN Residential Assignment'!F155</f>
        <v>0</v>
      </c>
      <c r="G11">
        <f>'CAN Residential Assignment'!G155</f>
        <v>0</v>
      </c>
      <c r="H11">
        <f>'CAN Residential Assignment'!H155</f>
        <v>0</v>
      </c>
      <c r="I11">
        <f>'CAN Residential Assignment'!I155</f>
        <v>0</v>
      </c>
      <c r="J11">
        <f>'CAN Residential Assignment'!J155</f>
        <v>0</v>
      </c>
      <c r="K11">
        <f>'CAN Residential Assignment'!K155</f>
        <v>0</v>
      </c>
      <c r="L11">
        <f>'CAN Residential Assignment'!L155</f>
        <v>0</v>
      </c>
      <c r="M11">
        <f>'CAN Residential Assignment'!M155</f>
        <v>0</v>
      </c>
      <c r="N11">
        <f>'CAN Residential Assignment'!N155</f>
        <v>0</v>
      </c>
      <c r="O11">
        <f>'CAN Residential Assignment'!O155</f>
        <v>0</v>
      </c>
      <c r="P11">
        <f>'CAN Residential Assignment'!P155</f>
        <v>0</v>
      </c>
      <c r="Q11">
        <f>'CAN Residential Assignment'!Q155</f>
        <v>0</v>
      </c>
      <c r="R11">
        <f>'CAN Residential Assignment'!R155</f>
        <v>0</v>
      </c>
      <c r="S11">
        <f>'CAN Residential Assignment'!S155</f>
        <v>0</v>
      </c>
      <c r="T11">
        <f>'CAN Residential Assignment'!T155</f>
        <v>0</v>
      </c>
      <c r="U11">
        <f>'CAN Residential Assignment'!U155</f>
        <v>0</v>
      </c>
      <c r="V11">
        <f>'CAN Residential Assignment'!V155</f>
        <v>0</v>
      </c>
      <c r="W11">
        <f>'CAN Residential Assignment'!W155</f>
        <v>0</v>
      </c>
      <c r="X11">
        <f>'CAN Residential Assignment'!X155</f>
        <v>0</v>
      </c>
      <c r="Y11">
        <f>'CAN Residential Assignment'!Y155</f>
        <v>0</v>
      </c>
      <c r="Z11">
        <f>'CAN Residential Assignment'!Z155</f>
        <v>0</v>
      </c>
      <c r="AA11">
        <f>'CAN Residential Assignment'!AA155</f>
        <v>0</v>
      </c>
      <c r="AB11">
        <f>'CAN Residential Assignment'!AB155</f>
        <v>0</v>
      </c>
      <c r="AC11">
        <f>'CAN Residential Assignment'!AC155</f>
        <v>0</v>
      </c>
      <c r="AD11">
        <f>'CAN Residential Assignment'!AD155</f>
        <v>0</v>
      </c>
      <c r="AE11">
        <f>'CAN Residential Assignment'!AE155</f>
        <v>0</v>
      </c>
      <c r="AF11">
        <f>'CAN Residential Assignment'!AF155</f>
        <v>0</v>
      </c>
      <c r="AG11">
        <f>'CAN Residential Assignment'!AG155</f>
        <v>0</v>
      </c>
      <c r="AH11">
        <f>'CAN Residential Assignment'!AH155</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zoomScale="70" zoomScaleNormal="70" workbookViewId="0">
      <selection activeCell="A11" sqref="A11"/>
    </sheetView>
  </sheetViews>
  <sheetFormatPr defaultColWidth="8.85546875" defaultRowHeight="15"/>
  <cols>
    <col min="1" max="1" width="29.85546875" customWidth="1"/>
    <col min="2" max="33" width="12.28515625" customWidth="1"/>
    <col min="34" max="34" width="11.8554687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Assignment'!B159</f>
        <v>21390871357533.359</v>
      </c>
      <c r="C2">
        <f>'CAN Residential Assignment'!C159</f>
        <v>21634704767414.598</v>
      </c>
      <c r="D2">
        <f>'CAN Residential Assignment'!D159</f>
        <v>23706255558990.375</v>
      </c>
      <c r="E2">
        <f>'CAN Residential Assignment'!E159</f>
        <v>22010442408912.383</v>
      </c>
      <c r="F2">
        <f>'CAN Residential Assignment'!F159</f>
        <v>21990122958088.945</v>
      </c>
      <c r="G2">
        <f>'CAN Residential Assignment'!G159</f>
        <v>22011475601327.137</v>
      </c>
      <c r="H2">
        <f>'CAN Residential Assignment'!H159</f>
        <v>22243255099702.945</v>
      </c>
      <c r="I2">
        <f>'CAN Residential Assignment'!I159</f>
        <v>22469179841061.828</v>
      </c>
      <c r="J2">
        <f>'CAN Residential Assignment'!J159</f>
        <v>22686150248159.547</v>
      </c>
      <c r="K2">
        <f>'CAN Residential Assignment'!K159</f>
        <v>22892099936166.582</v>
      </c>
      <c r="L2">
        <f>'CAN Residential Assignment'!L159</f>
        <v>23098049624173.613</v>
      </c>
      <c r="M2">
        <f>'CAN Residential Assignment'!M159</f>
        <v>23310542864140.738</v>
      </c>
      <c r="N2">
        <f>'CAN Residential Assignment'!N159</f>
        <v>23527513271238.449</v>
      </c>
      <c r="O2">
        <f>'CAN Residential Assignment'!O159</f>
        <v>23753438012597.336</v>
      </c>
      <c r="P2">
        <f>'CAN Residential Assignment'!P159</f>
        <v>23984873113501.563</v>
      </c>
      <c r="Q2">
        <f>'CAN Residential Assignment'!Q159</f>
        <v>24210453457388.871</v>
      </c>
      <c r="R2">
        <f>'CAN Residential Assignment'!R159</f>
        <v>24415714350452.738</v>
      </c>
      <c r="S2">
        <f>'CAN Residential Assignment'!S159</f>
        <v>24606854947181.672</v>
      </c>
      <c r="T2">
        <f>'CAN Residential Assignment'!T159</f>
        <v>24780086875388.258</v>
      </c>
      <c r="U2">
        <f>'CAN Residential Assignment'!U159</f>
        <v>24945053264276.84</v>
      </c>
      <c r="V2">
        <f>'CAN Residential Assignment'!V159</f>
        <v>25101065318904.242</v>
      </c>
      <c r="W2">
        <f>'CAN Residential Assignment'!W159</f>
        <v>25244679064554.633</v>
      </c>
      <c r="X2">
        <f>'CAN Residential Assignment'!X159</f>
        <v>25374861308813.258</v>
      </c>
      <c r="Y2">
        <f>'CAN Residential Assignment'!Y159</f>
        <v>25512275899975.141</v>
      </c>
      <c r="Z2">
        <f>'CAN Residential Assignment'!Z159</f>
        <v>25632470617557.844</v>
      </c>
      <c r="AA2">
        <f>'CAN Residential Assignment'!AA159</f>
        <v>25763686054231.223</v>
      </c>
      <c r="AB2">
        <f>'CAN Residential Assignment'!AB159</f>
        <v>25885602759171.844</v>
      </c>
      <c r="AC2">
        <f>'CAN Residential Assignment'!AC159</f>
        <v>26017506990788.391</v>
      </c>
      <c r="AD2">
        <f>'CAN Residential Assignment'!AD159</f>
        <v>26133224541240.5</v>
      </c>
      <c r="AE2">
        <f>'CAN Residential Assignment'!AE159</f>
        <v>26262029195612.793</v>
      </c>
      <c r="AF2">
        <f>'CAN Residential Assignment'!AF159</f>
        <v>26387045477797.664</v>
      </c>
      <c r="AG2">
        <f>'CAN Residential Assignment'!AG159</f>
        <v>26522049286658.469</v>
      </c>
      <c r="AH2">
        <f>'CAN Residential Assignment'!AH159</f>
        <v>26646376773900.172</v>
      </c>
    </row>
    <row r="3" spans="1:35">
      <c r="A3" s="1" t="s">
        <v>1012</v>
      </c>
      <c r="B3">
        <f>'CAN Residential Assignment'!B160</f>
        <v>0</v>
      </c>
      <c r="C3">
        <f>'CAN Residential Assignment'!C160</f>
        <v>0</v>
      </c>
      <c r="D3">
        <f>'CAN Residential Assignment'!D160</f>
        <v>0</v>
      </c>
      <c r="E3">
        <f>'CAN Residential Assignment'!E160</f>
        <v>0</v>
      </c>
      <c r="F3">
        <f>'CAN Residential Assignment'!F160</f>
        <v>0</v>
      </c>
      <c r="G3">
        <f>'CAN Residential Assignment'!G160</f>
        <v>0</v>
      </c>
      <c r="H3">
        <f>'CAN Residential Assignment'!H160</f>
        <v>0</v>
      </c>
      <c r="I3">
        <f>'CAN Residential Assignment'!I160</f>
        <v>0</v>
      </c>
      <c r="J3">
        <f>'CAN Residential Assignment'!J160</f>
        <v>0</v>
      </c>
      <c r="K3">
        <f>'CAN Residential Assignment'!K160</f>
        <v>0</v>
      </c>
      <c r="L3">
        <f>'CAN Residential Assignment'!L160</f>
        <v>0</v>
      </c>
      <c r="M3">
        <f>'CAN Residential Assignment'!M160</f>
        <v>0</v>
      </c>
      <c r="N3">
        <f>'CAN Residential Assignment'!N160</f>
        <v>0</v>
      </c>
      <c r="O3">
        <f>'CAN Residential Assignment'!O160</f>
        <v>0</v>
      </c>
      <c r="P3">
        <f>'CAN Residential Assignment'!P160</f>
        <v>0</v>
      </c>
      <c r="Q3">
        <f>'CAN Residential Assignment'!Q160</f>
        <v>0</v>
      </c>
      <c r="R3">
        <f>'CAN Residential Assignment'!R160</f>
        <v>0</v>
      </c>
      <c r="S3">
        <f>'CAN Residential Assignment'!S160</f>
        <v>0</v>
      </c>
      <c r="T3">
        <f>'CAN Residential Assignment'!T160</f>
        <v>0</v>
      </c>
      <c r="U3">
        <f>'CAN Residential Assignment'!U160</f>
        <v>0</v>
      </c>
      <c r="V3">
        <f>'CAN Residential Assignment'!V160</f>
        <v>0</v>
      </c>
      <c r="W3">
        <f>'CAN Residential Assignment'!W160</f>
        <v>0</v>
      </c>
      <c r="X3">
        <f>'CAN Residential Assignment'!X160</f>
        <v>0</v>
      </c>
      <c r="Y3">
        <f>'CAN Residential Assignment'!Y160</f>
        <v>0</v>
      </c>
      <c r="Z3">
        <f>'CAN Residential Assignment'!Z160</f>
        <v>0</v>
      </c>
      <c r="AA3">
        <f>'CAN Residential Assignment'!AA160</f>
        <v>0</v>
      </c>
      <c r="AB3">
        <f>'CAN Residential Assignment'!AB160</f>
        <v>0</v>
      </c>
      <c r="AC3">
        <f>'CAN Residential Assignment'!AC160</f>
        <v>0</v>
      </c>
      <c r="AD3">
        <f>'CAN Residential Assignment'!AD160</f>
        <v>0</v>
      </c>
      <c r="AE3">
        <f>'CAN Residential Assignment'!AE160</f>
        <v>0</v>
      </c>
      <c r="AF3">
        <f>'CAN Residential Assignment'!AF160</f>
        <v>0</v>
      </c>
      <c r="AG3">
        <f>'CAN Residential Assignment'!AG160</f>
        <v>0</v>
      </c>
      <c r="AH3">
        <f>'CAN Residential Assignment'!AH160</f>
        <v>0</v>
      </c>
    </row>
    <row r="4" spans="1:35">
      <c r="A4" s="1" t="s">
        <v>1013</v>
      </c>
      <c r="B4">
        <f>'CAN Residential Assignment'!B161</f>
        <v>0</v>
      </c>
      <c r="C4">
        <f>'CAN Residential Assignment'!C161</f>
        <v>0</v>
      </c>
      <c r="D4">
        <f>'CAN Residential Assignment'!D161</f>
        <v>0</v>
      </c>
      <c r="E4">
        <f>'CAN Residential Assignment'!E161</f>
        <v>0</v>
      </c>
      <c r="F4">
        <f>'CAN Residential Assignment'!F161</f>
        <v>0</v>
      </c>
      <c r="G4">
        <f>'CAN Residential Assignment'!G161</f>
        <v>0</v>
      </c>
      <c r="H4">
        <f>'CAN Residential Assignment'!H161</f>
        <v>0</v>
      </c>
      <c r="I4">
        <f>'CAN Residential Assignment'!I161</f>
        <v>0</v>
      </c>
      <c r="J4">
        <f>'CAN Residential Assignment'!J161</f>
        <v>0</v>
      </c>
      <c r="K4">
        <f>'CAN Residential Assignment'!K161</f>
        <v>0</v>
      </c>
      <c r="L4">
        <f>'CAN Residential Assignment'!L161</f>
        <v>0</v>
      </c>
      <c r="M4">
        <f>'CAN Residential Assignment'!M161</f>
        <v>0</v>
      </c>
      <c r="N4">
        <f>'CAN Residential Assignment'!N161</f>
        <v>0</v>
      </c>
      <c r="O4">
        <f>'CAN Residential Assignment'!O161</f>
        <v>0</v>
      </c>
      <c r="P4">
        <f>'CAN Residential Assignment'!P161</f>
        <v>0</v>
      </c>
      <c r="Q4">
        <f>'CAN Residential Assignment'!Q161</f>
        <v>0</v>
      </c>
      <c r="R4">
        <f>'CAN Residential Assignment'!R161</f>
        <v>0</v>
      </c>
      <c r="S4">
        <f>'CAN Residential Assignment'!S161</f>
        <v>0</v>
      </c>
      <c r="T4">
        <f>'CAN Residential Assignment'!T161</f>
        <v>0</v>
      </c>
      <c r="U4">
        <f>'CAN Residential Assignment'!U161</f>
        <v>0</v>
      </c>
      <c r="V4">
        <f>'CAN Residential Assignment'!V161</f>
        <v>0</v>
      </c>
      <c r="W4">
        <f>'CAN Residential Assignment'!W161</f>
        <v>0</v>
      </c>
      <c r="X4">
        <f>'CAN Residential Assignment'!X161</f>
        <v>0</v>
      </c>
      <c r="Y4">
        <f>'CAN Residential Assignment'!Y161</f>
        <v>0</v>
      </c>
      <c r="Z4">
        <f>'CAN Residential Assignment'!Z161</f>
        <v>0</v>
      </c>
      <c r="AA4">
        <f>'CAN Residential Assignment'!AA161</f>
        <v>0</v>
      </c>
      <c r="AB4">
        <f>'CAN Residential Assignment'!AB161</f>
        <v>0</v>
      </c>
      <c r="AC4">
        <f>'CAN Residential Assignment'!AC161</f>
        <v>0</v>
      </c>
      <c r="AD4">
        <f>'CAN Residential Assignment'!AD161</f>
        <v>0</v>
      </c>
      <c r="AE4">
        <f>'CAN Residential Assignment'!AE161</f>
        <v>0</v>
      </c>
      <c r="AF4">
        <f>'CAN Residential Assignment'!AF161</f>
        <v>0</v>
      </c>
      <c r="AG4">
        <f>'CAN Residential Assignment'!AG161</f>
        <v>0</v>
      </c>
      <c r="AH4">
        <f>'CAN Residential Assignment'!AH161</f>
        <v>0</v>
      </c>
    </row>
    <row r="5" spans="1:35">
      <c r="A5" s="1" t="s">
        <v>1014</v>
      </c>
      <c r="B5">
        <f>'CAN Residential Assignment'!B162</f>
        <v>0</v>
      </c>
      <c r="C5">
        <f>'CAN Residential Assignment'!C162</f>
        <v>0</v>
      </c>
      <c r="D5">
        <f>'CAN Residential Assignment'!D162</f>
        <v>0</v>
      </c>
      <c r="E5">
        <f>'CAN Residential Assignment'!E162</f>
        <v>0</v>
      </c>
      <c r="F5">
        <f>'CAN Residential Assignment'!F162</f>
        <v>0</v>
      </c>
      <c r="G5">
        <f>'CAN Residential Assignment'!G162</f>
        <v>0</v>
      </c>
      <c r="H5">
        <f>'CAN Residential Assignment'!H162</f>
        <v>0</v>
      </c>
      <c r="I5">
        <f>'CAN Residential Assignment'!I162</f>
        <v>0</v>
      </c>
      <c r="J5">
        <f>'CAN Residential Assignment'!J162</f>
        <v>0</v>
      </c>
      <c r="K5">
        <f>'CAN Residential Assignment'!K162</f>
        <v>0</v>
      </c>
      <c r="L5">
        <f>'CAN Residential Assignment'!L162</f>
        <v>0</v>
      </c>
      <c r="M5">
        <f>'CAN Residential Assignment'!M162</f>
        <v>0</v>
      </c>
      <c r="N5">
        <f>'CAN Residential Assignment'!N162</f>
        <v>0</v>
      </c>
      <c r="O5">
        <f>'CAN Residential Assignment'!O162</f>
        <v>0</v>
      </c>
      <c r="P5">
        <f>'CAN Residential Assignment'!P162</f>
        <v>0</v>
      </c>
      <c r="Q5">
        <f>'CAN Residential Assignment'!Q162</f>
        <v>0</v>
      </c>
      <c r="R5">
        <f>'CAN Residential Assignment'!R162</f>
        <v>0</v>
      </c>
      <c r="S5">
        <f>'CAN Residential Assignment'!S162</f>
        <v>0</v>
      </c>
      <c r="T5">
        <f>'CAN Residential Assignment'!T162</f>
        <v>0</v>
      </c>
      <c r="U5">
        <f>'CAN Residential Assignment'!U162</f>
        <v>0</v>
      </c>
      <c r="V5">
        <f>'CAN Residential Assignment'!V162</f>
        <v>0</v>
      </c>
      <c r="W5">
        <f>'CAN Residential Assignment'!W162</f>
        <v>0</v>
      </c>
      <c r="X5">
        <f>'CAN Residential Assignment'!X162</f>
        <v>0</v>
      </c>
      <c r="Y5">
        <f>'CAN Residential Assignment'!Y162</f>
        <v>0</v>
      </c>
      <c r="Z5">
        <f>'CAN Residential Assignment'!Z162</f>
        <v>0</v>
      </c>
      <c r="AA5">
        <f>'CAN Residential Assignment'!AA162</f>
        <v>0</v>
      </c>
      <c r="AB5">
        <f>'CAN Residential Assignment'!AB162</f>
        <v>0</v>
      </c>
      <c r="AC5">
        <f>'CAN Residential Assignment'!AC162</f>
        <v>0</v>
      </c>
      <c r="AD5">
        <f>'CAN Residential Assignment'!AD162</f>
        <v>0</v>
      </c>
      <c r="AE5">
        <f>'CAN Residential Assignment'!AE162</f>
        <v>0</v>
      </c>
      <c r="AF5">
        <f>'CAN Residential Assignment'!AF162</f>
        <v>0</v>
      </c>
      <c r="AG5">
        <f>'CAN Residential Assignment'!AG162</f>
        <v>0</v>
      </c>
      <c r="AH5">
        <f>'CAN Residential Assignment'!AH162</f>
        <v>0</v>
      </c>
    </row>
    <row r="6" spans="1:35">
      <c r="A6" s="1" t="s">
        <v>1015</v>
      </c>
      <c r="B6">
        <f>'CAN Residential Assignment'!B163</f>
        <v>0</v>
      </c>
      <c r="C6">
        <f>'CAN Residential Assignment'!C163</f>
        <v>0</v>
      </c>
      <c r="D6">
        <f>'CAN Residential Assignment'!D163</f>
        <v>0</v>
      </c>
      <c r="E6">
        <f>'CAN Residential Assignment'!E163</f>
        <v>0</v>
      </c>
      <c r="F6">
        <f>'CAN Residential Assignment'!F163</f>
        <v>0</v>
      </c>
      <c r="G6">
        <f>'CAN Residential Assignment'!G163</f>
        <v>0</v>
      </c>
      <c r="H6">
        <f>'CAN Residential Assignment'!H163</f>
        <v>0</v>
      </c>
      <c r="I6">
        <f>'CAN Residential Assignment'!I163</f>
        <v>0</v>
      </c>
      <c r="J6">
        <f>'CAN Residential Assignment'!J163</f>
        <v>0</v>
      </c>
      <c r="K6">
        <f>'CAN Residential Assignment'!K163</f>
        <v>0</v>
      </c>
      <c r="L6">
        <f>'CAN Residential Assignment'!L163</f>
        <v>0</v>
      </c>
      <c r="M6">
        <f>'CAN Residential Assignment'!M163</f>
        <v>0</v>
      </c>
      <c r="N6">
        <f>'CAN Residential Assignment'!N163</f>
        <v>0</v>
      </c>
      <c r="O6">
        <f>'CAN Residential Assignment'!O163</f>
        <v>0</v>
      </c>
      <c r="P6">
        <f>'CAN Residential Assignment'!P163</f>
        <v>0</v>
      </c>
      <c r="Q6">
        <f>'CAN Residential Assignment'!Q163</f>
        <v>0</v>
      </c>
      <c r="R6">
        <f>'CAN Residential Assignment'!R163</f>
        <v>0</v>
      </c>
      <c r="S6">
        <f>'CAN Residential Assignment'!S163</f>
        <v>0</v>
      </c>
      <c r="T6">
        <f>'CAN Residential Assignment'!T163</f>
        <v>0</v>
      </c>
      <c r="U6">
        <f>'CAN Residential Assignment'!U163</f>
        <v>0</v>
      </c>
      <c r="V6">
        <f>'CAN Residential Assignment'!V163</f>
        <v>0</v>
      </c>
      <c r="W6">
        <f>'CAN Residential Assignment'!W163</f>
        <v>0</v>
      </c>
      <c r="X6">
        <f>'CAN Residential Assignment'!X163</f>
        <v>0</v>
      </c>
      <c r="Y6">
        <f>'CAN Residential Assignment'!Y163</f>
        <v>0</v>
      </c>
      <c r="Z6">
        <f>'CAN Residential Assignment'!Z163</f>
        <v>0</v>
      </c>
      <c r="AA6">
        <f>'CAN Residential Assignment'!AA163</f>
        <v>0</v>
      </c>
      <c r="AB6">
        <f>'CAN Residential Assignment'!AB163</f>
        <v>0</v>
      </c>
      <c r="AC6">
        <f>'CAN Residential Assignment'!AC163</f>
        <v>0</v>
      </c>
      <c r="AD6">
        <f>'CAN Residential Assignment'!AD163</f>
        <v>0</v>
      </c>
      <c r="AE6">
        <f>'CAN Residential Assignment'!AE163</f>
        <v>0</v>
      </c>
      <c r="AF6">
        <f>'CAN Residential Assignment'!AF163</f>
        <v>0</v>
      </c>
      <c r="AG6">
        <f>'CAN Residential Assignment'!AG163</f>
        <v>0</v>
      </c>
      <c r="AH6">
        <f>'CAN Residential Assignment'!AH163</f>
        <v>0</v>
      </c>
    </row>
    <row r="7" spans="1:35">
      <c r="A7" s="1" t="s">
        <v>1025</v>
      </c>
      <c r="B7">
        <f>'CAN Residential Assignment'!B164</f>
        <v>0</v>
      </c>
      <c r="C7">
        <f>'CAN Residential Assignment'!C164</f>
        <v>0</v>
      </c>
      <c r="D7">
        <f>'CAN Residential Assignment'!D164</f>
        <v>0</v>
      </c>
      <c r="E7">
        <f>'CAN Residential Assignment'!E164</f>
        <v>0</v>
      </c>
      <c r="F7">
        <f>'CAN Residential Assignment'!F164</f>
        <v>0</v>
      </c>
      <c r="G7">
        <f>'CAN Residential Assignment'!G164</f>
        <v>0</v>
      </c>
      <c r="H7">
        <f>'CAN Residential Assignment'!H164</f>
        <v>0</v>
      </c>
      <c r="I7">
        <f>'CAN Residential Assignment'!I164</f>
        <v>0</v>
      </c>
      <c r="J7">
        <f>'CAN Residential Assignment'!J164</f>
        <v>0</v>
      </c>
      <c r="K7">
        <f>'CAN Residential Assignment'!K164</f>
        <v>0</v>
      </c>
      <c r="L7">
        <f>'CAN Residential Assignment'!L164</f>
        <v>0</v>
      </c>
      <c r="M7">
        <f>'CAN Residential Assignment'!M164</f>
        <v>0</v>
      </c>
      <c r="N7">
        <f>'CAN Residential Assignment'!N164</f>
        <v>0</v>
      </c>
      <c r="O7">
        <f>'CAN Residential Assignment'!O164</f>
        <v>0</v>
      </c>
      <c r="P7">
        <f>'CAN Residential Assignment'!P164</f>
        <v>0</v>
      </c>
      <c r="Q7">
        <f>'CAN Residential Assignment'!Q164</f>
        <v>0</v>
      </c>
      <c r="R7">
        <f>'CAN Residential Assignment'!R164</f>
        <v>0</v>
      </c>
      <c r="S7">
        <f>'CAN Residential Assignment'!S164</f>
        <v>0</v>
      </c>
      <c r="T7">
        <f>'CAN Residential Assignment'!T164</f>
        <v>0</v>
      </c>
      <c r="U7">
        <f>'CAN Residential Assignment'!U164</f>
        <v>0</v>
      </c>
      <c r="V7">
        <f>'CAN Residential Assignment'!V164</f>
        <v>0</v>
      </c>
      <c r="W7">
        <f>'CAN Residential Assignment'!W164</f>
        <v>0</v>
      </c>
      <c r="X7">
        <f>'CAN Residential Assignment'!X164</f>
        <v>0</v>
      </c>
      <c r="Y7">
        <f>'CAN Residential Assignment'!Y164</f>
        <v>0</v>
      </c>
      <c r="Z7">
        <f>'CAN Residential Assignment'!Z164</f>
        <v>0</v>
      </c>
      <c r="AA7">
        <f>'CAN Residential Assignment'!AA164</f>
        <v>0</v>
      </c>
      <c r="AB7">
        <f>'CAN Residential Assignment'!AB164</f>
        <v>0</v>
      </c>
      <c r="AC7">
        <f>'CAN Residential Assignment'!AC164</f>
        <v>0</v>
      </c>
      <c r="AD7">
        <f>'CAN Residential Assignment'!AD164</f>
        <v>0</v>
      </c>
      <c r="AE7">
        <f>'CAN Residential Assignment'!AE164</f>
        <v>0</v>
      </c>
      <c r="AF7">
        <f>'CAN Residential Assignment'!AF164</f>
        <v>0</v>
      </c>
      <c r="AG7">
        <f>'CAN Residential Assignment'!AG164</f>
        <v>0</v>
      </c>
      <c r="AH7">
        <f>'CAN Residential Assignment'!AH164</f>
        <v>0</v>
      </c>
    </row>
    <row r="8" spans="1:35">
      <c r="A8" s="1" t="s">
        <v>1016</v>
      </c>
      <c r="B8">
        <f>'CAN Residential Assignment'!B165</f>
        <v>0</v>
      </c>
      <c r="C8">
        <f>'CAN Residential Assignment'!C165</f>
        <v>0</v>
      </c>
      <c r="D8">
        <f>'CAN Residential Assignment'!D165</f>
        <v>0</v>
      </c>
      <c r="E8">
        <f>'CAN Residential Assignment'!E165</f>
        <v>0</v>
      </c>
      <c r="F8">
        <f>'CAN Residential Assignment'!F165</f>
        <v>0</v>
      </c>
      <c r="G8">
        <f>'CAN Residential Assignment'!G165</f>
        <v>0</v>
      </c>
      <c r="H8">
        <f>'CAN Residential Assignment'!H165</f>
        <v>0</v>
      </c>
      <c r="I8">
        <f>'CAN Residential Assignment'!I165</f>
        <v>0</v>
      </c>
      <c r="J8">
        <f>'CAN Residential Assignment'!J165</f>
        <v>0</v>
      </c>
      <c r="K8">
        <f>'CAN Residential Assignment'!K165</f>
        <v>0</v>
      </c>
      <c r="L8">
        <f>'CAN Residential Assignment'!L165</f>
        <v>0</v>
      </c>
      <c r="M8">
        <f>'CAN Residential Assignment'!M165</f>
        <v>0</v>
      </c>
      <c r="N8">
        <f>'CAN Residential Assignment'!N165</f>
        <v>0</v>
      </c>
      <c r="O8">
        <f>'CAN Residential Assignment'!O165</f>
        <v>0</v>
      </c>
      <c r="P8">
        <f>'CAN Residential Assignment'!P165</f>
        <v>0</v>
      </c>
      <c r="Q8">
        <f>'CAN Residential Assignment'!Q165</f>
        <v>0</v>
      </c>
      <c r="R8">
        <f>'CAN Residential Assignment'!R165</f>
        <v>0</v>
      </c>
      <c r="S8">
        <f>'CAN Residential Assignment'!S165</f>
        <v>0</v>
      </c>
      <c r="T8">
        <f>'CAN Residential Assignment'!T165</f>
        <v>0</v>
      </c>
      <c r="U8">
        <f>'CAN Residential Assignment'!U165</f>
        <v>0</v>
      </c>
      <c r="V8">
        <f>'CAN Residential Assignment'!V165</f>
        <v>0</v>
      </c>
      <c r="W8">
        <f>'CAN Residential Assignment'!W165</f>
        <v>0</v>
      </c>
      <c r="X8">
        <f>'CAN Residential Assignment'!X165</f>
        <v>0</v>
      </c>
      <c r="Y8">
        <f>'CAN Residential Assignment'!Y165</f>
        <v>0</v>
      </c>
      <c r="Z8">
        <f>'CAN Residential Assignment'!Z165</f>
        <v>0</v>
      </c>
      <c r="AA8">
        <f>'CAN Residential Assignment'!AA165</f>
        <v>0</v>
      </c>
      <c r="AB8">
        <f>'CAN Residential Assignment'!AB165</f>
        <v>0</v>
      </c>
      <c r="AC8">
        <f>'CAN Residential Assignment'!AC165</f>
        <v>0</v>
      </c>
      <c r="AD8">
        <f>'CAN Residential Assignment'!AD165</f>
        <v>0</v>
      </c>
      <c r="AE8">
        <f>'CAN Residential Assignment'!AE165</f>
        <v>0</v>
      </c>
      <c r="AF8">
        <f>'CAN Residential Assignment'!AF165</f>
        <v>0</v>
      </c>
      <c r="AG8">
        <f>'CAN Residential Assignment'!AG165</f>
        <v>0</v>
      </c>
      <c r="AH8">
        <f>'CAN Residential Assignment'!AH165</f>
        <v>0</v>
      </c>
    </row>
    <row r="9" spans="1:35">
      <c r="A9" s="1" t="s">
        <v>1017</v>
      </c>
      <c r="B9">
        <f>'CAN Residential Assignment'!B166</f>
        <v>0</v>
      </c>
      <c r="C9">
        <f>'CAN Residential Assignment'!C166</f>
        <v>0</v>
      </c>
      <c r="D9">
        <f>'CAN Residential Assignment'!D166</f>
        <v>0</v>
      </c>
      <c r="E9">
        <f>'CAN Residential Assignment'!E166</f>
        <v>0</v>
      </c>
      <c r="F9">
        <f>'CAN Residential Assignment'!F166</f>
        <v>0</v>
      </c>
      <c r="G9">
        <f>'CAN Residential Assignment'!G166</f>
        <v>0</v>
      </c>
      <c r="H9">
        <f>'CAN Residential Assignment'!H166</f>
        <v>0</v>
      </c>
      <c r="I9">
        <f>'CAN Residential Assignment'!I166</f>
        <v>0</v>
      </c>
      <c r="J9">
        <f>'CAN Residential Assignment'!J166</f>
        <v>0</v>
      </c>
      <c r="K9">
        <f>'CAN Residential Assignment'!K166</f>
        <v>0</v>
      </c>
      <c r="L9">
        <f>'CAN Residential Assignment'!L166</f>
        <v>0</v>
      </c>
      <c r="M9">
        <f>'CAN Residential Assignment'!M166</f>
        <v>0</v>
      </c>
      <c r="N9">
        <f>'CAN Residential Assignment'!N166</f>
        <v>0</v>
      </c>
      <c r="O9">
        <f>'CAN Residential Assignment'!O166</f>
        <v>0</v>
      </c>
      <c r="P9">
        <f>'CAN Residential Assignment'!P166</f>
        <v>0</v>
      </c>
      <c r="Q9">
        <f>'CAN Residential Assignment'!Q166</f>
        <v>0</v>
      </c>
      <c r="R9">
        <f>'CAN Residential Assignment'!R166</f>
        <v>0</v>
      </c>
      <c r="S9">
        <f>'CAN Residential Assignment'!S166</f>
        <v>0</v>
      </c>
      <c r="T9">
        <f>'CAN Residential Assignment'!T166</f>
        <v>0</v>
      </c>
      <c r="U9">
        <f>'CAN Residential Assignment'!U166</f>
        <v>0</v>
      </c>
      <c r="V9">
        <f>'CAN Residential Assignment'!V166</f>
        <v>0</v>
      </c>
      <c r="W9">
        <f>'CAN Residential Assignment'!W166</f>
        <v>0</v>
      </c>
      <c r="X9">
        <f>'CAN Residential Assignment'!X166</f>
        <v>0</v>
      </c>
      <c r="Y9">
        <f>'CAN Residential Assignment'!Y166</f>
        <v>0</v>
      </c>
      <c r="Z9">
        <f>'CAN Residential Assignment'!Z166</f>
        <v>0</v>
      </c>
      <c r="AA9">
        <f>'CAN Residential Assignment'!AA166</f>
        <v>0</v>
      </c>
      <c r="AB9">
        <f>'CAN Residential Assignment'!AB166</f>
        <v>0</v>
      </c>
      <c r="AC9">
        <f>'CAN Residential Assignment'!AC166</f>
        <v>0</v>
      </c>
      <c r="AD9">
        <f>'CAN Residential Assignment'!AD166</f>
        <v>0</v>
      </c>
      <c r="AE9">
        <f>'CAN Residential Assignment'!AE166</f>
        <v>0</v>
      </c>
      <c r="AF9">
        <f>'CAN Residential Assignment'!AF166</f>
        <v>0</v>
      </c>
      <c r="AG9">
        <f>'CAN Residential Assignment'!AG166</f>
        <v>0</v>
      </c>
      <c r="AH9">
        <f>'CAN Residential Assignment'!AH166</f>
        <v>0</v>
      </c>
    </row>
    <row r="10" spans="1:35">
      <c r="A10" s="1" t="s">
        <v>1018</v>
      </c>
      <c r="B10">
        <f>'CAN Residential Assignment'!B167</f>
        <v>0</v>
      </c>
      <c r="C10">
        <f>'CAN Residential Assignment'!C167</f>
        <v>0</v>
      </c>
      <c r="D10">
        <f>'CAN Residential Assignment'!D167</f>
        <v>0</v>
      </c>
      <c r="E10">
        <f>'CAN Residential Assignment'!E167</f>
        <v>0</v>
      </c>
      <c r="F10">
        <f>'CAN Residential Assignment'!F167</f>
        <v>0</v>
      </c>
      <c r="G10">
        <f>'CAN Residential Assignment'!G167</f>
        <v>0</v>
      </c>
      <c r="H10">
        <f>'CAN Residential Assignment'!H167</f>
        <v>0</v>
      </c>
      <c r="I10">
        <f>'CAN Residential Assignment'!I167</f>
        <v>0</v>
      </c>
      <c r="J10">
        <f>'CAN Residential Assignment'!J167</f>
        <v>0</v>
      </c>
      <c r="K10">
        <f>'CAN Residential Assignment'!K167</f>
        <v>0</v>
      </c>
      <c r="L10">
        <f>'CAN Residential Assignment'!L167</f>
        <v>0</v>
      </c>
      <c r="M10">
        <f>'CAN Residential Assignment'!M167</f>
        <v>0</v>
      </c>
      <c r="N10">
        <f>'CAN Residential Assignment'!N167</f>
        <v>0</v>
      </c>
      <c r="O10">
        <f>'CAN Residential Assignment'!O167</f>
        <v>0</v>
      </c>
      <c r="P10">
        <f>'CAN Residential Assignment'!P167</f>
        <v>0</v>
      </c>
      <c r="Q10">
        <f>'CAN Residential Assignment'!Q167</f>
        <v>0</v>
      </c>
      <c r="R10">
        <f>'CAN Residential Assignment'!R167</f>
        <v>0</v>
      </c>
      <c r="S10">
        <f>'CAN Residential Assignment'!S167</f>
        <v>0</v>
      </c>
      <c r="T10">
        <f>'CAN Residential Assignment'!T167</f>
        <v>0</v>
      </c>
      <c r="U10">
        <f>'CAN Residential Assignment'!U167</f>
        <v>0</v>
      </c>
      <c r="V10">
        <f>'CAN Residential Assignment'!V167</f>
        <v>0</v>
      </c>
      <c r="W10">
        <f>'CAN Residential Assignment'!W167</f>
        <v>0</v>
      </c>
      <c r="X10">
        <f>'CAN Residential Assignment'!X167</f>
        <v>0</v>
      </c>
      <c r="Y10">
        <f>'CAN Residential Assignment'!Y167</f>
        <v>0</v>
      </c>
      <c r="Z10">
        <f>'CAN Residential Assignment'!Z167</f>
        <v>0</v>
      </c>
      <c r="AA10">
        <f>'CAN Residential Assignment'!AA167</f>
        <v>0</v>
      </c>
      <c r="AB10">
        <f>'CAN Residential Assignment'!AB167</f>
        <v>0</v>
      </c>
      <c r="AC10">
        <f>'CAN Residential Assignment'!AC167</f>
        <v>0</v>
      </c>
      <c r="AD10">
        <f>'CAN Residential Assignment'!AD167</f>
        <v>0</v>
      </c>
      <c r="AE10">
        <f>'CAN Residential Assignment'!AE167</f>
        <v>0</v>
      </c>
      <c r="AF10">
        <f>'CAN Residential Assignment'!AF167</f>
        <v>0</v>
      </c>
      <c r="AG10">
        <f>'CAN Residential Assignment'!AG167</f>
        <v>0</v>
      </c>
      <c r="AH10">
        <f>'CAN Residential Assignment'!AH167</f>
        <v>0</v>
      </c>
    </row>
    <row r="11" spans="1:35">
      <c r="A11" s="1" t="s">
        <v>1019</v>
      </c>
      <c r="B11">
        <f>'CAN Residential Assignment'!B168</f>
        <v>0</v>
      </c>
      <c r="C11">
        <f>'CAN Residential Assignment'!C168</f>
        <v>0</v>
      </c>
      <c r="D11">
        <f>'CAN Residential Assignment'!D168</f>
        <v>0</v>
      </c>
      <c r="E11">
        <f>'CAN Residential Assignment'!E168</f>
        <v>0</v>
      </c>
      <c r="F11">
        <f>'CAN Residential Assignment'!F168</f>
        <v>0</v>
      </c>
      <c r="G11">
        <f>'CAN Residential Assignment'!G168</f>
        <v>0</v>
      </c>
      <c r="H11">
        <f>'CAN Residential Assignment'!H168</f>
        <v>0</v>
      </c>
      <c r="I11">
        <f>'CAN Residential Assignment'!I168</f>
        <v>0</v>
      </c>
      <c r="J11">
        <f>'CAN Residential Assignment'!J168</f>
        <v>0</v>
      </c>
      <c r="K11">
        <f>'CAN Residential Assignment'!K168</f>
        <v>0</v>
      </c>
      <c r="L11">
        <f>'CAN Residential Assignment'!L168</f>
        <v>0</v>
      </c>
      <c r="M11">
        <f>'CAN Residential Assignment'!M168</f>
        <v>0</v>
      </c>
      <c r="N11">
        <f>'CAN Residential Assignment'!N168</f>
        <v>0</v>
      </c>
      <c r="O11">
        <f>'CAN Residential Assignment'!O168</f>
        <v>0</v>
      </c>
      <c r="P11">
        <f>'CAN Residential Assignment'!P168</f>
        <v>0</v>
      </c>
      <c r="Q11">
        <f>'CAN Residential Assignment'!Q168</f>
        <v>0</v>
      </c>
      <c r="R11">
        <f>'CAN Residential Assignment'!R168</f>
        <v>0</v>
      </c>
      <c r="S11">
        <f>'CAN Residential Assignment'!S168</f>
        <v>0</v>
      </c>
      <c r="T11">
        <f>'CAN Residential Assignment'!T168</f>
        <v>0</v>
      </c>
      <c r="U11">
        <f>'CAN Residential Assignment'!U168</f>
        <v>0</v>
      </c>
      <c r="V11">
        <f>'CAN Residential Assignment'!V168</f>
        <v>0</v>
      </c>
      <c r="W11">
        <f>'CAN Residential Assignment'!W168</f>
        <v>0</v>
      </c>
      <c r="X11">
        <f>'CAN Residential Assignment'!X168</f>
        <v>0</v>
      </c>
      <c r="Y11">
        <f>'CAN Residential Assignment'!Y168</f>
        <v>0</v>
      </c>
      <c r="Z11">
        <f>'CAN Residential Assignment'!Z168</f>
        <v>0</v>
      </c>
      <c r="AA11">
        <f>'CAN Residential Assignment'!AA168</f>
        <v>0</v>
      </c>
      <c r="AB11">
        <f>'CAN Residential Assignment'!AB168</f>
        <v>0</v>
      </c>
      <c r="AC11">
        <f>'CAN Residential Assignment'!AC168</f>
        <v>0</v>
      </c>
      <c r="AD11">
        <f>'CAN Residential Assignment'!AD168</f>
        <v>0</v>
      </c>
      <c r="AE11">
        <f>'CAN Residential Assignment'!AE168</f>
        <v>0</v>
      </c>
      <c r="AF11">
        <f>'CAN Residential Assignment'!AF168</f>
        <v>0</v>
      </c>
      <c r="AG11">
        <f>'CAN Residential Assignment'!AG168</f>
        <v>0</v>
      </c>
      <c r="AH11">
        <f>'CAN Residential Assignment'!AH168</f>
        <v>0</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election activeCell="A11" sqref="A11"/>
    </sheetView>
  </sheetViews>
  <sheetFormatPr defaultColWidth="8.85546875" defaultRowHeight="15"/>
  <cols>
    <col min="1" max="1" width="29.85546875" customWidth="1"/>
    <col min="2" max="33" width="9.4257812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s="4">
        <f>'CAN Residential Assignment'!B172</f>
        <v>29745336024391.84</v>
      </c>
      <c r="C2" s="4">
        <f>'CAN Residential Assignment'!C172</f>
        <v>30084401534611.758</v>
      </c>
      <c r="D2" s="4">
        <f>'CAN Residential Assignment'!D172</f>
        <v>32965021653217.43</v>
      </c>
      <c r="E2" s="4">
        <f>'CAN Residential Assignment'!E172</f>
        <v>30606888076490.195</v>
      </c>
      <c r="F2" s="4">
        <f>'CAN Residential Assignment'!F172</f>
        <v>30578632617305.203</v>
      </c>
      <c r="G2" s="4">
        <f>'CAN Residential Assignment'!G172</f>
        <v>30608324794753.84</v>
      </c>
      <c r="H2" s="4">
        <f>'CAN Residential Assignment'!H172</f>
        <v>30930628591897.914</v>
      </c>
      <c r="I2" s="4">
        <f>'CAN Residential Assignment'!I172</f>
        <v>31244790985548.004</v>
      </c>
      <c r="J2" s="4">
        <f>'CAN Residential Assignment'!J172</f>
        <v>31546501820913.195</v>
      </c>
      <c r="K2" s="4">
        <f>'CAN Residential Assignment'!K172</f>
        <v>31832887661466.18</v>
      </c>
      <c r="L2" s="4">
        <f>'CAN Residential Assignment'!L172</f>
        <v>32119273502019.156</v>
      </c>
      <c r="M2" s="4">
        <f>'CAN Residential Assignment'!M172</f>
        <v>32414758558241.887</v>
      </c>
      <c r="N2" s="4">
        <f>'CAN Residential Assignment'!N172</f>
        <v>32716469393607.063</v>
      </c>
      <c r="O2" s="4">
        <f>'CAN Residential Assignment'!O172</f>
        <v>33030631787257.16</v>
      </c>
      <c r="P2" s="4">
        <f>'CAN Residential Assignment'!P172</f>
        <v>33352456678313.355</v>
      </c>
      <c r="Q2" s="4">
        <f>'CAN Residential Assignment'!Q172</f>
        <v>33666140165875.574</v>
      </c>
      <c r="R2" s="4">
        <f>'CAN Residential Assignment'!R172</f>
        <v>33951568194252.793</v>
      </c>
      <c r="S2" s="4">
        <f>'CAN Residential Assignment'!S172</f>
        <v>34217361073026.879</v>
      </c>
      <c r="T2" s="4">
        <f>'CAN Residential Assignment'!T172</f>
        <v>34458250835231.145</v>
      </c>
      <c r="U2" s="4">
        <f>'CAN Residential Assignment'!U172</f>
        <v>34687646851326.258</v>
      </c>
      <c r="V2" s="4">
        <f>'CAN Residential Assignment'!V172</f>
        <v>34904591309136.461</v>
      </c>
      <c r="W2" s="4">
        <f>'CAN Residential Assignment'!W172</f>
        <v>35104295147782.941</v>
      </c>
      <c r="X2" s="4">
        <f>'CAN Residential Assignment'!X172</f>
        <v>35285321649002.047</v>
      </c>
      <c r="Y2" s="4">
        <f>'CAN Residential Assignment'!Y172</f>
        <v>35476405178066.664</v>
      </c>
      <c r="Z2" s="4">
        <f>'CAN Residential Assignment'!Z172</f>
        <v>35643543402737.219</v>
      </c>
      <c r="AA2" s="4">
        <f>'CAN Residential Assignment'!AA172</f>
        <v>35826006622219.977</v>
      </c>
      <c r="AB2" s="4">
        <f>'CAN Residential Assignment'!AB172</f>
        <v>35995539377329.938</v>
      </c>
      <c r="AC2" s="4">
        <f>'CAN Residential Assignment'!AC172</f>
        <v>36178960408988.445</v>
      </c>
      <c r="AD2" s="4">
        <f>'CAN Residential Assignment'!AD172</f>
        <v>36339872854516.539</v>
      </c>
      <c r="AE2" s="4">
        <f>'CAN Residential Assignment'!AE172</f>
        <v>36518983731384.125</v>
      </c>
      <c r="AF2" s="4">
        <f>'CAN Residential Assignment'!AF172</f>
        <v>36692826641285.016</v>
      </c>
      <c r="AG2" s="4">
        <f>'CAN Residential Assignment'!AG172</f>
        <v>36880557827734.469</v>
      </c>
      <c r="AH2" s="4">
        <f>'CAN Residential Assignment'!AH172</f>
        <v>37053442925459.602</v>
      </c>
    </row>
    <row r="3" spans="1:35">
      <c r="A3" s="1" t="s">
        <v>1012</v>
      </c>
      <c r="B3" s="4">
        <f>'CAN Residential Assignment'!B173</f>
        <v>0</v>
      </c>
      <c r="C3" s="4">
        <f>'CAN Residential Assignment'!C173</f>
        <v>0</v>
      </c>
      <c r="D3" s="4">
        <f>'CAN Residential Assignment'!D173</f>
        <v>0</v>
      </c>
      <c r="E3" s="4">
        <f>'CAN Residential Assignment'!E173</f>
        <v>0</v>
      </c>
      <c r="F3" s="4">
        <f>'CAN Residential Assignment'!F173</f>
        <v>0</v>
      </c>
      <c r="G3" s="4">
        <f>'CAN Residential Assignment'!G173</f>
        <v>0</v>
      </c>
      <c r="H3" s="4">
        <f>'CAN Residential Assignment'!H173</f>
        <v>0</v>
      </c>
      <c r="I3" s="4">
        <f>'CAN Residential Assignment'!I173</f>
        <v>0</v>
      </c>
      <c r="J3" s="4">
        <f>'CAN Residential Assignment'!J173</f>
        <v>0</v>
      </c>
      <c r="K3" s="4">
        <f>'CAN Residential Assignment'!K173</f>
        <v>0</v>
      </c>
      <c r="L3" s="4">
        <f>'CAN Residential Assignment'!L173</f>
        <v>0</v>
      </c>
      <c r="M3" s="4">
        <f>'CAN Residential Assignment'!M173</f>
        <v>0</v>
      </c>
      <c r="N3" s="4">
        <f>'CAN Residential Assignment'!N173</f>
        <v>0</v>
      </c>
      <c r="O3" s="4">
        <f>'CAN Residential Assignment'!O173</f>
        <v>0</v>
      </c>
      <c r="P3" s="4">
        <f>'CAN Residential Assignment'!P173</f>
        <v>0</v>
      </c>
      <c r="Q3" s="4">
        <f>'CAN Residential Assignment'!Q173</f>
        <v>0</v>
      </c>
      <c r="R3" s="4">
        <f>'CAN Residential Assignment'!R173</f>
        <v>0</v>
      </c>
      <c r="S3" s="4">
        <f>'CAN Residential Assignment'!S173</f>
        <v>0</v>
      </c>
      <c r="T3" s="4">
        <f>'CAN Residential Assignment'!T173</f>
        <v>0</v>
      </c>
      <c r="U3" s="4">
        <f>'CAN Residential Assignment'!U173</f>
        <v>0</v>
      </c>
      <c r="V3" s="4">
        <f>'CAN Residential Assignment'!V173</f>
        <v>0</v>
      </c>
      <c r="W3" s="4">
        <f>'CAN Residential Assignment'!W173</f>
        <v>0</v>
      </c>
      <c r="X3" s="4">
        <f>'CAN Residential Assignment'!X173</f>
        <v>0</v>
      </c>
      <c r="Y3" s="4">
        <f>'CAN Residential Assignment'!Y173</f>
        <v>0</v>
      </c>
      <c r="Z3" s="4">
        <f>'CAN Residential Assignment'!Z173</f>
        <v>0</v>
      </c>
      <c r="AA3" s="4">
        <f>'CAN Residential Assignment'!AA173</f>
        <v>0</v>
      </c>
      <c r="AB3" s="4">
        <f>'CAN Residential Assignment'!AB173</f>
        <v>0</v>
      </c>
      <c r="AC3" s="4">
        <f>'CAN Residential Assignment'!AC173</f>
        <v>0</v>
      </c>
      <c r="AD3" s="4">
        <f>'CAN Residential Assignment'!AD173</f>
        <v>0</v>
      </c>
      <c r="AE3" s="4">
        <f>'CAN Residential Assignment'!AE173</f>
        <v>0</v>
      </c>
      <c r="AF3" s="4">
        <f>'CAN Residential Assignment'!AF173</f>
        <v>0</v>
      </c>
      <c r="AG3" s="4">
        <f>'CAN Residential Assignment'!AG173</f>
        <v>0</v>
      </c>
      <c r="AH3" s="4">
        <f>'CAN Residential Assignment'!AH173</f>
        <v>0</v>
      </c>
    </row>
    <row r="4" spans="1:35">
      <c r="A4" s="1" t="s">
        <v>1013</v>
      </c>
      <c r="B4" s="4">
        <f>'CAN Residential Assignment'!B174</f>
        <v>0</v>
      </c>
      <c r="C4" s="4">
        <f>'CAN Residential Assignment'!C174</f>
        <v>0</v>
      </c>
      <c r="D4" s="4">
        <f>'CAN Residential Assignment'!D174</f>
        <v>0</v>
      </c>
      <c r="E4" s="4">
        <f>'CAN Residential Assignment'!E174</f>
        <v>0</v>
      </c>
      <c r="F4" s="4">
        <f>'CAN Residential Assignment'!F174</f>
        <v>0</v>
      </c>
      <c r="G4" s="4">
        <f>'CAN Residential Assignment'!G174</f>
        <v>0</v>
      </c>
      <c r="H4" s="4">
        <f>'CAN Residential Assignment'!H174</f>
        <v>0</v>
      </c>
      <c r="I4" s="4">
        <f>'CAN Residential Assignment'!I174</f>
        <v>0</v>
      </c>
      <c r="J4" s="4">
        <f>'CAN Residential Assignment'!J174</f>
        <v>0</v>
      </c>
      <c r="K4" s="4">
        <f>'CAN Residential Assignment'!K174</f>
        <v>0</v>
      </c>
      <c r="L4" s="4">
        <f>'CAN Residential Assignment'!L174</f>
        <v>0</v>
      </c>
      <c r="M4" s="4">
        <f>'CAN Residential Assignment'!M174</f>
        <v>0</v>
      </c>
      <c r="N4" s="4">
        <f>'CAN Residential Assignment'!N174</f>
        <v>0</v>
      </c>
      <c r="O4" s="4">
        <f>'CAN Residential Assignment'!O174</f>
        <v>0</v>
      </c>
      <c r="P4" s="4">
        <f>'CAN Residential Assignment'!P174</f>
        <v>0</v>
      </c>
      <c r="Q4" s="4">
        <f>'CAN Residential Assignment'!Q174</f>
        <v>0</v>
      </c>
      <c r="R4" s="4">
        <f>'CAN Residential Assignment'!R174</f>
        <v>0</v>
      </c>
      <c r="S4" s="4">
        <f>'CAN Residential Assignment'!S174</f>
        <v>0</v>
      </c>
      <c r="T4" s="4">
        <f>'CAN Residential Assignment'!T174</f>
        <v>0</v>
      </c>
      <c r="U4" s="4">
        <f>'CAN Residential Assignment'!U174</f>
        <v>0</v>
      </c>
      <c r="V4" s="4">
        <f>'CAN Residential Assignment'!V174</f>
        <v>0</v>
      </c>
      <c r="W4" s="4">
        <f>'CAN Residential Assignment'!W174</f>
        <v>0</v>
      </c>
      <c r="X4" s="4">
        <f>'CAN Residential Assignment'!X174</f>
        <v>0</v>
      </c>
      <c r="Y4" s="4">
        <f>'CAN Residential Assignment'!Y174</f>
        <v>0</v>
      </c>
      <c r="Z4" s="4">
        <f>'CAN Residential Assignment'!Z174</f>
        <v>0</v>
      </c>
      <c r="AA4" s="4">
        <f>'CAN Residential Assignment'!AA174</f>
        <v>0</v>
      </c>
      <c r="AB4" s="4">
        <f>'CAN Residential Assignment'!AB174</f>
        <v>0</v>
      </c>
      <c r="AC4" s="4">
        <f>'CAN Residential Assignment'!AC174</f>
        <v>0</v>
      </c>
      <c r="AD4" s="4">
        <f>'CAN Residential Assignment'!AD174</f>
        <v>0</v>
      </c>
      <c r="AE4" s="4">
        <f>'CAN Residential Assignment'!AE174</f>
        <v>0</v>
      </c>
      <c r="AF4" s="4">
        <f>'CAN Residential Assignment'!AF174</f>
        <v>0</v>
      </c>
      <c r="AG4" s="4">
        <f>'CAN Residential Assignment'!AG174</f>
        <v>0</v>
      </c>
      <c r="AH4" s="4">
        <f>'CAN Residential Assignment'!AH174</f>
        <v>0</v>
      </c>
    </row>
    <row r="5" spans="1:35">
      <c r="A5" s="1" t="s">
        <v>1014</v>
      </c>
      <c r="B5" s="4">
        <f>'CAN Residential Assignment'!B175</f>
        <v>0</v>
      </c>
      <c r="C5" s="4">
        <f>'CAN Residential Assignment'!C175</f>
        <v>0</v>
      </c>
      <c r="D5" s="4">
        <f>'CAN Residential Assignment'!D175</f>
        <v>0</v>
      </c>
      <c r="E5" s="4">
        <f>'CAN Residential Assignment'!E175</f>
        <v>0</v>
      </c>
      <c r="F5" s="4">
        <f>'CAN Residential Assignment'!F175</f>
        <v>0</v>
      </c>
      <c r="G5" s="4">
        <f>'CAN Residential Assignment'!G175</f>
        <v>0</v>
      </c>
      <c r="H5" s="4">
        <f>'CAN Residential Assignment'!H175</f>
        <v>0</v>
      </c>
      <c r="I5" s="4">
        <f>'CAN Residential Assignment'!I175</f>
        <v>0</v>
      </c>
      <c r="J5" s="4">
        <f>'CAN Residential Assignment'!J175</f>
        <v>0</v>
      </c>
      <c r="K5" s="4">
        <f>'CAN Residential Assignment'!K175</f>
        <v>0</v>
      </c>
      <c r="L5" s="4">
        <f>'CAN Residential Assignment'!L175</f>
        <v>0</v>
      </c>
      <c r="M5" s="4">
        <f>'CAN Residential Assignment'!M175</f>
        <v>0</v>
      </c>
      <c r="N5" s="4">
        <f>'CAN Residential Assignment'!N175</f>
        <v>0</v>
      </c>
      <c r="O5" s="4">
        <f>'CAN Residential Assignment'!O175</f>
        <v>0</v>
      </c>
      <c r="P5" s="4">
        <f>'CAN Residential Assignment'!P175</f>
        <v>0</v>
      </c>
      <c r="Q5" s="4">
        <f>'CAN Residential Assignment'!Q175</f>
        <v>0</v>
      </c>
      <c r="R5" s="4">
        <f>'CAN Residential Assignment'!R175</f>
        <v>0</v>
      </c>
      <c r="S5" s="4">
        <f>'CAN Residential Assignment'!S175</f>
        <v>0</v>
      </c>
      <c r="T5" s="4">
        <f>'CAN Residential Assignment'!T175</f>
        <v>0</v>
      </c>
      <c r="U5" s="4">
        <f>'CAN Residential Assignment'!U175</f>
        <v>0</v>
      </c>
      <c r="V5" s="4">
        <f>'CAN Residential Assignment'!V175</f>
        <v>0</v>
      </c>
      <c r="W5" s="4">
        <f>'CAN Residential Assignment'!W175</f>
        <v>0</v>
      </c>
      <c r="X5" s="4">
        <f>'CAN Residential Assignment'!X175</f>
        <v>0</v>
      </c>
      <c r="Y5" s="4">
        <f>'CAN Residential Assignment'!Y175</f>
        <v>0</v>
      </c>
      <c r="Z5" s="4">
        <f>'CAN Residential Assignment'!Z175</f>
        <v>0</v>
      </c>
      <c r="AA5" s="4">
        <f>'CAN Residential Assignment'!AA175</f>
        <v>0</v>
      </c>
      <c r="AB5" s="4">
        <f>'CAN Residential Assignment'!AB175</f>
        <v>0</v>
      </c>
      <c r="AC5" s="4">
        <f>'CAN Residential Assignment'!AC175</f>
        <v>0</v>
      </c>
      <c r="AD5" s="4">
        <f>'CAN Residential Assignment'!AD175</f>
        <v>0</v>
      </c>
      <c r="AE5" s="4">
        <f>'CAN Residential Assignment'!AE175</f>
        <v>0</v>
      </c>
      <c r="AF5" s="4">
        <f>'CAN Residential Assignment'!AF175</f>
        <v>0</v>
      </c>
      <c r="AG5" s="4">
        <f>'CAN Residential Assignment'!AG175</f>
        <v>0</v>
      </c>
      <c r="AH5" s="4">
        <f>'CAN Residential Assignment'!AH175</f>
        <v>0</v>
      </c>
    </row>
    <row r="6" spans="1:35">
      <c r="A6" s="1" t="s">
        <v>1015</v>
      </c>
      <c r="B6" s="4">
        <f>'CAN Residential Assignment'!B176</f>
        <v>0</v>
      </c>
      <c r="C6" s="4">
        <f>'CAN Residential Assignment'!C176</f>
        <v>0</v>
      </c>
      <c r="D6" s="4">
        <f>'CAN Residential Assignment'!D176</f>
        <v>0</v>
      </c>
      <c r="E6" s="4">
        <f>'CAN Residential Assignment'!E176</f>
        <v>0</v>
      </c>
      <c r="F6" s="4">
        <f>'CAN Residential Assignment'!F176</f>
        <v>0</v>
      </c>
      <c r="G6" s="4">
        <f>'CAN Residential Assignment'!G176</f>
        <v>0</v>
      </c>
      <c r="H6" s="4">
        <f>'CAN Residential Assignment'!H176</f>
        <v>0</v>
      </c>
      <c r="I6" s="4">
        <f>'CAN Residential Assignment'!I176</f>
        <v>0</v>
      </c>
      <c r="J6" s="4">
        <f>'CAN Residential Assignment'!J176</f>
        <v>0</v>
      </c>
      <c r="K6" s="4">
        <f>'CAN Residential Assignment'!K176</f>
        <v>0</v>
      </c>
      <c r="L6" s="4">
        <f>'CAN Residential Assignment'!L176</f>
        <v>0</v>
      </c>
      <c r="M6" s="4">
        <f>'CAN Residential Assignment'!M176</f>
        <v>0</v>
      </c>
      <c r="N6" s="4">
        <f>'CAN Residential Assignment'!N176</f>
        <v>0</v>
      </c>
      <c r="O6" s="4">
        <f>'CAN Residential Assignment'!O176</f>
        <v>0</v>
      </c>
      <c r="P6" s="4">
        <f>'CAN Residential Assignment'!P176</f>
        <v>0</v>
      </c>
      <c r="Q6" s="4">
        <f>'CAN Residential Assignment'!Q176</f>
        <v>0</v>
      </c>
      <c r="R6" s="4">
        <f>'CAN Residential Assignment'!R176</f>
        <v>0</v>
      </c>
      <c r="S6" s="4">
        <f>'CAN Residential Assignment'!S176</f>
        <v>0</v>
      </c>
      <c r="T6" s="4">
        <f>'CAN Residential Assignment'!T176</f>
        <v>0</v>
      </c>
      <c r="U6" s="4">
        <f>'CAN Residential Assignment'!U176</f>
        <v>0</v>
      </c>
      <c r="V6" s="4">
        <f>'CAN Residential Assignment'!V176</f>
        <v>0</v>
      </c>
      <c r="W6" s="4">
        <f>'CAN Residential Assignment'!W176</f>
        <v>0</v>
      </c>
      <c r="X6" s="4">
        <f>'CAN Residential Assignment'!X176</f>
        <v>0</v>
      </c>
      <c r="Y6" s="4">
        <f>'CAN Residential Assignment'!Y176</f>
        <v>0</v>
      </c>
      <c r="Z6" s="4">
        <f>'CAN Residential Assignment'!Z176</f>
        <v>0</v>
      </c>
      <c r="AA6" s="4">
        <f>'CAN Residential Assignment'!AA176</f>
        <v>0</v>
      </c>
      <c r="AB6" s="4">
        <f>'CAN Residential Assignment'!AB176</f>
        <v>0</v>
      </c>
      <c r="AC6" s="4">
        <f>'CAN Residential Assignment'!AC176</f>
        <v>0</v>
      </c>
      <c r="AD6" s="4">
        <f>'CAN Residential Assignment'!AD176</f>
        <v>0</v>
      </c>
      <c r="AE6" s="4">
        <f>'CAN Residential Assignment'!AE176</f>
        <v>0</v>
      </c>
      <c r="AF6" s="4">
        <f>'CAN Residential Assignment'!AF176</f>
        <v>0</v>
      </c>
      <c r="AG6" s="4">
        <f>'CAN Residential Assignment'!AG176</f>
        <v>0</v>
      </c>
      <c r="AH6" s="4">
        <f>'CAN Residential Assignment'!AH176</f>
        <v>0</v>
      </c>
    </row>
    <row r="7" spans="1:35">
      <c r="A7" s="1" t="s">
        <v>1025</v>
      </c>
      <c r="B7" s="4">
        <f>'CAN Residential Assignment'!B177</f>
        <v>0</v>
      </c>
      <c r="C7" s="4">
        <f>'CAN Residential Assignment'!C177</f>
        <v>0</v>
      </c>
      <c r="D7" s="4">
        <f>'CAN Residential Assignment'!D177</f>
        <v>0</v>
      </c>
      <c r="E7" s="4">
        <f>'CAN Residential Assignment'!E177</f>
        <v>0</v>
      </c>
      <c r="F7" s="4">
        <f>'CAN Residential Assignment'!F177</f>
        <v>0</v>
      </c>
      <c r="G7" s="4">
        <f>'CAN Residential Assignment'!G177</f>
        <v>0</v>
      </c>
      <c r="H7" s="4">
        <f>'CAN Residential Assignment'!H177</f>
        <v>0</v>
      </c>
      <c r="I7" s="4">
        <f>'CAN Residential Assignment'!I177</f>
        <v>0</v>
      </c>
      <c r="J7" s="4">
        <f>'CAN Residential Assignment'!J177</f>
        <v>0</v>
      </c>
      <c r="K7" s="4">
        <f>'CAN Residential Assignment'!K177</f>
        <v>0</v>
      </c>
      <c r="L7" s="4">
        <f>'CAN Residential Assignment'!L177</f>
        <v>0</v>
      </c>
      <c r="M7" s="4">
        <f>'CAN Residential Assignment'!M177</f>
        <v>0</v>
      </c>
      <c r="N7" s="4">
        <f>'CAN Residential Assignment'!N177</f>
        <v>0</v>
      </c>
      <c r="O7" s="4">
        <f>'CAN Residential Assignment'!O177</f>
        <v>0</v>
      </c>
      <c r="P7" s="4">
        <f>'CAN Residential Assignment'!P177</f>
        <v>0</v>
      </c>
      <c r="Q7" s="4">
        <f>'CAN Residential Assignment'!Q177</f>
        <v>0</v>
      </c>
      <c r="R7" s="4">
        <f>'CAN Residential Assignment'!R177</f>
        <v>0</v>
      </c>
      <c r="S7" s="4">
        <f>'CAN Residential Assignment'!S177</f>
        <v>0</v>
      </c>
      <c r="T7" s="4">
        <f>'CAN Residential Assignment'!T177</f>
        <v>0</v>
      </c>
      <c r="U7" s="4">
        <f>'CAN Residential Assignment'!U177</f>
        <v>0</v>
      </c>
      <c r="V7" s="4">
        <f>'CAN Residential Assignment'!V177</f>
        <v>0</v>
      </c>
      <c r="W7" s="4">
        <f>'CAN Residential Assignment'!W177</f>
        <v>0</v>
      </c>
      <c r="X7" s="4">
        <f>'CAN Residential Assignment'!X177</f>
        <v>0</v>
      </c>
      <c r="Y7" s="4">
        <f>'CAN Residential Assignment'!Y177</f>
        <v>0</v>
      </c>
      <c r="Z7" s="4">
        <f>'CAN Residential Assignment'!Z177</f>
        <v>0</v>
      </c>
      <c r="AA7" s="4">
        <f>'CAN Residential Assignment'!AA177</f>
        <v>0</v>
      </c>
      <c r="AB7" s="4">
        <f>'CAN Residential Assignment'!AB177</f>
        <v>0</v>
      </c>
      <c r="AC7" s="4">
        <f>'CAN Residential Assignment'!AC177</f>
        <v>0</v>
      </c>
      <c r="AD7" s="4">
        <f>'CAN Residential Assignment'!AD177</f>
        <v>0</v>
      </c>
      <c r="AE7" s="4">
        <f>'CAN Residential Assignment'!AE177</f>
        <v>0</v>
      </c>
      <c r="AF7" s="4">
        <f>'CAN Residential Assignment'!AF177</f>
        <v>0</v>
      </c>
      <c r="AG7" s="4">
        <f>'CAN Residential Assignment'!AG177</f>
        <v>0</v>
      </c>
      <c r="AH7" s="4">
        <f>'CAN Residential Assignment'!AH177</f>
        <v>0</v>
      </c>
    </row>
    <row r="8" spans="1:35">
      <c r="A8" s="1" t="s">
        <v>1016</v>
      </c>
      <c r="B8" s="4">
        <f>'CAN Residential Assignment'!B178</f>
        <v>0</v>
      </c>
      <c r="C8" s="4">
        <f>'CAN Residential Assignment'!C178</f>
        <v>0</v>
      </c>
      <c r="D8" s="4">
        <f>'CAN Residential Assignment'!D178</f>
        <v>0</v>
      </c>
      <c r="E8" s="4">
        <f>'CAN Residential Assignment'!E178</f>
        <v>0</v>
      </c>
      <c r="F8" s="4">
        <f>'CAN Residential Assignment'!F178</f>
        <v>0</v>
      </c>
      <c r="G8" s="4">
        <f>'CAN Residential Assignment'!G178</f>
        <v>0</v>
      </c>
      <c r="H8" s="4">
        <f>'CAN Residential Assignment'!H178</f>
        <v>0</v>
      </c>
      <c r="I8" s="4">
        <f>'CAN Residential Assignment'!I178</f>
        <v>0</v>
      </c>
      <c r="J8" s="4">
        <f>'CAN Residential Assignment'!J178</f>
        <v>0</v>
      </c>
      <c r="K8" s="4">
        <f>'CAN Residential Assignment'!K178</f>
        <v>0</v>
      </c>
      <c r="L8" s="4">
        <f>'CAN Residential Assignment'!L178</f>
        <v>0</v>
      </c>
      <c r="M8" s="4">
        <f>'CAN Residential Assignment'!M178</f>
        <v>0</v>
      </c>
      <c r="N8" s="4">
        <f>'CAN Residential Assignment'!N178</f>
        <v>0</v>
      </c>
      <c r="O8" s="4">
        <f>'CAN Residential Assignment'!O178</f>
        <v>0</v>
      </c>
      <c r="P8" s="4">
        <f>'CAN Residential Assignment'!P178</f>
        <v>0</v>
      </c>
      <c r="Q8" s="4">
        <f>'CAN Residential Assignment'!Q178</f>
        <v>0</v>
      </c>
      <c r="R8" s="4">
        <f>'CAN Residential Assignment'!R178</f>
        <v>0</v>
      </c>
      <c r="S8" s="4">
        <f>'CAN Residential Assignment'!S178</f>
        <v>0</v>
      </c>
      <c r="T8" s="4">
        <f>'CAN Residential Assignment'!T178</f>
        <v>0</v>
      </c>
      <c r="U8" s="4">
        <f>'CAN Residential Assignment'!U178</f>
        <v>0</v>
      </c>
      <c r="V8" s="4">
        <f>'CAN Residential Assignment'!V178</f>
        <v>0</v>
      </c>
      <c r="W8" s="4">
        <f>'CAN Residential Assignment'!W178</f>
        <v>0</v>
      </c>
      <c r="X8" s="4">
        <f>'CAN Residential Assignment'!X178</f>
        <v>0</v>
      </c>
      <c r="Y8" s="4">
        <f>'CAN Residential Assignment'!Y178</f>
        <v>0</v>
      </c>
      <c r="Z8" s="4">
        <f>'CAN Residential Assignment'!Z178</f>
        <v>0</v>
      </c>
      <c r="AA8" s="4">
        <f>'CAN Residential Assignment'!AA178</f>
        <v>0</v>
      </c>
      <c r="AB8" s="4">
        <f>'CAN Residential Assignment'!AB178</f>
        <v>0</v>
      </c>
      <c r="AC8" s="4">
        <f>'CAN Residential Assignment'!AC178</f>
        <v>0</v>
      </c>
      <c r="AD8" s="4">
        <f>'CAN Residential Assignment'!AD178</f>
        <v>0</v>
      </c>
      <c r="AE8" s="4">
        <f>'CAN Residential Assignment'!AE178</f>
        <v>0</v>
      </c>
      <c r="AF8" s="4">
        <f>'CAN Residential Assignment'!AF178</f>
        <v>0</v>
      </c>
      <c r="AG8" s="4">
        <f>'CAN Residential Assignment'!AG178</f>
        <v>0</v>
      </c>
      <c r="AH8" s="4">
        <f>'CAN Residential Assignment'!AH178</f>
        <v>0</v>
      </c>
    </row>
    <row r="9" spans="1:35">
      <c r="A9" s="1" t="s">
        <v>1017</v>
      </c>
      <c r="B9" s="4">
        <f>'CAN Residential Assignment'!B179</f>
        <v>0</v>
      </c>
      <c r="C9" s="4">
        <f>'CAN Residential Assignment'!C179</f>
        <v>0</v>
      </c>
      <c r="D9" s="4">
        <f>'CAN Residential Assignment'!D179</f>
        <v>0</v>
      </c>
      <c r="E9" s="4">
        <f>'CAN Residential Assignment'!E179</f>
        <v>0</v>
      </c>
      <c r="F9" s="4">
        <f>'CAN Residential Assignment'!F179</f>
        <v>0</v>
      </c>
      <c r="G9" s="4">
        <f>'CAN Residential Assignment'!G179</f>
        <v>0</v>
      </c>
      <c r="H9" s="4">
        <f>'CAN Residential Assignment'!H179</f>
        <v>0</v>
      </c>
      <c r="I9" s="4">
        <f>'CAN Residential Assignment'!I179</f>
        <v>0</v>
      </c>
      <c r="J9" s="4">
        <f>'CAN Residential Assignment'!J179</f>
        <v>0</v>
      </c>
      <c r="K9" s="4">
        <f>'CAN Residential Assignment'!K179</f>
        <v>0</v>
      </c>
      <c r="L9" s="4">
        <f>'CAN Residential Assignment'!L179</f>
        <v>0</v>
      </c>
      <c r="M9" s="4">
        <f>'CAN Residential Assignment'!M179</f>
        <v>0</v>
      </c>
      <c r="N9" s="4">
        <f>'CAN Residential Assignment'!N179</f>
        <v>0</v>
      </c>
      <c r="O9" s="4">
        <f>'CAN Residential Assignment'!O179</f>
        <v>0</v>
      </c>
      <c r="P9" s="4">
        <f>'CAN Residential Assignment'!P179</f>
        <v>0</v>
      </c>
      <c r="Q9" s="4">
        <f>'CAN Residential Assignment'!Q179</f>
        <v>0</v>
      </c>
      <c r="R9" s="4">
        <f>'CAN Residential Assignment'!R179</f>
        <v>0</v>
      </c>
      <c r="S9" s="4">
        <f>'CAN Residential Assignment'!S179</f>
        <v>0</v>
      </c>
      <c r="T9" s="4">
        <f>'CAN Residential Assignment'!T179</f>
        <v>0</v>
      </c>
      <c r="U9" s="4">
        <f>'CAN Residential Assignment'!U179</f>
        <v>0</v>
      </c>
      <c r="V9" s="4">
        <f>'CAN Residential Assignment'!V179</f>
        <v>0</v>
      </c>
      <c r="W9" s="4">
        <f>'CAN Residential Assignment'!W179</f>
        <v>0</v>
      </c>
      <c r="X9" s="4">
        <f>'CAN Residential Assignment'!X179</f>
        <v>0</v>
      </c>
      <c r="Y9" s="4">
        <f>'CAN Residential Assignment'!Y179</f>
        <v>0</v>
      </c>
      <c r="Z9" s="4">
        <f>'CAN Residential Assignment'!Z179</f>
        <v>0</v>
      </c>
      <c r="AA9" s="4">
        <f>'CAN Residential Assignment'!AA179</f>
        <v>0</v>
      </c>
      <c r="AB9" s="4">
        <f>'CAN Residential Assignment'!AB179</f>
        <v>0</v>
      </c>
      <c r="AC9" s="4">
        <f>'CAN Residential Assignment'!AC179</f>
        <v>0</v>
      </c>
      <c r="AD9" s="4">
        <f>'CAN Residential Assignment'!AD179</f>
        <v>0</v>
      </c>
      <c r="AE9" s="4">
        <f>'CAN Residential Assignment'!AE179</f>
        <v>0</v>
      </c>
      <c r="AF9" s="4">
        <f>'CAN Residential Assignment'!AF179</f>
        <v>0</v>
      </c>
      <c r="AG9" s="4">
        <f>'CAN Residential Assignment'!AG179</f>
        <v>0</v>
      </c>
      <c r="AH9" s="4">
        <f>'CAN Residential Assignment'!AH179</f>
        <v>0</v>
      </c>
    </row>
    <row r="10" spans="1:35">
      <c r="A10" s="1" t="s">
        <v>1018</v>
      </c>
      <c r="B10" s="4">
        <f>'CAN Residential Assignment'!B180</f>
        <v>0</v>
      </c>
      <c r="C10" s="4">
        <f>'CAN Residential Assignment'!C180</f>
        <v>0</v>
      </c>
      <c r="D10" s="4">
        <f>'CAN Residential Assignment'!D180</f>
        <v>0</v>
      </c>
      <c r="E10" s="4">
        <f>'CAN Residential Assignment'!E180</f>
        <v>0</v>
      </c>
      <c r="F10" s="4">
        <f>'CAN Residential Assignment'!F180</f>
        <v>0</v>
      </c>
      <c r="G10" s="4">
        <f>'CAN Residential Assignment'!G180</f>
        <v>0</v>
      </c>
      <c r="H10" s="4">
        <f>'CAN Residential Assignment'!H180</f>
        <v>0</v>
      </c>
      <c r="I10" s="4">
        <f>'CAN Residential Assignment'!I180</f>
        <v>0</v>
      </c>
      <c r="J10" s="4">
        <f>'CAN Residential Assignment'!J180</f>
        <v>0</v>
      </c>
      <c r="K10" s="4">
        <f>'CAN Residential Assignment'!K180</f>
        <v>0</v>
      </c>
      <c r="L10" s="4">
        <f>'CAN Residential Assignment'!L180</f>
        <v>0</v>
      </c>
      <c r="M10" s="4">
        <f>'CAN Residential Assignment'!M180</f>
        <v>0</v>
      </c>
      <c r="N10" s="4">
        <f>'CAN Residential Assignment'!N180</f>
        <v>0</v>
      </c>
      <c r="O10" s="4">
        <f>'CAN Residential Assignment'!O180</f>
        <v>0</v>
      </c>
      <c r="P10" s="4">
        <f>'CAN Residential Assignment'!P180</f>
        <v>0</v>
      </c>
      <c r="Q10" s="4">
        <f>'CAN Residential Assignment'!Q180</f>
        <v>0</v>
      </c>
      <c r="R10" s="4">
        <f>'CAN Residential Assignment'!R180</f>
        <v>0</v>
      </c>
      <c r="S10" s="4">
        <f>'CAN Residential Assignment'!S180</f>
        <v>0</v>
      </c>
      <c r="T10" s="4">
        <f>'CAN Residential Assignment'!T180</f>
        <v>0</v>
      </c>
      <c r="U10" s="4">
        <f>'CAN Residential Assignment'!U180</f>
        <v>0</v>
      </c>
      <c r="V10" s="4">
        <f>'CAN Residential Assignment'!V180</f>
        <v>0</v>
      </c>
      <c r="W10" s="4">
        <f>'CAN Residential Assignment'!W180</f>
        <v>0</v>
      </c>
      <c r="X10" s="4">
        <f>'CAN Residential Assignment'!X180</f>
        <v>0</v>
      </c>
      <c r="Y10" s="4">
        <f>'CAN Residential Assignment'!Y180</f>
        <v>0</v>
      </c>
      <c r="Z10" s="4">
        <f>'CAN Residential Assignment'!Z180</f>
        <v>0</v>
      </c>
      <c r="AA10" s="4">
        <f>'CAN Residential Assignment'!AA180</f>
        <v>0</v>
      </c>
      <c r="AB10" s="4">
        <f>'CAN Residential Assignment'!AB180</f>
        <v>0</v>
      </c>
      <c r="AC10" s="4">
        <f>'CAN Residential Assignment'!AC180</f>
        <v>0</v>
      </c>
      <c r="AD10" s="4">
        <f>'CAN Residential Assignment'!AD180</f>
        <v>0</v>
      </c>
      <c r="AE10" s="4">
        <f>'CAN Residential Assignment'!AE180</f>
        <v>0</v>
      </c>
      <c r="AF10" s="4">
        <f>'CAN Residential Assignment'!AF180</f>
        <v>0</v>
      </c>
      <c r="AG10" s="4">
        <f>'CAN Residential Assignment'!AG180</f>
        <v>0</v>
      </c>
      <c r="AH10" s="4">
        <f>'CAN Residential Assignment'!AH180</f>
        <v>0</v>
      </c>
    </row>
    <row r="11" spans="1:35">
      <c r="A11" s="1" t="s">
        <v>1019</v>
      </c>
      <c r="B11" s="4">
        <f>'CAN Residential Assignment'!B181</f>
        <v>0</v>
      </c>
      <c r="C11" s="4">
        <f>'CAN Residential Assignment'!C181</f>
        <v>0</v>
      </c>
      <c r="D11" s="4">
        <f>'CAN Residential Assignment'!D181</f>
        <v>0</v>
      </c>
      <c r="E11" s="4">
        <f>'CAN Residential Assignment'!E181</f>
        <v>0</v>
      </c>
      <c r="F11" s="4">
        <f>'CAN Residential Assignment'!F181</f>
        <v>0</v>
      </c>
      <c r="G11" s="4">
        <f>'CAN Residential Assignment'!G181</f>
        <v>0</v>
      </c>
      <c r="H11" s="4">
        <f>'CAN Residential Assignment'!H181</f>
        <v>0</v>
      </c>
      <c r="I11" s="4">
        <f>'CAN Residential Assignment'!I181</f>
        <v>0</v>
      </c>
      <c r="J11" s="4">
        <f>'CAN Residential Assignment'!J181</f>
        <v>0</v>
      </c>
      <c r="K11" s="4">
        <f>'CAN Residential Assignment'!K181</f>
        <v>0</v>
      </c>
      <c r="L11" s="4">
        <f>'CAN Residential Assignment'!L181</f>
        <v>0</v>
      </c>
      <c r="M11" s="4">
        <f>'CAN Residential Assignment'!M181</f>
        <v>0</v>
      </c>
      <c r="N11" s="4">
        <f>'CAN Residential Assignment'!N181</f>
        <v>0</v>
      </c>
      <c r="O11" s="4">
        <f>'CAN Residential Assignment'!O181</f>
        <v>0</v>
      </c>
      <c r="P11" s="4">
        <f>'CAN Residential Assignment'!P181</f>
        <v>0</v>
      </c>
      <c r="Q11" s="4">
        <f>'CAN Residential Assignment'!Q181</f>
        <v>0</v>
      </c>
      <c r="R11" s="4">
        <f>'CAN Residential Assignment'!R181</f>
        <v>0</v>
      </c>
      <c r="S11" s="4">
        <f>'CAN Residential Assignment'!S181</f>
        <v>0</v>
      </c>
      <c r="T11" s="4">
        <f>'CAN Residential Assignment'!T181</f>
        <v>0</v>
      </c>
      <c r="U11" s="4">
        <f>'CAN Residential Assignment'!U181</f>
        <v>0</v>
      </c>
      <c r="V11" s="4">
        <f>'CAN Residential Assignment'!V181</f>
        <v>0</v>
      </c>
      <c r="W11" s="4">
        <f>'CAN Residential Assignment'!W181</f>
        <v>0</v>
      </c>
      <c r="X11" s="4">
        <f>'CAN Residential Assignment'!X181</f>
        <v>0</v>
      </c>
      <c r="Y11" s="4">
        <f>'CAN Residential Assignment'!Y181</f>
        <v>0</v>
      </c>
      <c r="Z11" s="4">
        <f>'CAN Residential Assignment'!Z181</f>
        <v>0</v>
      </c>
      <c r="AA11" s="4">
        <f>'CAN Residential Assignment'!AA181</f>
        <v>0</v>
      </c>
      <c r="AB11" s="4">
        <f>'CAN Residential Assignment'!AB181</f>
        <v>0</v>
      </c>
      <c r="AC11" s="4">
        <f>'CAN Residential Assignment'!AC181</f>
        <v>0</v>
      </c>
      <c r="AD11" s="4">
        <f>'CAN Residential Assignment'!AD181</f>
        <v>0</v>
      </c>
      <c r="AE11" s="4">
        <f>'CAN Residential Assignment'!AE181</f>
        <v>0</v>
      </c>
      <c r="AF11" s="4">
        <f>'CAN Residential Assignment'!AF181</f>
        <v>0</v>
      </c>
      <c r="AG11" s="4">
        <f>'CAN Residential Assignment'!AG181</f>
        <v>0</v>
      </c>
      <c r="AH11" s="4">
        <f>'CAN Residential Assignment'!AH181</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election activeCell="A11" sqref="A11"/>
    </sheetView>
  </sheetViews>
  <sheetFormatPr defaultColWidth="8.85546875" defaultRowHeight="15"/>
  <cols>
    <col min="1" max="1" width="29.85546875" customWidth="1"/>
    <col min="2" max="2" width="9.42578125" customWidth="1"/>
    <col min="3" max="34" width="11.8554687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Assignment'!B185</f>
        <v>92963634361307.563</v>
      </c>
      <c r="C2">
        <f>'CAN Residential Assignment'!C185</f>
        <v>94023321906634.563</v>
      </c>
      <c r="D2">
        <f>'CAN Residential Assignment'!D185</f>
        <v>103026175840450.88</v>
      </c>
      <c r="E2">
        <f>'CAN Residential Assignment'!E185</f>
        <v>95656258505436.5</v>
      </c>
      <c r="F2">
        <f>'CAN Residential Assignment'!F185</f>
        <v>95567951209992.578</v>
      </c>
      <c r="G2">
        <f>'CAN Residential Assignment'!G185</f>
        <v>95660748706899.75</v>
      </c>
      <c r="H2">
        <f>'CAN Residential Assignment'!H185</f>
        <v>96668050568488.844</v>
      </c>
      <c r="I2">
        <f>'CAN Residential Assignment'!I185</f>
        <v>97649907955119.5</v>
      </c>
      <c r="J2">
        <f>'CAN Residential Assignment'!J185</f>
        <v>98592850262402.031</v>
      </c>
      <c r="K2">
        <f>'CAN Residential Assignment'!K185</f>
        <v>99487897087409.875</v>
      </c>
      <c r="L2">
        <f>'CAN Residential Assignment'!L185</f>
        <v>100382943912417.69</v>
      </c>
      <c r="M2">
        <f>'CAN Residential Assignment'!M185</f>
        <v>101306428680026.13</v>
      </c>
      <c r="N2">
        <f>'CAN Residential Assignment'!N185</f>
        <v>102249370987308.61</v>
      </c>
      <c r="O2">
        <f>'CAN Residential Assignment'!O185</f>
        <v>103231228373939.3</v>
      </c>
      <c r="P2">
        <f>'CAN Residential Assignment'!P185</f>
        <v>104237033501707.3</v>
      </c>
      <c r="Q2">
        <f>'CAN Residential Assignment'!Q185</f>
        <v>105217394154516.91</v>
      </c>
      <c r="R2">
        <f>'CAN Residential Assignment'!R185</f>
        <v>106109447511882.58</v>
      </c>
      <c r="S2">
        <f>'CAN Residential Assignment'!S185</f>
        <v>106940134782583.81</v>
      </c>
      <c r="T2">
        <f>'CAN Residential Assignment'!T185</f>
        <v>107692991894588.75</v>
      </c>
      <c r="U2">
        <f>'CAN Residential Assignment'!U185</f>
        <v>108409927394887.67</v>
      </c>
      <c r="V2">
        <f>'CAN Residential Assignment'!V185</f>
        <v>109087947815838.42</v>
      </c>
      <c r="W2">
        <f>'CAN Residential Assignment'!W185</f>
        <v>109712085819230.17</v>
      </c>
      <c r="X2">
        <f>'CAN Residential Assignment'!X185</f>
        <v>110277851203599.67</v>
      </c>
      <c r="Y2">
        <f>'CAN Residential Assignment'!Y185</f>
        <v>110875047998211.92</v>
      </c>
      <c r="Z2">
        <f>'CAN Residential Assignment'!Z185</f>
        <v>111397408101770.02</v>
      </c>
      <c r="AA2">
        <f>'CAN Residential Assignment'!AA185</f>
        <v>111967663687602.78</v>
      </c>
      <c r="AB2">
        <f>'CAN Residential Assignment'!AB185</f>
        <v>112497507460266.3</v>
      </c>
      <c r="AC2">
        <f>'CAN Residential Assignment'!AC185</f>
        <v>113070756513741.2</v>
      </c>
      <c r="AD2">
        <f>'CAN Residential Assignment'!AD185</f>
        <v>113573659077625.2</v>
      </c>
      <c r="AE2">
        <f>'CAN Residential Assignment'!AE185</f>
        <v>114133437526710.36</v>
      </c>
      <c r="AF2">
        <f>'CAN Residential Assignment'!AF185</f>
        <v>114676751903763.63</v>
      </c>
      <c r="AG2">
        <f>'CAN Residential Assignment'!AG185</f>
        <v>115263471561628.3</v>
      </c>
      <c r="AH2">
        <f>'CAN Residential Assignment'!AH185</f>
        <v>115803792471039.39</v>
      </c>
    </row>
    <row r="3" spans="1:35">
      <c r="A3" s="1" t="s">
        <v>1012</v>
      </c>
      <c r="B3">
        <f>'CAN Residential Assignment'!B186</f>
        <v>0</v>
      </c>
      <c r="C3">
        <f>'CAN Residential Assignment'!C186</f>
        <v>0</v>
      </c>
      <c r="D3">
        <f>'CAN Residential Assignment'!D186</f>
        <v>0</v>
      </c>
      <c r="E3">
        <f>'CAN Residential Assignment'!E186</f>
        <v>0</v>
      </c>
      <c r="F3">
        <f>'CAN Residential Assignment'!F186</f>
        <v>0</v>
      </c>
      <c r="G3">
        <f>'CAN Residential Assignment'!G186</f>
        <v>0</v>
      </c>
      <c r="H3">
        <f>'CAN Residential Assignment'!H186</f>
        <v>0</v>
      </c>
      <c r="I3">
        <f>'CAN Residential Assignment'!I186</f>
        <v>0</v>
      </c>
      <c r="J3">
        <f>'CAN Residential Assignment'!J186</f>
        <v>0</v>
      </c>
      <c r="K3">
        <f>'CAN Residential Assignment'!K186</f>
        <v>0</v>
      </c>
      <c r="L3">
        <f>'CAN Residential Assignment'!L186</f>
        <v>0</v>
      </c>
      <c r="M3">
        <f>'CAN Residential Assignment'!M186</f>
        <v>0</v>
      </c>
      <c r="N3">
        <f>'CAN Residential Assignment'!N186</f>
        <v>0</v>
      </c>
      <c r="O3">
        <f>'CAN Residential Assignment'!O186</f>
        <v>0</v>
      </c>
      <c r="P3">
        <f>'CAN Residential Assignment'!P186</f>
        <v>0</v>
      </c>
      <c r="Q3">
        <f>'CAN Residential Assignment'!Q186</f>
        <v>0</v>
      </c>
      <c r="R3">
        <f>'CAN Residential Assignment'!R186</f>
        <v>0</v>
      </c>
      <c r="S3">
        <f>'CAN Residential Assignment'!S186</f>
        <v>0</v>
      </c>
      <c r="T3">
        <f>'CAN Residential Assignment'!T186</f>
        <v>0</v>
      </c>
      <c r="U3">
        <f>'CAN Residential Assignment'!U186</f>
        <v>0</v>
      </c>
      <c r="V3">
        <f>'CAN Residential Assignment'!V186</f>
        <v>0</v>
      </c>
      <c r="W3">
        <f>'CAN Residential Assignment'!W186</f>
        <v>0</v>
      </c>
      <c r="X3">
        <f>'CAN Residential Assignment'!X186</f>
        <v>0</v>
      </c>
      <c r="Y3">
        <f>'CAN Residential Assignment'!Y186</f>
        <v>0</v>
      </c>
      <c r="Z3">
        <f>'CAN Residential Assignment'!Z186</f>
        <v>0</v>
      </c>
      <c r="AA3">
        <f>'CAN Residential Assignment'!AA186</f>
        <v>0</v>
      </c>
      <c r="AB3">
        <f>'CAN Residential Assignment'!AB186</f>
        <v>0</v>
      </c>
      <c r="AC3">
        <f>'CAN Residential Assignment'!AC186</f>
        <v>0</v>
      </c>
      <c r="AD3">
        <f>'CAN Residential Assignment'!AD186</f>
        <v>0</v>
      </c>
      <c r="AE3">
        <f>'CAN Residential Assignment'!AE186</f>
        <v>0</v>
      </c>
      <c r="AF3">
        <f>'CAN Residential Assignment'!AF186</f>
        <v>0</v>
      </c>
      <c r="AG3">
        <f>'CAN Residential Assignment'!AG186</f>
        <v>0</v>
      </c>
      <c r="AH3">
        <f>'CAN Residential Assignment'!AH186</f>
        <v>0</v>
      </c>
    </row>
    <row r="4" spans="1:35">
      <c r="A4" s="1" t="s">
        <v>1013</v>
      </c>
      <c r="B4">
        <f>'CAN Residential Assignment'!B187</f>
        <v>184318627714027.81</v>
      </c>
      <c r="C4">
        <f>'CAN Residential Assignment'!C187</f>
        <v>192988680461673.03</v>
      </c>
      <c r="D4">
        <f>'CAN Residential Assignment'!D187</f>
        <v>199521146239977.72</v>
      </c>
      <c r="E4">
        <f>'CAN Residential Assignment'!E187</f>
        <v>190245240271308</v>
      </c>
      <c r="F4">
        <f>'CAN Residential Assignment'!F187</f>
        <v>187052296078247.31</v>
      </c>
      <c r="G4">
        <f>'CAN Residential Assignment'!G187</f>
        <v>184482305801965.88</v>
      </c>
      <c r="H4">
        <f>'CAN Residential Assignment'!H187</f>
        <v>184907380239297.59</v>
      </c>
      <c r="I4">
        <f>'CAN Residential Assignment'!I187</f>
        <v>185188320240982.34</v>
      </c>
      <c r="J4">
        <f>'CAN Residential Assignment'!J187</f>
        <v>185525448243004.06</v>
      </c>
      <c r="K4">
        <f>'CAN Residential Assignment'!K187</f>
        <v>185701341113624.06</v>
      </c>
      <c r="L4">
        <f>'CAN Residential Assignment'!L187</f>
        <v>185882119897316.88</v>
      </c>
      <c r="M4">
        <f>'CAN Residential Assignment'!M187</f>
        <v>186004267724136.38</v>
      </c>
      <c r="N4">
        <f>'CAN Residential Assignment'!N187</f>
        <v>186067784594082.47</v>
      </c>
      <c r="O4">
        <f>'CAN Residential Assignment'!O187</f>
        <v>186676080771643.38</v>
      </c>
      <c r="P4">
        <f>'CAN Residential Assignment'!P187</f>
        <v>187335679036468.47</v>
      </c>
      <c r="Q4">
        <f>'CAN Residential Assignment'!Q187</f>
        <v>187997720257829.94</v>
      </c>
      <c r="R4">
        <f>'CAN Residential Assignment'!R187</f>
        <v>188730607218746.66</v>
      </c>
      <c r="S4">
        <f>'CAN Residential Assignment'!S187</f>
        <v>189473266005809</v>
      </c>
      <c r="T4">
        <f>'CAN Residential Assignment'!T187</f>
        <v>190181723401361.84</v>
      </c>
      <c r="U4">
        <f>'CAN Residential Assignment'!U187</f>
        <v>190877966014232.81</v>
      </c>
      <c r="V4">
        <f>'CAN Residential Assignment'!V187</f>
        <v>191535121322521.44</v>
      </c>
      <c r="W4">
        <f>'CAN Residential Assignment'!W187</f>
        <v>192175175935055.41</v>
      </c>
      <c r="X4">
        <f>'CAN Residential Assignment'!X187</f>
        <v>192800572808371.06</v>
      </c>
      <c r="Y4">
        <f>'CAN Residential Assignment'!Y187</f>
        <v>193548117508506.16</v>
      </c>
      <c r="Z4">
        <f>'CAN Residential Assignment'!Z187</f>
        <v>194400709339705.97</v>
      </c>
      <c r="AA4">
        <f>'CAN Residential Assignment'!AA187</f>
        <v>195326589866997.47</v>
      </c>
      <c r="AB4">
        <f>'CAN Residential Assignment'!AB187</f>
        <v>196333087959989.84</v>
      </c>
      <c r="AC4">
        <f>'CAN Residential Assignment'!AC187</f>
        <v>197466619792874.41</v>
      </c>
      <c r="AD4">
        <f>'CAN Residential Assignment'!AD187</f>
        <v>198636795973804.84</v>
      </c>
      <c r="AE4">
        <f>'CAN Residential Assignment'!AE187</f>
        <v>199826515807026.38</v>
      </c>
      <c r="AF4">
        <f>'CAN Residential Assignment'!AF187</f>
        <v>201165255988967.66</v>
      </c>
      <c r="AG4">
        <f>'CAN Residential Assignment'!AG187</f>
        <v>202540640518954.78</v>
      </c>
      <c r="AH4">
        <f>'CAN Residential Assignment'!AH187</f>
        <v>203964884179669.63</v>
      </c>
    </row>
    <row r="5" spans="1:35">
      <c r="A5" s="1" t="s">
        <v>1014</v>
      </c>
      <c r="B5">
        <f>'CAN Residential Assignment'!B188</f>
        <v>0</v>
      </c>
      <c r="C5">
        <f>'CAN Residential Assignment'!C188</f>
        <v>0</v>
      </c>
      <c r="D5">
        <f>'CAN Residential Assignment'!D188</f>
        <v>0</v>
      </c>
      <c r="E5">
        <f>'CAN Residential Assignment'!E188</f>
        <v>0</v>
      </c>
      <c r="F5">
        <f>'CAN Residential Assignment'!F188</f>
        <v>0</v>
      </c>
      <c r="G5">
        <f>'CAN Residential Assignment'!G188</f>
        <v>0</v>
      </c>
      <c r="H5">
        <f>'CAN Residential Assignment'!H188</f>
        <v>0</v>
      </c>
      <c r="I5">
        <f>'CAN Residential Assignment'!I188</f>
        <v>0</v>
      </c>
      <c r="J5">
        <f>'CAN Residential Assignment'!J188</f>
        <v>0</v>
      </c>
      <c r="K5">
        <f>'CAN Residential Assignment'!K188</f>
        <v>0</v>
      </c>
      <c r="L5">
        <f>'CAN Residential Assignment'!L188</f>
        <v>0</v>
      </c>
      <c r="M5">
        <f>'CAN Residential Assignment'!M188</f>
        <v>0</v>
      </c>
      <c r="N5">
        <f>'CAN Residential Assignment'!N188</f>
        <v>0</v>
      </c>
      <c r="O5">
        <f>'CAN Residential Assignment'!O188</f>
        <v>0</v>
      </c>
      <c r="P5">
        <f>'CAN Residential Assignment'!P188</f>
        <v>0</v>
      </c>
      <c r="Q5">
        <f>'CAN Residential Assignment'!Q188</f>
        <v>0</v>
      </c>
      <c r="R5">
        <f>'CAN Residential Assignment'!R188</f>
        <v>0</v>
      </c>
      <c r="S5">
        <f>'CAN Residential Assignment'!S188</f>
        <v>0</v>
      </c>
      <c r="T5">
        <f>'CAN Residential Assignment'!T188</f>
        <v>0</v>
      </c>
      <c r="U5">
        <f>'CAN Residential Assignment'!U188</f>
        <v>0</v>
      </c>
      <c r="V5">
        <f>'CAN Residential Assignment'!V188</f>
        <v>0</v>
      </c>
      <c r="W5">
        <f>'CAN Residential Assignment'!W188</f>
        <v>0</v>
      </c>
      <c r="X5">
        <f>'CAN Residential Assignment'!X188</f>
        <v>0</v>
      </c>
      <c r="Y5">
        <f>'CAN Residential Assignment'!Y188</f>
        <v>0</v>
      </c>
      <c r="Z5">
        <f>'CAN Residential Assignment'!Z188</f>
        <v>0</v>
      </c>
      <c r="AA5">
        <f>'CAN Residential Assignment'!AA188</f>
        <v>0</v>
      </c>
      <c r="AB5">
        <f>'CAN Residential Assignment'!AB188</f>
        <v>0</v>
      </c>
      <c r="AC5">
        <f>'CAN Residential Assignment'!AC188</f>
        <v>0</v>
      </c>
      <c r="AD5">
        <f>'CAN Residential Assignment'!AD188</f>
        <v>0</v>
      </c>
      <c r="AE5">
        <f>'CAN Residential Assignment'!AE188</f>
        <v>0</v>
      </c>
      <c r="AF5">
        <f>'CAN Residential Assignment'!AF188</f>
        <v>0</v>
      </c>
      <c r="AG5">
        <f>'CAN Residential Assignment'!AG188</f>
        <v>0</v>
      </c>
      <c r="AH5">
        <f>'CAN Residential Assignment'!AH188</f>
        <v>0</v>
      </c>
    </row>
    <row r="6" spans="1:35">
      <c r="A6" s="1" t="s">
        <v>1015</v>
      </c>
      <c r="B6">
        <f>'CAN Residential Assignment'!B189</f>
        <v>0</v>
      </c>
      <c r="C6">
        <f>'CAN Residential Assignment'!C189</f>
        <v>0</v>
      </c>
      <c r="D6">
        <f>'CAN Residential Assignment'!D189</f>
        <v>0</v>
      </c>
      <c r="E6">
        <f>'CAN Residential Assignment'!E189</f>
        <v>0</v>
      </c>
      <c r="F6">
        <f>'CAN Residential Assignment'!F189</f>
        <v>0</v>
      </c>
      <c r="G6">
        <f>'CAN Residential Assignment'!G189</f>
        <v>0</v>
      </c>
      <c r="H6">
        <f>'CAN Residential Assignment'!H189</f>
        <v>0</v>
      </c>
      <c r="I6">
        <f>'CAN Residential Assignment'!I189</f>
        <v>0</v>
      </c>
      <c r="J6">
        <f>'CAN Residential Assignment'!J189</f>
        <v>0</v>
      </c>
      <c r="K6">
        <f>'CAN Residential Assignment'!K189</f>
        <v>0</v>
      </c>
      <c r="L6">
        <f>'CAN Residential Assignment'!L189</f>
        <v>0</v>
      </c>
      <c r="M6">
        <f>'CAN Residential Assignment'!M189</f>
        <v>0</v>
      </c>
      <c r="N6">
        <f>'CAN Residential Assignment'!N189</f>
        <v>0</v>
      </c>
      <c r="O6">
        <f>'CAN Residential Assignment'!O189</f>
        <v>0</v>
      </c>
      <c r="P6">
        <f>'CAN Residential Assignment'!P189</f>
        <v>0</v>
      </c>
      <c r="Q6">
        <f>'CAN Residential Assignment'!Q189</f>
        <v>0</v>
      </c>
      <c r="R6">
        <f>'CAN Residential Assignment'!R189</f>
        <v>0</v>
      </c>
      <c r="S6">
        <f>'CAN Residential Assignment'!S189</f>
        <v>0</v>
      </c>
      <c r="T6">
        <f>'CAN Residential Assignment'!T189</f>
        <v>0</v>
      </c>
      <c r="U6">
        <f>'CAN Residential Assignment'!U189</f>
        <v>0</v>
      </c>
      <c r="V6">
        <f>'CAN Residential Assignment'!V189</f>
        <v>0</v>
      </c>
      <c r="W6">
        <f>'CAN Residential Assignment'!W189</f>
        <v>0</v>
      </c>
      <c r="X6">
        <f>'CAN Residential Assignment'!X189</f>
        <v>0</v>
      </c>
      <c r="Y6">
        <f>'CAN Residential Assignment'!Y189</f>
        <v>0</v>
      </c>
      <c r="Z6">
        <f>'CAN Residential Assignment'!Z189</f>
        <v>0</v>
      </c>
      <c r="AA6">
        <f>'CAN Residential Assignment'!AA189</f>
        <v>0</v>
      </c>
      <c r="AB6">
        <f>'CAN Residential Assignment'!AB189</f>
        <v>0</v>
      </c>
      <c r="AC6">
        <f>'CAN Residential Assignment'!AC189</f>
        <v>0</v>
      </c>
      <c r="AD6">
        <f>'CAN Residential Assignment'!AD189</f>
        <v>0</v>
      </c>
      <c r="AE6">
        <f>'CAN Residential Assignment'!AE189</f>
        <v>0</v>
      </c>
      <c r="AF6">
        <f>'CAN Residential Assignment'!AF189</f>
        <v>0</v>
      </c>
      <c r="AG6">
        <f>'CAN Residential Assignment'!AG189</f>
        <v>0</v>
      </c>
      <c r="AH6">
        <f>'CAN Residential Assignment'!AH189</f>
        <v>0</v>
      </c>
    </row>
    <row r="7" spans="1:35">
      <c r="A7" s="1" t="s">
        <v>1025</v>
      </c>
      <c r="B7">
        <f>'CAN Residential Assignment'!B190</f>
        <v>0</v>
      </c>
      <c r="C7">
        <f>'CAN Residential Assignment'!C190</f>
        <v>0</v>
      </c>
      <c r="D7">
        <f>'CAN Residential Assignment'!D190</f>
        <v>0</v>
      </c>
      <c r="E7">
        <f>'CAN Residential Assignment'!E190</f>
        <v>0</v>
      </c>
      <c r="F7">
        <f>'CAN Residential Assignment'!F190</f>
        <v>0</v>
      </c>
      <c r="G7">
        <f>'CAN Residential Assignment'!G190</f>
        <v>0</v>
      </c>
      <c r="H7">
        <f>'CAN Residential Assignment'!H190</f>
        <v>0</v>
      </c>
      <c r="I7">
        <f>'CAN Residential Assignment'!I190</f>
        <v>0</v>
      </c>
      <c r="J7">
        <f>'CAN Residential Assignment'!J190</f>
        <v>0</v>
      </c>
      <c r="K7">
        <f>'CAN Residential Assignment'!K190</f>
        <v>0</v>
      </c>
      <c r="L7">
        <f>'CAN Residential Assignment'!L190</f>
        <v>0</v>
      </c>
      <c r="M7">
        <f>'CAN Residential Assignment'!M190</f>
        <v>0</v>
      </c>
      <c r="N7">
        <f>'CAN Residential Assignment'!N190</f>
        <v>0</v>
      </c>
      <c r="O7">
        <f>'CAN Residential Assignment'!O190</f>
        <v>0</v>
      </c>
      <c r="P7">
        <f>'CAN Residential Assignment'!P190</f>
        <v>0</v>
      </c>
      <c r="Q7">
        <f>'CAN Residential Assignment'!Q190</f>
        <v>0</v>
      </c>
      <c r="R7">
        <f>'CAN Residential Assignment'!R190</f>
        <v>0</v>
      </c>
      <c r="S7">
        <f>'CAN Residential Assignment'!S190</f>
        <v>0</v>
      </c>
      <c r="T7">
        <f>'CAN Residential Assignment'!T190</f>
        <v>0</v>
      </c>
      <c r="U7">
        <f>'CAN Residential Assignment'!U190</f>
        <v>0</v>
      </c>
      <c r="V7">
        <f>'CAN Residential Assignment'!V190</f>
        <v>0</v>
      </c>
      <c r="W7">
        <f>'CAN Residential Assignment'!W190</f>
        <v>0</v>
      </c>
      <c r="X7">
        <f>'CAN Residential Assignment'!X190</f>
        <v>0</v>
      </c>
      <c r="Y7">
        <f>'CAN Residential Assignment'!Y190</f>
        <v>0</v>
      </c>
      <c r="Z7">
        <f>'CAN Residential Assignment'!Z190</f>
        <v>0</v>
      </c>
      <c r="AA7">
        <f>'CAN Residential Assignment'!AA190</f>
        <v>0</v>
      </c>
      <c r="AB7">
        <f>'CAN Residential Assignment'!AB190</f>
        <v>0</v>
      </c>
      <c r="AC7">
        <f>'CAN Residential Assignment'!AC190</f>
        <v>0</v>
      </c>
      <c r="AD7">
        <f>'CAN Residential Assignment'!AD190</f>
        <v>0</v>
      </c>
      <c r="AE7">
        <f>'CAN Residential Assignment'!AE190</f>
        <v>0</v>
      </c>
      <c r="AF7">
        <f>'CAN Residential Assignment'!AF190</f>
        <v>0</v>
      </c>
      <c r="AG7">
        <f>'CAN Residential Assignment'!AG190</f>
        <v>0</v>
      </c>
      <c r="AH7">
        <f>'CAN Residential Assignment'!AH190</f>
        <v>0</v>
      </c>
    </row>
    <row r="8" spans="1:35">
      <c r="A8" s="1" t="s">
        <v>1016</v>
      </c>
      <c r="B8">
        <f>'CAN Residential Assignment'!B191</f>
        <v>0</v>
      </c>
      <c r="C8">
        <f>'CAN Residential Assignment'!C191</f>
        <v>0</v>
      </c>
      <c r="D8">
        <f>'CAN Residential Assignment'!D191</f>
        <v>0</v>
      </c>
      <c r="E8">
        <f>'CAN Residential Assignment'!E191</f>
        <v>0</v>
      </c>
      <c r="F8">
        <f>'CAN Residential Assignment'!F191</f>
        <v>0</v>
      </c>
      <c r="G8">
        <f>'CAN Residential Assignment'!G191</f>
        <v>0</v>
      </c>
      <c r="H8">
        <f>'CAN Residential Assignment'!H191</f>
        <v>0</v>
      </c>
      <c r="I8">
        <f>'CAN Residential Assignment'!I191</f>
        <v>0</v>
      </c>
      <c r="J8">
        <f>'CAN Residential Assignment'!J191</f>
        <v>0</v>
      </c>
      <c r="K8">
        <f>'CAN Residential Assignment'!K191</f>
        <v>0</v>
      </c>
      <c r="L8">
        <f>'CAN Residential Assignment'!L191</f>
        <v>0</v>
      </c>
      <c r="M8">
        <f>'CAN Residential Assignment'!M191</f>
        <v>0</v>
      </c>
      <c r="N8">
        <f>'CAN Residential Assignment'!N191</f>
        <v>0</v>
      </c>
      <c r="O8">
        <f>'CAN Residential Assignment'!O191</f>
        <v>0</v>
      </c>
      <c r="P8">
        <f>'CAN Residential Assignment'!P191</f>
        <v>0</v>
      </c>
      <c r="Q8">
        <f>'CAN Residential Assignment'!Q191</f>
        <v>0</v>
      </c>
      <c r="R8">
        <f>'CAN Residential Assignment'!R191</f>
        <v>0</v>
      </c>
      <c r="S8">
        <f>'CAN Residential Assignment'!S191</f>
        <v>0</v>
      </c>
      <c r="T8">
        <f>'CAN Residential Assignment'!T191</f>
        <v>0</v>
      </c>
      <c r="U8">
        <f>'CAN Residential Assignment'!U191</f>
        <v>0</v>
      </c>
      <c r="V8">
        <f>'CAN Residential Assignment'!V191</f>
        <v>0</v>
      </c>
      <c r="W8">
        <f>'CAN Residential Assignment'!W191</f>
        <v>0</v>
      </c>
      <c r="X8">
        <f>'CAN Residential Assignment'!X191</f>
        <v>0</v>
      </c>
      <c r="Y8">
        <f>'CAN Residential Assignment'!Y191</f>
        <v>0</v>
      </c>
      <c r="Z8">
        <f>'CAN Residential Assignment'!Z191</f>
        <v>0</v>
      </c>
      <c r="AA8">
        <f>'CAN Residential Assignment'!AA191</f>
        <v>0</v>
      </c>
      <c r="AB8">
        <f>'CAN Residential Assignment'!AB191</f>
        <v>0</v>
      </c>
      <c r="AC8">
        <f>'CAN Residential Assignment'!AC191</f>
        <v>0</v>
      </c>
      <c r="AD8">
        <f>'CAN Residential Assignment'!AD191</f>
        <v>0</v>
      </c>
      <c r="AE8">
        <f>'CAN Residential Assignment'!AE191</f>
        <v>0</v>
      </c>
      <c r="AF8">
        <f>'CAN Residential Assignment'!AF191</f>
        <v>0</v>
      </c>
      <c r="AG8">
        <f>'CAN Residential Assignment'!AG191</f>
        <v>0</v>
      </c>
      <c r="AH8">
        <f>'CAN Residential Assignment'!AH191</f>
        <v>0</v>
      </c>
    </row>
    <row r="9" spans="1:35">
      <c r="A9" s="1" t="s">
        <v>1017</v>
      </c>
      <c r="B9">
        <f>'CAN Residential Assignment'!B192</f>
        <v>0</v>
      </c>
      <c r="C9">
        <f>'CAN Residential Assignment'!C192</f>
        <v>0</v>
      </c>
      <c r="D9">
        <f>'CAN Residential Assignment'!D192</f>
        <v>0</v>
      </c>
      <c r="E9">
        <f>'CAN Residential Assignment'!E192</f>
        <v>0</v>
      </c>
      <c r="F9">
        <f>'CAN Residential Assignment'!F192</f>
        <v>0</v>
      </c>
      <c r="G9">
        <f>'CAN Residential Assignment'!G192</f>
        <v>0</v>
      </c>
      <c r="H9">
        <f>'CAN Residential Assignment'!H192</f>
        <v>0</v>
      </c>
      <c r="I9">
        <f>'CAN Residential Assignment'!I192</f>
        <v>0</v>
      </c>
      <c r="J9">
        <f>'CAN Residential Assignment'!J192</f>
        <v>0</v>
      </c>
      <c r="K9">
        <f>'CAN Residential Assignment'!K192</f>
        <v>0</v>
      </c>
      <c r="L9">
        <f>'CAN Residential Assignment'!L192</f>
        <v>0</v>
      </c>
      <c r="M9">
        <f>'CAN Residential Assignment'!M192</f>
        <v>0</v>
      </c>
      <c r="N9">
        <f>'CAN Residential Assignment'!N192</f>
        <v>0</v>
      </c>
      <c r="O9">
        <f>'CAN Residential Assignment'!O192</f>
        <v>0</v>
      </c>
      <c r="P9">
        <f>'CAN Residential Assignment'!P192</f>
        <v>0</v>
      </c>
      <c r="Q9">
        <f>'CAN Residential Assignment'!Q192</f>
        <v>0</v>
      </c>
      <c r="R9">
        <f>'CAN Residential Assignment'!R192</f>
        <v>0</v>
      </c>
      <c r="S9">
        <f>'CAN Residential Assignment'!S192</f>
        <v>0</v>
      </c>
      <c r="T9">
        <f>'CAN Residential Assignment'!T192</f>
        <v>0</v>
      </c>
      <c r="U9">
        <f>'CAN Residential Assignment'!U192</f>
        <v>0</v>
      </c>
      <c r="V9">
        <f>'CAN Residential Assignment'!V192</f>
        <v>0</v>
      </c>
      <c r="W9">
        <f>'CAN Residential Assignment'!W192</f>
        <v>0</v>
      </c>
      <c r="X9">
        <f>'CAN Residential Assignment'!X192</f>
        <v>0</v>
      </c>
      <c r="Y9">
        <f>'CAN Residential Assignment'!Y192</f>
        <v>0</v>
      </c>
      <c r="Z9">
        <f>'CAN Residential Assignment'!Z192</f>
        <v>0</v>
      </c>
      <c r="AA9">
        <f>'CAN Residential Assignment'!AA192</f>
        <v>0</v>
      </c>
      <c r="AB9">
        <f>'CAN Residential Assignment'!AB192</f>
        <v>0</v>
      </c>
      <c r="AC9">
        <f>'CAN Residential Assignment'!AC192</f>
        <v>0</v>
      </c>
      <c r="AD9">
        <f>'CAN Residential Assignment'!AD192</f>
        <v>0</v>
      </c>
      <c r="AE9">
        <f>'CAN Residential Assignment'!AE192</f>
        <v>0</v>
      </c>
      <c r="AF9">
        <f>'CAN Residential Assignment'!AF192</f>
        <v>0</v>
      </c>
      <c r="AG9">
        <f>'CAN Residential Assignment'!AG192</f>
        <v>0</v>
      </c>
      <c r="AH9">
        <f>'CAN Residential Assignment'!AH192</f>
        <v>0</v>
      </c>
    </row>
    <row r="10" spans="1:35">
      <c r="A10" s="1" t="s">
        <v>1018</v>
      </c>
      <c r="B10">
        <f>'CAN Residential Assignment'!B193</f>
        <v>0</v>
      </c>
      <c r="C10">
        <f>'CAN Residential Assignment'!C193</f>
        <v>0</v>
      </c>
      <c r="D10">
        <f>'CAN Residential Assignment'!D193</f>
        <v>0</v>
      </c>
      <c r="E10">
        <f>'CAN Residential Assignment'!E193</f>
        <v>0</v>
      </c>
      <c r="F10">
        <f>'CAN Residential Assignment'!F193</f>
        <v>0</v>
      </c>
      <c r="G10">
        <f>'CAN Residential Assignment'!G193</f>
        <v>0</v>
      </c>
      <c r="H10">
        <f>'CAN Residential Assignment'!H193</f>
        <v>0</v>
      </c>
      <c r="I10">
        <f>'CAN Residential Assignment'!I193</f>
        <v>0</v>
      </c>
      <c r="J10">
        <f>'CAN Residential Assignment'!J193</f>
        <v>0</v>
      </c>
      <c r="K10">
        <f>'CAN Residential Assignment'!K193</f>
        <v>0</v>
      </c>
      <c r="L10">
        <f>'CAN Residential Assignment'!L193</f>
        <v>0</v>
      </c>
      <c r="M10">
        <f>'CAN Residential Assignment'!M193</f>
        <v>0</v>
      </c>
      <c r="N10">
        <f>'CAN Residential Assignment'!N193</f>
        <v>0</v>
      </c>
      <c r="O10">
        <f>'CAN Residential Assignment'!O193</f>
        <v>0</v>
      </c>
      <c r="P10">
        <f>'CAN Residential Assignment'!P193</f>
        <v>0</v>
      </c>
      <c r="Q10">
        <f>'CAN Residential Assignment'!Q193</f>
        <v>0</v>
      </c>
      <c r="R10">
        <f>'CAN Residential Assignment'!R193</f>
        <v>0</v>
      </c>
      <c r="S10">
        <f>'CAN Residential Assignment'!S193</f>
        <v>0</v>
      </c>
      <c r="T10">
        <f>'CAN Residential Assignment'!T193</f>
        <v>0</v>
      </c>
      <c r="U10">
        <f>'CAN Residential Assignment'!U193</f>
        <v>0</v>
      </c>
      <c r="V10">
        <f>'CAN Residential Assignment'!V193</f>
        <v>0</v>
      </c>
      <c r="W10">
        <f>'CAN Residential Assignment'!W193</f>
        <v>0</v>
      </c>
      <c r="X10">
        <f>'CAN Residential Assignment'!X193</f>
        <v>0</v>
      </c>
      <c r="Y10">
        <f>'CAN Residential Assignment'!Y193</f>
        <v>0</v>
      </c>
      <c r="Z10">
        <f>'CAN Residential Assignment'!Z193</f>
        <v>0</v>
      </c>
      <c r="AA10">
        <f>'CAN Residential Assignment'!AA193</f>
        <v>0</v>
      </c>
      <c r="AB10">
        <f>'CAN Residential Assignment'!AB193</f>
        <v>0</v>
      </c>
      <c r="AC10">
        <f>'CAN Residential Assignment'!AC193</f>
        <v>0</v>
      </c>
      <c r="AD10">
        <f>'CAN Residential Assignment'!AD193</f>
        <v>0</v>
      </c>
      <c r="AE10">
        <f>'CAN Residential Assignment'!AE193</f>
        <v>0</v>
      </c>
      <c r="AF10">
        <f>'CAN Residential Assignment'!AF193</f>
        <v>0</v>
      </c>
      <c r="AG10">
        <f>'CAN Residential Assignment'!AG193</f>
        <v>0</v>
      </c>
      <c r="AH10">
        <f>'CAN Residential Assignment'!AH193</f>
        <v>0</v>
      </c>
    </row>
    <row r="11" spans="1:35">
      <c r="A11" s="1" t="s">
        <v>1019</v>
      </c>
      <c r="B11">
        <f>'CAN Residential Assignment'!B194</f>
        <v>0</v>
      </c>
      <c r="C11">
        <f>'CAN Residential Assignment'!C194</f>
        <v>0</v>
      </c>
      <c r="D11">
        <f>'CAN Residential Assignment'!D194</f>
        <v>0</v>
      </c>
      <c r="E11">
        <f>'CAN Residential Assignment'!E194</f>
        <v>0</v>
      </c>
      <c r="F11">
        <f>'CAN Residential Assignment'!F194</f>
        <v>0</v>
      </c>
      <c r="G11">
        <f>'CAN Residential Assignment'!G194</f>
        <v>0</v>
      </c>
      <c r="H11">
        <f>'CAN Residential Assignment'!H194</f>
        <v>0</v>
      </c>
      <c r="I11">
        <f>'CAN Residential Assignment'!I194</f>
        <v>0</v>
      </c>
      <c r="J11">
        <f>'CAN Residential Assignment'!J194</f>
        <v>0</v>
      </c>
      <c r="K11">
        <f>'CAN Residential Assignment'!K194</f>
        <v>0</v>
      </c>
      <c r="L11">
        <f>'CAN Residential Assignment'!L194</f>
        <v>0</v>
      </c>
      <c r="M11">
        <f>'CAN Residential Assignment'!M194</f>
        <v>0</v>
      </c>
      <c r="N11">
        <f>'CAN Residential Assignment'!N194</f>
        <v>0</v>
      </c>
      <c r="O11">
        <f>'CAN Residential Assignment'!O194</f>
        <v>0</v>
      </c>
      <c r="P11">
        <f>'CAN Residential Assignment'!P194</f>
        <v>0</v>
      </c>
      <c r="Q11">
        <f>'CAN Residential Assignment'!Q194</f>
        <v>0</v>
      </c>
      <c r="R11">
        <f>'CAN Residential Assignment'!R194</f>
        <v>0</v>
      </c>
      <c r="S11">
        <f>'CAN Residential Assignment'!S194</f>
        <v>0</v>
      </c>
      <c r="T11">
        <f>'CAN Residential Assignment'!T194</f>
        <v>0</v>
      </c>
      <c r="U11">
        <f>'CAN Residential Assignment'!U194</f>
        <v>0</v>
      </c>
      <c r="V11">
        <f>'CAN Residential Assignment'!V194</f>
        <v>0</v>
      </c>
      <c r="W11">
        <f>'CAN Residential Assignment'!W194</f>
        <v>0</v>
      </c>
      <c r="X11">
        <f>'CAN Residential Assignment'!X194</f>
        <v>0</v>
      </c>
      <c r="Y11">
        <f>'CAN Residential Assignment'!Y194</f>
        <v>0</v>
      </c>
      <c r="Z11">
        <f>'CAN Residential Assignment'!Z194</f>
        <v>0</v>
      </c>
      <c r="AA11">
        <f>'CAN Residential Assignment'!AA194</f>
        <v>0</v>
      </c>
      <c r="AB11">
        <f>'CAN Residential Assignment'!AB194</f>
        <v>0</v>
      </c>
      <c r="AC11">
        <f>'CAN Residential Assignment'!AC194</f>
        <v>0</v>
      </c>
      <c r="AD11">
        <f>'CAN Residential Assignment'!AD194</f>
        <v>0</v>
      </c>
      <c r="AE11">
        <f>'CAN Residential Assignment'!AE194</f>
        <v>0</v>
      </c>
      <c r="AF11">
        <f>'CAN Residential Assignment'!AF194</f>
        <v>0</v>
      </c>
      <c r="AG11">
        <f>'CAN Residential Assignment'!AG194</f>
        <v>0</v>
      </c>
      <c r="AH11">
        <f>'CAN Residential Assignment'!AH194</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election activeCell="A11" sqref="A11"/>
    </sheetView>
  </sheetViews>
  <sheetFormatPr defaultColWidth="8.85546875" defaultRowHeight="15"/>
  <cols>
    <col min="1" max="1" width="29.85546875" customWidth="1"/>
    <col min="2" max="33" width="9.42578125" bestFit="1"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f>'CAN Residential Assignment'!B198</f>
        <v>0</v>
      </c>
      <c r="C2">
        <f>'CAN Residential Assignment'!C198</f>
        <v>0</v>
      </c>
      <c r="D2">
        <f>'CAN Residential Assignment'!D198</f>
        <v>0</v>
      </c>
      <c r="E2">
        <f>'CAN Residential Assignment'!E198</f>
        <v>0</v>
      </c>
      <c r="F2">
        <f>'CAN Residential Assignment'!F198</f>
        <v>0</v>
      </c>
      <c r="G2">
        <f>'CAN Residential Assignment'!G198</f>
        <v>0</v>
      </c>
      <c r="H2">
        <f>'CAN Residential Assignment'!H198</f>
        <v>0</v>
      </c>
      <c r="I2">
        <f>'CAN Residential Assignment'!I198</f>
        <v>0</v>
      </c>
      <c r="J2">
        <f>'CAN Residential Assignment'!J198</f>
        <v>0</v>
      </c>
      <c r="K2">
        <f>'CAN Residential Assignment'!K198</f>
        <v>0</v>
      </c>
      <c r="L2">
        <f>'CAN Residential Assignment'!L198</f>
        <v>0</v>
      </c>
      <c r="M2">
        <f>'CAN Residential Assignment'!M198</f>
        <v>0</v>
      </c>
      <c r="N2">
        <f>'CAN Residential Assignment'!N198</f>
        <v>0</v>
      </c>
      <c r="O2">
        <f>'CAN Residential Assignment'!O198</f>
        <v>0</v>
      </c>
      <c r="P2">
        <f>'CAN Residential Assignment'!P198</f>
        <v>0</v>
      </c>
      <c r="Q2">
        <f>'CAN Residential Assignment'!Q198</f>
        <v>0</v>
      </c>
      <c r="R2">
        <f>'CAN Residential Assignment'!R198</f>
        <v>0</v>
      </c>
      <c r="S2">
        <f>'CAN Residential Assignment'!S198</f>
        <v>0</v>
      </c>
      <c r="T2">
        <f>'CAN Residential Assignment'!T198</f>
        <v>0</v>
      </c>
      <c r="U2">
        <f>'CAN Residential Assignment'!U198</f>
        <v>0</v>
      </c>
      <c r="V2">
        <f>'CAN Residential Assignment'!V198</f>
        <v>0</v>
      </c>
      <c r="W2">
        <f>'CAN Residential Assignment'!W198</f>
        <v>0</v>
      </c>
      <c r="X2">
        <f>'CAN Residential Assignment'!X198</f>
        <v>0</v>
      </c>
      <c r="Y2">
        <f>'CAN Residential Assignment'!Y198</f>
        <v>0</v>
      </c>
      <c r="Z2">
        <f>'CAN Residential Assignment'!Z198</f>
        <v>0</v>
      </c>
      <c r="AA2">
        <f>'CAN Residential Assignment'!AA198</f>
        <v>0</v>
      </c>
      <c r="AB2">
        <f>'CAN Residential Assignment'!AB198</f>
        <v>0</v>
      </c>
      <c r="AC2">
        <f>'CAN Residential Assignment'!AC198</f>
        <v>0</v>
      </c>
      <c r="AD2">
        <f>'CAN Residential Assignment'!AD198</f>
        <v>0</v>
      </c>
      <c r="AE2">
        <f>'CAN Residential Assignment'!AE198</f>
        <v>0</v>
      </c>
      <c r="AF2">
        <f>'CAN Residential Assignment'!AF198</f>
        <v>0</v>
      </c>
      <c r="AG2">
        <f>'CAN Residential Assignment'!AG198</f>
        <v>0</v>
      </c>
      <c r="AH2">
        <f>'CAN Residential Assignment'!AH198</f>
        <v>0</v>
      </c>
    </row>
    <row r="3" spans="1:35">
      <c r="A3" s="1" t="s">
        <v>1012</v>
      </c>
      <c r="B3">
        <f>'CAN Residential Assignment'!B199</f>
        <v>0</v>
      </c>
      <c r="C3">
        <f>'CAN Residential Assignment'!C199</f>
        <v>0</v>
      </c>
      <c r="D3">
        <f>'CAN Residential Assignment'!D199</f>
        <v>0</v>
      </c>
      <c r="E3">
        <f>'CAN Residential Assignment'!E199</f>
        <v>0</v>
      </c>
      <c r="F3">
        <f>'CAN Residential Assignment'!F199</f>
        <v>0</v>
      </c>
      <c r="G3">
        <f>'CAN Residential Assignment'!G199</f>
        <v>0</v>
      </c>
      <c r="H3">
        <f>'CAN Residential Assignment'!H199</f>
        <v>0</v>
      </c>
      <c r="I3">
        <f>'CAN Residential Assignment'!I199</f>
        <v>0</v>
      </c>
      <c r="J3">
        <f>'CAN Residential Assignment'!J199</f>
        <v>0</v>
      </c>
      <c r="K3">
        <f>'CAN Residential Assignment'!K199</f>
        <v>0</v>
      </c>
      <c r="L3">
        <f>'CAN Residential Assignment'!L199</f>
        <v>0</v>
      </c>
      <c r="M3">
        <f>'CAN Residential Assignment'!M199</f>
        <v>0</v>
      </c>
      <c r="N3">
        <f>'CAN Residential Assignment'!N199</f>
        <v>0</v>
      </c>
      <c r="O3">
        <f>'CAN Residential Assignment'!O199</f>
        <v>0</v>
      </c>
      <c r="P3">
        <f>'CAN Residential Assignment'!P199</f>
        <v>0</v>
      </c>
      <c r="Q3">
        <f>'CAN Residential Assignment'!Q199</f>
        <v>0</v>
      </c>
      <c r="R3">
        <f>'CAN Residential Assignment'!R199</f>
        <v>0</v>
      </c>
      <c r="S3">
        <f>'CAN Residential Assignment'!S199</f>
        <v>0</v>
      </c>
      <c r="T3">
        <f>'CAN Residential Assignment'!T199</f>
        <v>0</v>
      </c>
      <c r="U3">
        <f>'CAN Residential Assignment'!U199</f>
        <v>0</v>
      </c>
      <c r="V3">
        <f>'CAN Residential Assignment'!V199</f>
        <v>0</v>
      </c>
      <c r="W3">
        <f>'CAN Residential Assignment'!W199</f>
        <v>0</v>
      </c>
      <c r="X3">
        <f>'CAN Residential Assignment'!X199</f>
        <v>0</v>
      </c>
      <c r="Y3">
        <f>'CAN Residential Assignment'!Y199</f>
        <v>0</v>
      </c>
      <c r="Z3">
        <f>'CAN Residential Assignment'!Z199</f>
        <v>0</v>
      </c>
      <c r="AA3">
        <f>'CAN Residential Assignment'!AA199</f>
        <v>0</v>
      </c>
      <c r="AB3">
        <f>'CAN Residential Assignment'!AB199</f>
        <v>0</v>
      </c>
      <c r="AC3">
        <f>'CAN Residential Assignment'!AC199</f>
        <v>0</v>
      </c>
      <c r="AD3">
        <f>'CAN Residential Assignment'!AD199</f>
        <v>0</v>
      </c>
      <c r="AE3">
        <f>'CAN Residential Assignment'!AE199</f>
        <v>0</v>
      </c>
      <c r="AF3">
        <f>'CAN Residential Assignment'!AF199</f>
        <v>0</v>
      </c>
      <c r="AG3">
        <f>'CAN Residential Assignment'!AG199</f>
        <v>0</v>
      </c>
      <c r="AH3">
        <f>'CAN Residential Assignment'!AH199</f>
        <v>0</v>
      </c>
    </row>
    <row r="4" spans="1:35">
      <c r="A4" s="1" t="s">
        <v>1013</v>
      </c>
      <c r="B4">
        <f>'CAN Residential Assignment'!B200</f>
        <v>0</v>
      </c>
      <c r="C4">
        <f>'CAN Residential Assignment'!C200</f>
        <v>0</v>
      </c>
      <c r="D4">
        <f>'CAN Residential Assignment'!D200</f>
        <v>0</v>
      </c>
      <c r="E4">
        <f>'CAN Residential Assignment'!E200</f>
        <v>0</v>
      </c>
      <c r="F4">
        <f>'CAN Residential Assignment'!F200</f>
        <v>0</v>
      </c>
      <c r="G4">
        <f>'CAN Residential Assignment'!G200</f>
        <v>0</v>
      </c>
      <c r="H4">
        <f>'CAN Residential Assignment'!H200</f>
        <v>0</v>
      </c>
      <c r="I4">
        <f>'CAN Residential Assignment'!I200</f>
        <v>0</v>
      </c>
      <c r="J4">
        <f>'CAN Residential Assignment'!J200</f>
        <v>0</v>
      </c>
      <c r="K4">
        <f>'CAN Residential Assignment'!K200</f>
        <v>0</v>
      </c>
      <c r="L4">
        <f>'CAN Residential Assignment'!L200</f>
        <v>0</v>
      </c>
      <c r="M4">
        <f>'CAN Residential Assignment'!M200</f>
        <v>0</v>
      </c>
      <c r="N4">
        <f>'CAN Residential Assignment'!N200</f>
        <v>0</v>
      </c>
      <c r="O4">
        <f>'CAN Residential Assignment'!O200</f>
        <v>0</v>
      </c>
      <c r="P4">
        <f>'CAN Residential Assignment'!P200</f>
        <v>0</v>
      </c>
      <c r="Q4">
        <f>'CAN Residential Assignment'!Q200</f>
        <v>0</v>
      </c>
      <c r="R4">
        <f>'CAN Residential Assignment'!R200</f>
        <v>0</v>
      </c>
      <c r="S4">
        <f>'CAN Residential Assignment'!S200</f>
        <v>0</v>
      </c>
      <c r="T4">
        <f>'CAN Residential Assignment'!T200</f>
        <v>0</v>
      </c>
      <c r="U4">
        <f>'CAN Residential Assignment'!U200</f>
        <v>0</v>
      </c>
      <c r="V4">
        <f>'CAN Residential Assignment'!V200</f>
        <v>0</v>
      </c>
      <c r="W4">
        <f>'CAN Residential Assignment'!W200</f>
        <v>0</v>
      </c>
      <c r="X4">
        <f>'CAN Residential Assignment'!X200</f>
        <v>0</v>
      </c>
      <c r="Y4">
        <f>'CAN Residential Assignment'!Y200</f>
        <v>0</v>
      </c>
      <c r="Z4">
        <f>'CAN Residential Assignment'!Z200</f>
        <v>0</v>
      </c>
      <c r="AA4">
        <f>'CAN Residential Assignment'!AA200</f>
        <v>0</v>
      </c>
      <c r="AB4">
        <f>'CAN Residential Assignment'!AB200</f>
        <v>0</v>
      </c>
      <c r="AC4">
        <f>'CAN Residential Assignment'!AC200</f>
        <v>0</v>
      </c>
      <c r="AD4">
        <f>'CAN Residential Assignment'!AD200</f>
        <v>0</v>
      </c>
      <c r="AE4">
        <f>'CAN Residential Assignment'!AE200</f>
        <v>0</v>
      </c>
      <c r="AF4">
        <f>'CAN Residential Assignment'!AF200</f>
        <v>0</v>
      </c>
      <c r="AG4">
        <f>'CAN Residential Assignment'!AG200</f>
        <v>0</v>
      </c>
      <c r="AH4">
        <f>'CAN Residential Assignment'!AH200</f>
        <v>0</v>
      </c>
    </row>
    <row r="5" spans="1:35">
      <c r="A5" s="1" t="s">
        <v>1014</v>
      </c>
      <c r="B5">
        <f>'CAN Residential Assignment'!B201</f>
        <v>0</v>
      </c>
      <c r="C5">
        <f>'CAN Residential Assignment'!C201</f>
        <v>0</v>
      </c>
      <c r="D5">
        <f>'CAN Residential Assignment'!D201</f>
        <v>0</v>
      </c>
      <c r="E5">
        <f>'CAN Residential Assignment'!E201</f>
        <v>0</v>
      </c>
      <c r="F5">
        <f>'CAN Residential Assignment'!F201</f>
        <v>0</v>
      </c>
      <c r="G5">
        <f>'CAN Residential Assignment'!G201</f>
        <v>0</v>
      </c>
      <c r="H5">
        <f>'CAN Residential Assignment'!H201</f>
        <v>0</v>
      </c>
      <c r="I5">
        <f>'CAN Residential Assignment'!I201</f>
        <v>0</v>
      </c>
      <c r="J5">
        <f>'CAN Residential Assignment'!J201</f>
        <v>0</v>
      </c>
      <c r="K5">
        <f>'CAN Residential Assignment'!K201</f>
        <v>0</v>
      </c>
      <c r="L5">
        <f>'CAN Residential Assignment'!L201</f>
        <v>0</v>
      </c>
      <c r="M5">
        <f>'CAN Residential Assignment'!M201</f>
        <v>0</v>
      </c>
      <c r="N5">
        <f>'CAN Residential Assignment'!N201</f>
        <v>0</v>
      </c>
      <c r="O5">
        <f>'CAN Residential Assignment'!O201</f>
        <v>0</v>
      </c>
      <c r="P5">
        <f>'CAN Residential Assignment'!P201</f>
        <v>0</v>
      </c>
      <c r="Q5">
        <f>'CAN Residential Assignment'!Q201</f>
        <v>0</v>
      </c>
      <c r="R5">
        <f>'CAN Residential Assignment'!R201</f>
        <v>0</v>
      </c>
      <c r="S5">
        <f>'CAN Residential Assignment'!S201</f>
        <v>0</v>
      </c>
      <c r="T5">
        <f>'CAN Residential Assignment'!T201</f>
        <v>0</v>
      </c>
      <c r="U5">
        <f>'CAN Residential Assignment'!U201</f>
        <v>0</v>
      </c>
      <c r="V5">
        <f>'CAN Residential Assignment'!V201</f>
        <v>0</v>
      </c>
      <c r="W5">
        <f>'CAN Residential Assignment'!W201</f>
        <v>0</v>
      </c>
      <c r="X5">
        <f>'CAN Residential Assignment'!X201</f>
        <v>0</v>
      </c>
      <c r="Y5">
        <f>'CAN Residential Assignment'!Y201</f>
        <v>0</v>
      </c>
      <c r="Z5">
        <f>'CAN Residential Assignment'!Z201</f>
        <v>0</v>
      </c>
      <c r="AA5">
        <f>'CAN Residential Assignment'!AA201</f>
        <v>0</v>
      </c>
      <c r="AB5">
        <f>'CAN Residential Assignment'!AB201</f>
        <v>0</v>
      </c>
      <c r="AC5">
        <f>'CAN Residential Assignment'!AC201</f>
        <v>0</v>
      </c>
      <c r="AD5">
        <f>'CAN Residential Assignment'!AD201</f>
        <v>0</v>
      </c>
      <c r="AE5">
        <f>'CAN Residential Assignment'!AE201</f>
        <v>0</v>
      </c>
      <c r="AF5">
        <f>'CAN Residential Assignment'!AF201</f>
        <v>0</v>
      </c>
      <c r="AG5">
        <f>'CAN Residential Assignment'!AG201</f>
        <v>0</v>
      </c>
      <c r="AH5">
        <f>'CAN Residential Assignment'!AH201</f>
        <v>0</v>
      </c>
    </row>
    <row r="6" spans="1:35">
      <c r="A6" s="1" t="s">
        <v>1015</v>
      </c>
      <c r="B6">
        <f>'CAN Residential Assignment'!B202</f>
        <v>0</v>
      </c>
      <c r="C6">
        <f>'CAN Residential Assignment'!C202</f>
        <v>0</v>
      </c>
      <c r="D6">
        <f>'CAN Residential Assignment'!D202</f>
        <v>0</v>
      </c>
      <c r="E6">
        <f>'CAN Residential Assignment'!E202</f>
        <v>0</v>
      </c>
      <c r="F6">
        <f>'CAN Residential Assignment'!F202</f>
        <v>0</v>
      </c>
      <c r="G6">
        <f>'CAN Residential Assignment'!G202</f>
        <v>0</v>
      </c>
      <c r="H6">
        <f>'CAN Residential Assignment'!H202</f>
        <v>0</v>
      </c>
      <c r="I6">
        <f>'CAN Residential Assignment'!I202</f>
        <v>0</v>
      </c>
      <c r="J6">
        <f>'CAN Residential Assignment'!J202</f>
        <v>0</v>
      </c>
      <c r="K6">
        <f>'CAN Residential Assignment'!K202</f>
        <v>0</v>
      </c>
      <c r="L6">
        <f>'CAN Residential Assignment'!L202</f>
        <v>0</v>
      </c>
      <c r="M6">
        <f>'CAN Residential Assignment'!M202</f>
        <v>0</v>
      </c>
      <c r="N6">
        <f>'CAN Residential Assignment'!N202</f>
        <v>0</v>
      </c>
      <c r="O6">
        <f>'CAN Residential Assignment'!O202</f>
        <v>0</v>
      </c>
      <c r="P6">
        <f>'CAN Residential Assignment'!P202</f>
        <v>0</v>
      </c>
      <c r="Q6">
        <f>'CAN Residential Assignment'!Q202</f>
        <v>0</v>
      </c>
      <c r="R6">
        <f>'CAN Residential Assignment'!R202</f>
        <v>0</v>
      </c>
      <c r="S6">
        <f>'CAN Residential Assignment'!S202</f>
        <v>0</v>
      </c>
      <c r="T6">
        <f>'CAN Residential Assignment'!T202</f>
        <v>0</v>
      </c>
      <c r="U6">
        <f>'CAN Residential Assignment'!U202</f>
        <v>0</v>
      </c>
      <c r="V6">
        <f>'CAN Residential Assignment'!V202</f>
        <v>0</v>
      </c>
      <c r="W6">
        <f>'CAN Residential Assignment'!W202</f>
        <v>0</v>
      </c>
      <c r="X6">
        <f>'CAN Residential Assignment'!X202</f>
        <v>0</v>
      </c>
      <c r="Y6">
        <f>'CAN Residential Assignment'!Y202</f>
        <v>0</v>
      </c>
      <c r="Z6">
        <f>'CAN Residential Assignment'!Z202</f>
        <v>0</v>
      </c>
      <c r="AA6">
        <f>'CAN Residential Assignment'!AA202</f>
        <v>0</v>
      </c>
      <c r="AB6">
        <f>'CAN Residential Assignment'!AB202</f>
        <v>0</v>
      </c>
      <c r="AC6">
        <f>'CAN Residential Assignment'!AC202</f>
        <v>0</v>
      </c>
      <c r="AD6">
        <f>'CAN Residential Assignment'!AD202</f>
        <v>0</v>
      </c>
      <c r="AE6">
        <f>'CAN Residential Assignment'!AE202</f>
        <v>0</v>
      </c>
      <c r="AF6">
        <f>'CAN Residential Assignment'!AF202</f>
        <v>0</v>
      </c>
      <c r="AG6">
        <f>'CAN Residential Assignment'!AG202</f>
        <v>0</v>
      </c>
      <c r="AH6">
        <f>'CAN Residential Assignment'!AH202</f>
        <v>0</v>
      </c>
    </row>
    <row r="7" spans="1:35">
      <c r="A7" s="1" t="s">
        <v>1025</v>
      </c>
      <c r="B7">
        <f>'CAN Residential Assignment'!B203</f>
        <v>0</v>
      </c>
      <c r="C7">
        <f>'CAN Residential Assignment'!C203</f>
        <v>0</v>
      </c>
      <c r="D7">
        <f>'CAN Residential Assignment'!D203</f>
        <v>0</v>
      </c>
      <c r="E7">
        <f>'CAN Residential Assignment'!E203</f>
        <v>0</v>
      </c>
      <c r="F7">
        <f>'CAN Residential Assignment'!F203</f>
        <v>0</v>
      </c>
      <c r="G7">
        <f>'CAN Residential Assignment'!G203</f>
        <v>0</v>
      </c>
      <c r="H7">
        <f>'CAN Residential Assignment'!H203</f>
        <v>0</v>
      </c>
      <c r="I7">
        <f>'CAN Residential Assignment'!I203</f>
        <v>0</v>
      </c>
      <c r="J7">
        <f>'CAN Residential Assignment'!J203</f>
        <v>0</v>
      </c>
      <c r="K7">
        <f>'CAN Residential Assignment'!K203</f>
        <v>0</v>
      </c>
      <c r="L7">
        <f>'CAN Residential Assignment'!L203</f>
        <v>0</v>
      </c>
      <c r="M7">
        <f>'CAN Residential Assignment'!M203</f>
        <v>0</v>
      </c>
      <c r="N7">
        <f>'CAN Residential Assignment'!N203</f>
        <v>0</v>
      </c>
      <c r="O7">
        <f>'CAN Residential Assignment'!O203</f>
        <v>0</v>
      </c>
      <c r="P7">
        <f>'CAN Residential Assignment'!P203</f>
        <v>0</v>
      </c>
      <c r="Q7">
        <f>'CAN Residential Assignment'!Q203</f>
        <v>0</v>
      </c>
      <c r="R7">
        <f>'CAN Residential Assignment'!R203</f>
        <v>0</v>
      </c>
      <c r="S7">
        <f>'CAN Residential Assignment'!S203</f>
        <v>0</v>
      </c>
      <c r="T7">
        <f>'CAN Residential Assignment'!T203</f>
        <v>0</v>
      </c>
      <c r="U7">
        <f>'CAN Residential Assignment'!U203</f>
        <v>0</v>
      </c>
      <c r="V7">
        <f>'CAN Residential Assignment'!V203</f>
        <v>0</v>
      </c>
      <c r="W7">
        <f>'CAN Residential Assignment'!W203</f>
        <v>0</v>
      </c>
      <c r="X7">
        <f>'CAN Residential Assignment'!X203</f>
        <v>0</v>
      </c>
      <c r="Y7">
        <f>'CAN Residential Assignment'!Y203</f>
        <v>0</v>
      </c>
      <c r="Z7">
        <f>'CAN Residential Assignment'!Z203</f>
        <v>0</v>
      </c>
      <c r="AA7">
        <f>'CAN Residential Assignment'!AA203</f>
        <v>0</v>
      </c>
      <c r="AB7">
        <f>'CAN Residential Assignment'!AB203</f>
        <v>0</v>
      </c>
      <c r="AC7">
        <f>'CAN Residential Assignment'!AC203</f>
        <v>0</v>
      </c>
      <c r="AD7">
        <f>'CAN Residential Assignment'!AD203</f>
        <v>0</v>
      </c>
      <c r="AE7">
        <f>'CAN Residential Assignment'!AE203</f>
        <v>0</v>
      </c>
      <c r="AF7">
        <f>'CAN Residential Assignment'!AF203</f>
        <v>0</v>
      </c>
      <c r="AG7">
        <f>'CAN Residential Assignment'!AG203</f>
        <v>0</v>
      </c>
      <c r="AH7">
        <f>'CAN Residential Assignment'!AH203</f>
        <v>0</v>
      </c>
    </row>
    <row r="8" spans="1:35">
      <c r="A8" s="1" t="s">
        <v>1016</v>
      </c>
      <c r="B8">
        <f>'CAN Residential Assignment'!B204</f>
        <v>0</v>
      </c>
      <c r="C8">
        <f>'CAN Residential Assignment'!C204</f>
        <v>0</v>
      </c>
      <c r="D8">
        <f>'CAN Residential Assignment'!D204</f>
        <v>0</v>
      </c>
      <c r="E8">
        <f>'CAN Residential Assignment'!E204</f>
        <v>0</v>
      </c>
      <c r="F8">
        <f>'CAN Residential Assignment'!F204</f>
        <v>0</v>
      </c>
      <c r="G8">
        <f>'CAN Residential Assignment'!G204</f>
        <v>0</v>
      </c>
      <c r="H8">
        <f>'CAN Residential Assignment'!H204</f>
        <v>0</v>
      </c>
      <c r="I8">
        <f>'CAN Residential Assignment'!I204</f>
        <v>0</v>
      </c>
      <c r="J8">
        <f>'CAN Residential Assignment'!J204</f>
        <v>0</v>
      </c>
      <c r="K8">
        <f>'CAN Residential Assignment'!K204</f>
        <v>0</v>
      </c>
      <c r="L8">
        <f>'CAN Residential Assignment'!L204</f>
        <v>0</v>
      </c>
      <c r="M8">
        <f>'CAN Residential Assignment'!M204</f>
        <v>0</v>
      </c>
      <c r="N8">
        <f>'CAN Residential Assignment'!N204</f>
        <v>0</v>
      </c>
      <c r="O8">
        <f>'CAN Residential Assignment'!O204</f>
        <v>0</v>
      </c>
      <c r="P8">
        <f>'CAN Residential Assignment'!P204</f>
        <v>0</v>
      </c>
      <c r="Q8">
        <f>'CAN Residential Assignment'!Q204</f>
        <v>0</v>
      </c>
      <c r="R8">
        <f>'CAN Residential Assignment'!R204</f>
        <v>0</v>
      </c>
      <c r="S8">
        <f>'CAN Residential Assignment'!S204</f>
        <v>0</v>
      </c>
      <c r="T8">
        <f>'CAN Residential Assignment'!T204</f>
        <v>0</v>
      </c>
      <c r="U8">
        <f>'CAN Residential Assignment'!U204</f>
        <v>0</v>
      </c>
      <c r="V8">
        <f>'CAN Residential Assignment'!V204</f>
        <v>0</v>
      </c>
      <c r="W8">
        <f>'CAN Residential Assignment'!W204</f>
        <v>0</v>
      </c>
      <c r="X8">
        <f>'CAN Residential Assignment'!X204</f>
        <v>0</v>
      </c>
      <c r="Y8">
        <f>'CAN Residential Assignment'!Y204</f>
        <v>0</v>
      </c>
      <c r="Z8">
        <f>'CAN Residential Assignment'!Z204</f>
        <v>0</v>
      </c>
      <c r="AA8">
        <f>'CAN Residential Assignment'!AA204</f>
        <v>0</v>
      </c>
      <c r="AB8">
        <f>'CAN Residential Assignment'!AB204</f>
        <v>0</v>
      </c>
      <c r="AC8">
        <f>'CAN Residential Assignment'!AC204</f>
        <v>0</v>
      </c>
      <c r="AD8">
        <f>'CAN Residential Assignment'!AD204</f>
        <v>0</v>
      </c>
      <c r="AE8">
        <f>'CAN Residential Assignment'!AE204</f>
        <v>0</v>
      </c>
      <c r="AF8">
        <f>'CAN Residential Assignment'!AF204</f>
        <v>0</v>
      </c>
      <c r="AG8">
        <f>'CAN Residential Assignment'!AG204</f>
        <v>0</v>
      </c>
      <c r="AH8">
        <f>'CAN Residential Assignment'!AH204</f>
        <v>0</v>
      </c>
    </row>
    <row r="9" spans="1:35">
      <c r="A9" s="1" t="s">
        <v>1017</v>
      </c>
      <c r="B9">
        <f>'CAN Residential Assignment'!B205</f>
        <v>0</v>
      </c>
      <c r="C9">
        <f>'CAN Residential Assignment'!C205</f>
        <v>0</v>
      </c>
      <c r="D9">
        <f>'CAN Residential Assignment'!D205</f>
        <v>0</v>
      </c>
      <c r="E9">
        <f>'CAN Residential Assignment'!E205</f>
        <v>0</v>
      </c>
      <c r="F9">
        <f>'CAN Residential Assignment'!F205</f>
        <v>0</v>
      </c>
      <c r="G9">
        <f>'CAN Residential Assignment'!G205</f>
        <v>0</v>
      </c>
      <c r="H9">
        <f>'CAN Residential Assignment'!H205</f>
        <v>0</v>
      </c>
      <c r="I9">
        <f>'CAN Residential Assignment'!I205</f>
        <v>0</v>
      </c>
      <c r="J9">
        <f>'CAN Residential Assignment'!J205</f>
        <v>0</v>
      </c>
      <c r="K9">
        <f>'CAN Residential Assignment'!K205</f>
        <v>0</v>
      </c>
      <c r="L9">
        <f>'CAN Residential Assignment'!L205</f>
        <v>0</v>
      </c>
      <c r="M9">
        <f>'CAN Residential Assignment'!M205</f>
        <v>0</v>
      </c>
      <c r="N9">
        <f>'CAN Residential Assignment'!N205</f>
        <v>0</v>
      </c>
      <c r="O9">
        <f>'CAN Residential Assignment'!O205</f>
        <v>0</v>
      </c>
      <c r="P9">
        <f>'CAN Residential Assignment'!P205</f>
        <v>0</v>
      </c>
      <c r="Q9">
        <f>'CAN Residential Assignment'!Q205</f>
        <v>0</v>
      </c>
      <c r="R9">
        <f>'CAN Residential Assignment'!R205</f>
        <v>0</v>
      </c>
      <c r="S9">
        <f>'CAN Residential Assignment'!S205</f>
        <v>0</v>
      </c>
      <c r="T9">
        <f>'CAN Residential Assignment'!T205</f>
        <v>0</v>
      </c>
      <c r="U9">
        <f>'CAN Residential Assignment'!U205</f>
        <v>0</v>
      </c>
      <c r="V9">
        <f>'CAN Residential Assignment'!V205</f>
        <v>0</v>
      </c>
      <c r="W9">
        <f>'CAN Residential Assignment'!W205</f>
        <v>0</v>
      </c>
      <c r="X9">
        <f>'CAN Residential Assignment'!X205</f>
        <v>0</v>
      </c>
      <c r="Y9">
        <f>'CAN Residential Assignment'!Y205</f>
        <v>0</v>
      </c>
      <c r="Z9">
        <f>'CAN Residential Assignment'!Z205</f>
        <v>0</v>
      </c>
      <c r="AA9">
        <f>'CAN Residential Assignment'!AA205</f>
        <v>0</v>
      </c>
      <c r="AB9">
        <f>'CAN Residential Assignment'!AB205</f>
        <v>0</v>
      </c>
      <c r="AC9">
        <f>'CAN Residential Assignment'!AC205</f>
        <v>0</v>
      </c>
      <c r="AD9">
        <f>'CAN Residential Assignment'!AD205</f>
        <v>0</v>
      </c>
      <c r="AE9">
        <f>'CAN Residential Assignment'!AE205</f>
        <v>0</v>
      </c>
      <c r="AF9">
        <f>'CAN Residential Assignment'!AF205</f>
        <v>0</v>
      </c>
      <c r="AG9">
        <f>'CAN Residential Assignment'!AG205</f>
        <v>0</v>
      </c>
      <c r="AH9">
        <f>'CAN Residential Assignment'!AH205</f>
        <v>0</v>
      </c>
    </row>
    <row r="10" spans="1:35">
      <c r="A10" s="1" t="s">
        <v>1018</v>
      </c>
      <c r="B10">
        <f>'CAN Residential Assignment'!B206</f>
        <v>0</v>
      </c>
      <c r="C10">
        <f>'CAN Residential Assignment'!C206</f>
        <v>0</v>
      </c>
      <c r="D10">
        <f>'CAN Residential Assignment'!D206</f>
        <v>0</v>
      </c>
      <c r="E10">
        <f>'CAN Residential Assignment'!E206</f>
        <v>0</v>
      </c>
      <c r="F10">
        <f>'CAN Residential Assignment'!F206</f>
        <v>0</v>
      </c>
      <c r="G10">
        <f>'CAN Residential Assignment'!G206</f>
        <v>0</v>
      </c>
      <c r="H10">
        <f>'CAN Residential Assignment'!H206</f>
        <v>0</v>
      </c>
      <c r="I10">
        <f>'CAN Residential Assignment'!I206</f>
        <v>0</v>
      </c>
      <c r="J10">
        <f>'CAN Residential Assignment'!J206</f>
        <v>0</v>
      </c>
      <c r="K10">
        <f>'CAN Residential Assignment'!K206</f>
        <v>0</v>
      </c>
      <c r="L10">
        <f>'CAN Residential Assignment'!L206</f>
        <v>0</v>
      </c>
      <c r="M10">
        <f>'CAN Residential Assignment'!M206</f>
        <v>0</v>
      </c>
      <c r="N10">
        <f>'CAN Residential Assignment'!N206</f>
        <v>0</v>
      </c>
      <c r="O10">
        <f>'CAN Residential Assignment'!O206</f>
        <v>0</v>
      </c>
      <c r="P10">
        <f>'CAN Residential Assignment'!P206</f>
        <v>0</v>
      </c>
      <c r="Q10">
        <f>'CAN Residential Assignment'!Q206</f>
        <v>0</v>
      </c>
      <c r="R10">
        <f>'CAN Residential Assignment'!R206</f>
        <v>0</v>
      </c>
      <c r="S10">
        <f>'CAN Residential Assignment'!S206</f>
        <v>0</v>
      </c>
      <c r="T10">
        <f>'CAN Residential Assignment'!T206</f>
        <v>0</v>
      </c>
      <c r="U10">
        <f>'CAN Residential Assignment'!U206</f>
        <v>0</v>
      </c>
      <c r="V10">
        <f>'CAN Residential Assignment'!V206</f>
        <v>0</v>
      </c>
      <c r="W10">
        <f>'CAN Residential Assignment'!W206</f>
        <v>0</v>
      </c>
      <c r="X10">
        <f>'CAN Residential Assignment'!X206</f>
        <v>0</v>
      </c>
      <c r="Y10">
        <f>'CAN Residential Assignment'!Y206</f>
        <v>0</v>
      </c>
      <c r="Z10">
        <f>'CAN Residential Assignment'!Z206</f>
        <v>0</v>
      </c>
      <c r="AA10">
        <f>'CAN Residential Assignment'!AA206</f>
        <v>0</v>
      </c>
      <c r="AB10">
        <f>'CAN Residential Assignment'!AB206</f>
        <v>0</v>
      </c>
      <c r="AC10">
        <f>'CAN Residential Assignment'!AC206</f>
        <v>0</v>
      </c>
      <c r="AD10">
        <f>'CAN Residential Assignment'!AD206</f>
        <v>0</v>
      </c>
      <c r="AE10">
        <f>'CAN Residential Assignment'!AE206</f>
        <v>0</v>
      </c>
      <c r="AF10">
        <f>'CAN Residential Assignment'!AF206</f>
        <v>0</v>
      </c>
      <c r="AG10">
        <f>'CAN Residential Assignment'!AG206</f>
        <v>0</v>
      </c>
      <c r="AH10">
        <f>'CAN Residential Assignment'!AH206</f>
        <v>0</v>
      </c>
    </row>
    <row r="11" spans="1:35">
      <c r="A11" s="1" t="s">
        <v>1019</v>
      </c>
      <c r="B11">
        <f>'CAN Residential Assignment'!B207</f>
        <v>0</v>
      </c>
      <c r="C11">
        <f>'CAN Residential Assignment'!C207</f>
        <v>0</v>
      </c>
      <c r="D11">
        <f>'CAN Residential Assignment'!D207</f>
        <v>0</v>
      </c>
      <c r="E11">
        <f>'CAN Residential Assignment'!E207</f>
        <v>0</v>
      </c>
      <c r="F11">
        <f>'CAN Residential Assignment'!F207</f>
        <v>0</v>
      </c>
      <c r="G11">
        <f>'CAN Residential Assignment'!G207</f>
        <v>0</v>
      </c>
      <c r="H11">
        <f>'CAN Residential Assignment'!H207</f>
        <v>0</v>
      </c>
      <c r="I11">
        <f>'CAN Residential Assignment'!I207</f>
        <v>0</v>
      </c>
      <c r="J11">
        <f>'CAN Residential Assignment'!J207</f>
        <v>0</v>
      </c>
      <c r="K11">
        <f>'CAN Residential Assignment'!K207</f>
        <v>0</v>
      </c>
      <c r="L11">
        <f>'CAN Residential Assignment'!L207</f>
        <v>0</v>
      </c>
      <c r="M11">
        <f>'CAN Residential Assignment'!M207</f>
        <v>0</v>
      </c>
      <c r="N11">
        <f>'CAN Residential Assignment'!N207</f>
        <v>0</v>
      </c>
      <c r="O11">
        <f>'CAN Residential Assignment'!O207</f>
        <v>0</v>
      </c>
      <c r="P11">
        <f>'CAN Residential Assignment'!P207</f>
        <v>0</v>
      </c>
      <c r="Q11">
        <f>'CAN Residential Assignment'!Q207</f>
        <v>0</v>
      </c>
      <c r="R11">
        <f>'CAN Residential Assignment'!R207</f>
        <v>0</v>
      </c>
      <c r="S11">
        <f>'CAN Residential Assignment'!S207</f>
        <v>0</v>
      </c>
      <c r="T11">
        <f>'CAN Residential Assignment'!T207</f>
        <v>0</v>
      </c>
      <c r="U11">
        <f>'CAN Residential Assignment'!U207</f>
        <v>0</v>
      </c>
      <c r="V11">
        <f>'CAN Residential Assignment'!V207</f>
        <v>0</v>
      </c>
      <c r="W11">
        <f>'CAN Residential Assignment'!W207</f>
        <v>0</v>
      </c>
      <c r="X11">
        <f>'CAN Residential Assignment'!X207</f>
        <v>0</v>
      </c>
      <c r="Y11">
        <f>'CAN Residential Assignment'!Y207</f>
        <v>0</v>
      </c>
      <c r="Z11">
        <f>'CAN Residential Assignment'!Z207</f>
        <v>0</v>
      </c>
      <c r="AA11">
        <f>'CAN Residential Assignment'!AA207</f>
        <v>0</v>
      </c>
      <c r="AB11">
        <f>'CAN Residential Assignment'!AB207</f>
        <v>0</v>
      </c>
      <c r="AC11">
        <f>'CAN Residential Assignment'!AC207</f>
        <v>0</v>
      </c>
      <c r="AD11">
        <f>'CAN Residential Assignment'!AD207</f>
        <v>0</v>
      </c>
      <c r="AE11">
        <f>'CAN Residential Assignment'!AE207</f>
        <v>0</v>
      </c>
      <c r="AF11">
        <f>'CAN Residential Assignment'!AF207</f>
        <v>0</v>
      </c>
      <c r="AG11">
        <f>'CAN Residential Assignment'!AG207</f>
        <v>0</v>
      </c>
      <c r="AH11">
        <f>'CAN Residential Assignment'!AH207</f>
        <v>0</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election activeCell="B4" sqref="B4"/>
    </sheetView>
  </sheetViews>
  <sheetFormatPr defaultColWidth="8.85546875" defaultRowHeight="15"/>
  <cols>
    <col min="1" max="1" width="29.85546875" customWidth="1"/>
    <col min="2" max="34" width="11" customWidth="1"/>
  </cols>
  <sheetData>
    <row r="1" spans="1:37">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1011</v>
      </c>
      <c r="B2">
        <f>'CAN Commercial Assignment'!B135</f>
        <v>78201202844384.688</v>
      </c>
      <c r="C2">
        <f>'CAN Commercial Assignment'!C135</f>
        <v>78183558530572.453</v>
      </c>
      <c r="D2">
        <f>'CAN Commercial Assignment'!D135</f>
        <v>63809858887708.805</v>
      </c>
      <c r="E2">
        <f>'CAN Commercial Assignment'!E135</f>
        <v>78257343842878.188</v>
      </c>
      <c r="F2">
        <f>'CAN Commercial Assignment'!F135</f>
        <v>78789881314302.219</v>
      </c>
      <c r="G2">
        <f>'CAN Commercial Assignment'!G135</f>
        <v>79370539641577.813</v>
      </c>
      <c r="H2">
        <f>'CAN Commercial Assignment'!H135</f>
        <v>80076312194067.5</v>
      </c>
      <c r="I2">
        <f>'CAN Commercial Assignment'!I135</f>
        <v>80470903212050.375</v>
      </c>
      <c r="J2">
        <f>'CAN Commercial Assignment'!J135</f>
        <v>80902386886186.094</v>
      </c>
      <c r="K2">
        <f>'CAN Commercial Assignment'!K135</f>
        <v>81417280043797.875</v>
      </c>
      <c r="L2">
        <f>'CAN Commercial Assignment'!L135</f>
        <v>81977086000204.469</v>
      </c>
      <c r="M2">
        <f>'CAN Commercial Assignment'!M135</f>
        <v>82609073240388.406</v>
      </c>
      <c r="N2">
        <f>'CAN Commercial Assignment'!N135</f>
        <v>83268328965554.906</v>
      </c>
      <c r="O2">
        <f>'CAN Commercial Assignment'!O135</f>
        <v>83914752462494.313</v>
      </c>
      <c r="P2">
        <f>'CAN Commercial Assignment'!P135</f>
        <v>84513055103582.156</v>
      </c>
      <c r="Q2">
        <f>'CAN Commercial Assignment'!Q135</f>
        <v>85124189972897.078</v>
      </c>
      <c r="R2">
        <f>'CAN Commercial Assignment'!R135</f>
        <v>85695224129002.359</v>
      </c>
      <c r="S2">
        <f>'CAN Commercial Assignment'!S135</f>
        <v>86213325343670.922</v>
      </c>
      <c r="T2">
        <f>'CAN Commercial Assignment'!T135</f>
        <v>86609520390182.172</v>
      </c>
      <c r="U2">
        <f>'CAN Commercial Assignment'!U135</f>
        <v>86957594580841.859</v>
      </c>
      <c r="V2">
        <f>'CAN Commercial Assignment'!V135</f>
        <v>87276796257990.594</v>
      </c>
      <c r="W2">
        <f>'CAN Commercial Assignment'!W135</f>
        <v>87554293193401.313</v>
      </c>
      <c r="X2">
        <f>'CAN Commercial Assignment'!X135</f>
        <v>87796501501187.547</v>
      </c>
      <c r="Y2">
        <f>'CAN Commercial Assignment'!Y135</f>
        <v>88136555549205.297</v>
      </c>
      <c r="Z2">
        <f>'CAN Commercial Assignment'!Z135</f>
        <v>88515106281904.313</v>
      </c>
      <c r="AA2">
        <f>'CAN Commercial Assignment'!AA135</f>
        <v>88980274555136.141</v>
      </c>
      <c r="AB2">
        <f>'CAN Commercial Assignment'!AB135</f>
        <v>89496771741276.313</v>
      </c>
      <c r="AC2">
        <f>'CAN Commercial Assignment'!AC135</f>
        <v>90071013954438.359</v>
      </c>
      <c r="AD2">
        <f>'CAN Commercial Assignment'!AD135</f>
        <v>90661296452884.281</v>
      </c>
      <c r="AE2">
        <f>'CAN Commercial Assignment'!AE135</f>
        <v>91312532035408.844</v>
      </c>
      <c r="AF2">
        <f>'CAN Commercial Assignment'!AF135</f>
        <v>91954143446763.094</v>
      </c>
      <c r="AG2">
        <f>'CAN Commercial Assignment'!AG135</f>
        <v>92643875713968.938</v>
      </c>
      <c r="AH2">
        <f>'CAN Commercial Assignment'!AH135</f>
        <v>93296715325021.859</v>
      </c>
      <c r="AI2">
        <f>'CAN Commercial Assignment'!AI135</f>
        <v>0</v>
      </c>
      <c r="AJ2">
        <f>'CAN Commercial Assignment'!AJ135</f>
        <v>0</v>
      </c>
      <c r="AK2">
        <f>'CAN Commercial Assignment'!AK135</f>
        <v>0</v>
      </c>
    </row>
    <row r="3" spans="1:37">
      <c r="A3" s="1" t="s">
        <v>1012</v>
      </c>
      <c r="B3">
        <f>'CAN Commercial Assignment'!B136</f>
        <v>21508099324069.371</v>
      </c>
      <c r="C3">
        <f>'CAN Commercial Assignment'!C136</f>
        <v>23478306895739.848</v>
      </c>
      <c r="D3">
        <f>'CAN Commercial Assignment'!D136</f>
        <v>16254212466281.432</v>
      </c>
      <c r="E3">
        <f>'CAN Commercial Assignment'!E136</f>
        <v>20030443645316.512</v>
      </c>
      <c r="F3">
        <f>'CAN Commercial Assignment'!F136</f>
        <v>19702075716704.766</v>
      </c>
      <c r="G3">
        <f>'CAN Commercial Assignment'!G136</f>
        <v>19373707788093.02</v>
      </c>
      <c r="H3">
        <f>'CAN Commercial Assignment'!H136</f>
        <v>19209523823787.148</v>
      </c>
      <c r="I3">
        <f>'CAN Commercial Assignment'!I136</f>
        <v>19045339859481.273</v>
      </c>
      <c r="J3">
        <f>'CAN Commercial Assignment'!J136</f>
        <v>18716971930869.527</v>
      </c>
      <c r="K3">
        <f>'CAN Commercial Assignment'!K136</f>
        <v>18552787966563.652</v>
      </c>
      <c r="L3">
        <f>'CAN Commercial Assignment'!L136</f>
        <v>18224420037951.91</v>
      </c>
      <c r="M3">
        <f>'CAN Commercial Assignment'!M136</f>
        <v>18060236073646.039</v>
      </c>
      <c r="N3">
        <f>'CAN Commercial Assignment'!N136</f>
        <v>17731868145034.293</v>
      </c>
      <c r="O3">
        <f>'CAN Commercial Assignment'!O136</f>
        <v>17567684180728.418</v>
      </c>
      <c r="P3">
        <f>'CAN Commercial Assignment'!P136</f>
        <v>17403500216422.545</v>
      </c>
      <c r="Q3">
        <f>'CAN Commercial Assignment'!Q136</f>
        <v>17075132287810.799</v>
      </c>
      <c r="R3">
        <f>'CAN Commercial Assignment'!R136</f>
        <v>16910948323504.926</v>
      </c>
      <c r="S3">
        <f>'CAN Commercial Assignment'!S136</f>
        <v>16746764359199.051</v>
      </c>
      <c r="T3">
        <f>'CAN Commercial Assignment'!T136</f>
        <v>16418396430587.305</v>
      </c>
      <c r="U3">
        <f>'CAN Commercial Assignment'!U136</f>
        <v>16254212466281.432</v>
      </c>
      <c r="V3">
        <f>'CAN Commercial Assignment'!V136</f>
        <v>16090028501975.559</v>
      </c>
      <c r="W3">
        <f>'CAN Commercial Assignment'!W136</f>
        <v>15925844537669.686</v>
      </c>
      <c r="X3">
        <f>'CAN Commercial Assignment'!X136</f>
        <v>15597476609057.941</v>
      </c>
      <c r="Y3">
        <f>'CAN Commercial Assignment'!Y136</f>
        <v>15433292644752.066</v>
      </c>
      <c r="Z3">
        <f>'CAN Commercial Assignment'!Z136</f>
        <v>15269108680446.193</v>
      </c>
      <c r="AA3">
        <f>'CAN Commercial Assignment'!AA136</f>
        <v>15104924716140.32</v>
      </c>
      <c r="AB3">
        <f>'CAN Commercial Assignment'!AB136</f>
        <v>14940740751834.449</v>
      </c>
      <c r="AC3">
        <f>'CAN Commercial Assignment'!AC136</f>
        <v>14776556787528.576</v>
      </c>
      <c r="AD3">
        <f>'CAN Commercial Assignment'!AD136</f>
        <v>14776556787528.576</v>
      </c>
      <c r="AE3">
        <f>'CAN Commercial Assignment'!AE136</f>
        <v>14612372823222.703</v>
      </c>
      <c r="AF3">
        <f>'CAN Commercial Assignment'!AF136</f>
        <v>14448188858916.83</v>
      </c>
      <c r="AG3">
        <f>'CAN Commercial Assignment'!AG136</f>
        <v>14448188858916.83</v>
      </c>
      <c r="AH3">
        <f>'CAN Commercial Assignment'!AH136</f>
        <v>14284004894610.957</v>
      </c>
      <c r="AI3">
        <f>'CAN Commercial Assignment'!AI136</f>
        <v>0</v>
      </c>
      <c r="AJ3">
        <f>'CAN Commercial Assignment'!AJ136</f>
        <v>0</v>
      </c>
      <c r="AK3">
        <f>'CAN Commercial Assignment'!AK136</f>
        <v>0</v>
      </c>
    </row>
    <row r="4" spans="1:37">
      <c r="A4" s="1" t="s">
        <v>1013</v>
      </c>
      <c r="B4">
        <f>'CAN Commercial Assignment'!B137</f>
        <v>476257867755541.31</v>
      </c>
      <c r="C4">
        <f>'CAN Commercial Assignment'!C137</f>
        <v>498057229788202.06</v>
      </c>
      <c r="D4">
        <f>'CAN Commercial Assignment'!D137</f>
        <v>410689780633909.13</v>
      </c>
      <c r="E4">
        <f>'CAN Commercial Assignment'!E137</f>
        <v>460709312592473.75</v>
      </c>
      <c r="F4">
        <f>'CAN Commercial Assignment'!F137</f>
        <v>458224682246819.56</v>
      </c>
      <c r="G4">
        <f>'CAN Commercial Assignment'!G137</f>
        <v>456884289560348.25</v>
      </c>
      <c r="H4">
        <f>'CAN Commercial Assignment'!H137</f>
        <v>456315439981211.63</v>
      </c>
      <c r="I4">
        <f>'CAN Commercial Assignment'!I137</f>
        <v>455066586307474.94</v>
      </c>
      <c r="J4">
        <f>'CAN Commercial Assignment'!J137</f>
        <v>456014668939369.25</v>
      </c>
      <c r="K4">
        <f>'CAN Commercial Assignment'!K137</f>
        <v>456563903015777.06</v>
      </c>
      <c r="L4">
        <f>'CAN Commercial Assignment'!L137</f>
        <v>455249664332944.13</v>
      </c>
      <c r="M4">
        <f>'CAN Commercial Assignment'!M137</f>
        <v>454791969269270.94</v>
      </c>
      <c r="N4">
        <f>'CAN Commercial Assignment'!N137</f>
        <v>455818513912080.81</v>
      </c>
      <c r="O4">
        <f>'CAN Commercial Assignment'!O137</f>
        <v>459826614969675.56</v>
      </c>
      <c r="P4">
        <f>'CAN Commercial Assignment'!P137</f>
        <v>463507790981789.56</v>
      </c>
      <c r="Q4">
        <f>'CAN Commercial Assignment'!Q137</f>
        <v>466803195440236.13</v>
      </c>
      <c r="R4">
        <f>'CAN Commercial Assignment'!R137</f>
        <v>469268210283161.5</v>
      </c>
      <c r="S4">
        <f>'CAN Commercial Assignment'!S137</f>
        <v>471850918142459.94</v>
      </c>
      <c r="T4">
        <f>'CAN Commercial Assignment'!T137</f>
        <v>474296317482656.44</v>
      </c>
      <c r="U4">
        <f>'CAN Commercial Assignment'!U137</f>
        <v>476643639309208.69</v>
      </c>
      <c r="V4">
        <f>'CAN Commercial Assignment'!V137</f>
        <v>480455585339514.94</v>
      </c>
      <c r="W4">
        <f>'CAN Commercial Assignment'!W137</f>
        <v>485706001569936.88</v>
      </c>
      <c r="X4">
        <f>'CAN Commercial Assignment'!X137</f>
        <v>490367952718493.31</v>
      </c>
      <c r="Y4">
        <f>'CAN Commercial Assignment'!Y137</f>
        <v>493512971656018.75</v>
      </c>
      <c r="Z4">
        <f>'CAN Commercial Assignment'!Z137</f>
        <v>496226449533509.38</v>
      </c>
      <c r="AA4">
        <f>'CAN Commercial Assignment'!AA137</f>
        <v>501319941742100.56</v>
      </c>
      <c r="AB4">
        <f>'CAN Commercial Assignment'!AB137</f>
        <v>508276906709932.31</v>
      </c>
      <c r="AC4">
        <f>'CAN Commercial Assignment'!AC137</f>
        <v>513154628388506.06</v>
      </c>
      <c r="AD4">
        <f>'CAN Commercial Assignment'!AD137</f>
        <v>516574264364235.31</v>
      </c>
      <c r="AE4">
        <f>'CAN Commercial Assignment'!AE137</f>
        <v>520366594891812.88</v>
      </c>
      <c r="AF4">
        <f>'CAN Commercial Assignment'!AF137</f>
        <v>524459696461232.63</v>
      </c>
      <c r="AG4">
        <f>'CAN Commercial Assignment'!AG137</f>
        <v>528493951522465.94</v>
      </c>
      <c r="AH4">
        <f>'CAN Commercial Assignment'!AH137</f>
        <v>532541283585518.38</v>
      </c>
      <c r="AI4">
        <f>'CAN Commercial Assignment'!AI137</f>
        <v>0</v>
      </c>
      <c r="AJ4">
        <f>'CAN Commercial Assignment'!AJ137</f>
        <v>0</v>
      </c>
      <c r="AK4">
        <f>'CAN Commercial Assignment'!AK137</f>
        <v>0</v>
      </c>
    </row>
    <row r="5" spans="1:37">
      <c r="A5" s="1" t="s">
        <v>1014</v>
      </c>
      <c r="B5">
        <f>'CAN Commercial Assignment'!B138</f>
        <v>15711853554609.99</v>
      </c>
      <c r="C5">
        <f>'CAN Commercial Assignment'!C138</f>
        <v>15855914776468.971</v>
      </c>
      <c r="D5">
        <f>'CAN Commercial Assignment'!D138</f>
        <v>15186453804300.771</v>
      </c>
      <c r="E5">
        <f>'CAN Commercial Assignment'!E138</f>
        <v>15843909674647.391</v>
      </c>
      <c r="F5">
        <f>'CAN Commercial Assignment'!F138</f>
        <v>15983027619285.719</v>
      </c>
      <c r="G5">
        <f>'CAN Commercial Assignment'!G138</f>
        <v>16100960090121.252</v>
      </c>
      <c r="H5">
        <f>'CAN Commercial Assignment'!H138</f>
        <v>16265500603322.932</v>
      </c>
      <c r="I5">
        <f>'CAN Commercial Assignment'!I138</f>
        <v>16288098442045.908</v>
      </c>
      <c r="J5">
        <f>'CAN Commercial Assignment'!J138</f>
        <v>16331175572111.582</v>
      </c>
      <c r="K5">
        <f>'CAN Commercial Assignment'!K138</f>
        <v>16391201081219.49</v>
      </c>
      <c r="L5">
        <f>'CAN Commercial Assignment'!L138</f>
        <v>16440633853426.006</v>
      </c>
      <c r="M5">
        <f>'CAN Commercial Assignment'!M138</f>
        <v>16511252099435.309</v>
      </c>
      <c r="N5">
        <f>'CAN Commercial Assignment'!N138</f>
        <v>16570571426083.123</v>
      </c>
      <c r="O5">
        <f>'CAN Commercial Assignment'!O138</f>
        <v>16619298015829.541</v>
      </c>
      <c r="P5">
        <f>'CAN Commercial Assignment'!P138</f>
        <v>16660962780975.033</v>
      </c>
      <c r="Q5">
        <f>'CAN Commercial Assignment'!Q138</f>
        <v>16693447174139.309</v>
      </c>
      <c r="R5">
        <f>'CAN Commercial Assignment'!R138</f>
        <v>16724519202383.406</v>
      </c>
      <c r="S5">
        <f>'CAN Commercial Assignment'!S138</f>
        <v>16747823223566.477</v>
      </c>
      <c r="T5">
        <f>'CAN Commercial Assignment'!T138</f>
        <v>16760534507848.148</v>
      </c>
      <c r="U5">
        <f>'CAN Commercial Assignment'!U138</f>
        <v>16771833427209.639</v>
      </c>
      <c r="V5">
        <f>'CAN Commercial Assignment'!V138</f>
        <v>16781013799190.85</v>
      </c>
      <c r="W5">
        <f>'CAN Commercial Assignment'!W138</f>
        <v>16788075623791.777</v>
      </c>
      <c r="X5">
        <f>'CAN Commercial Assignment'!X138</f>
        <v>16803611637913.826</v>
      </c>
      <c r="Y5">
        <f>'CAN Commercial Assignment'!Y138</f>
        <v>16825503294176.709</v>
      </c>
      <c r="Z5">
        <f>'CAN Commercial Assignment'!Z138</f>
        <v>16861518599641.455</v>
      </c>
      <c r="AA5">
        <f>'CAN Commercial Assignment'!AA138</f>
        <v>16898240087566.291</v>
      </c>
      <c r="AB5">
        <f>'CAN Commercial Assignment'!AB138</f>
        <v>16942023400092.061</v>
      </c>
      <c r="AC5">
        <f>'CAN Commercial Assignment'!AC138</f>
        <v>16987219077538.018</v>
      </c>
      <c r="AD5">
        <f>'CAN Commercial Assignment'!AD138</f>
        <v>17043713674345.457</v>
      </c>
      <c r="AE5">
        <f>'CAN Commercial Assignment'!AE138</f>
        <v>17092440264091.879</v>
      </c>
      <c r="AF5">
        <f>'CAN Commercial Assignment'!AF138</f>
        <v>17150347225819.508</v>
      </c>
      <c r="AG5">
        <f>'CAN Commercial Assignment'!AG138</f>
        <v>17202604727866.393</v>
      </c>
      <c r="AH5">
        <f>'CAN Commercial Assignment'!AH138</f>
        <v>17261217872054.113</v>
      </c>
      <c r="AI5">
        <f>'CAN Commercial Assignment'!AI138</f>
        <v>0</v>
      </c>
      <c r="AJ5">
        <f>'CAN Commercial Assignment'!AJ138</f>
        <v>0</v>
      </c>
      <c r="AK5">
        <f>'CAN Commercial Assignment'!AK138</f>
        <v>0</v>
      </c>
    </row>
    <row r="6" spans="1:37">
      <c r="A6" s="1" t="s">
        <v>1015</v>
      </c>
      <c r="B6">
        <f>'CAN Commercial Assignment'!B139</f>
        <v>5.054005263882712E-11</v>
      </c>
      <c r="C6">
        <f>'CAN Commercial Assignment'!C139</f>
        <v>5.054005263882712E-11</v>
      </c>
      <c r="D6">
        <f>'CAN Commercial Assignment'!D139</f>
        <v>3.5256255721942048E-11</v>
      </c>
      <c r="E6">
        <f>'CAN Commercial Assignment'!E139</f>
        <v>3.5643599073045072E-11</v>
      </c>
      <c r="F6">
        <f>'CAN Commercial Assignment'!F139</f>
        <v>3.6030942424148095E-11</v>
      </c>
      <c r="G6">
        <f>'CAN Commercial Assignment'!G139</f>
        <v>3.6418285775251016E-11</v>
      </c>
      <c r="H6">
        <f>'CAN Commercial Assignment'!H139</f>
        <v>3.6805629126354039E-11</v>
      </c>
      <c r="I6">
        <f>'CAN Commercial Assignment'!I139</f>
        <v>3.7192972477457063E-11</v>
      </c>
      <c r="J6">
        <f>'CAN Commercial Assignment'!J139</f>
        <v>3.7580315828560087E-11</v>
      </c>
      <c r="K6">
        <f>'CAN Commercial Assignment'!K139</f>
        <v>3.796765917966311E-11</v>
      </c>
      <c r="L6">
        <f>'CAN Commercial Assignment'!L139</f>
        <v>3.8355002530766134E-11</v>
      </c>
      <c r="M6">
        <f>'CAN Commercial Assignment'!M139</f>
        <v>3.8742345881869054E-11</v>
      </c>
      <c r="N6">
        <f>'CAN Commercial Assignment'!N139</f>
        <v>3.9129689232972078E-11</v>
      </c>
      <c r="O6">
        <f>'CAN Commercial Assignment'!O139</f>
        <v>3.9517032584075102E-11</v>
      </c>
      <c r="P6">
        <f>'CAN Commercial Assignment'!P139</f>
        <v>3.9904375935178126E-11</v>
      </c>
      <c r="Q6">
        <f>'CAN Commercial Assignment'!Q139</f>
        <v>4.0291719286281149E-11</v>
      </c>
      <c r="R6">
        <f>'CAN Commercial Assignment'!R139</f>
        <v>4.067906263738407E-11</v>
      </c>
      <c r="S6">
        <f>'CAN Commercial Assignment'!S139</f>
        <v>4.1066405988487093E-11</v>
      </c>
      <c r="T6">
        <f>'CAN Commercial Assignment'!T139</f>
        <v>4.1453749339590117E-11</v>
      </c>
      <c r="U6">
        <f>'CAN Commercial Assignment'!U139</f>
        <v>4.1841092690693141E-11</v>
      </c>
      <c r="V6">
        <f>'CAN Commercial Assignment'!V139</f>
        <v>4.2228436041796164E-11</v>
      </c>
      <c r="W6">
        <f>'CAN Commercial Assignment'!W139</f>
        <v>4.2615779392899188E-11</v>
      </c>
      <c r="X6">
        <f>'CAN Commercial Assignment'!X139</f>
        <v>4.3003122744002108E-11</v>
      </c>
      <c r="Y6">
        <f>'CAN Commercial Assignment'!Y139</f>
        <v>4.3390466095105132E-11</v>
      </c>
      <c r="Z6">
        <f>'CAN Commercial Assignment'!Z139</f>
        <v>4.3777809446208156E-11</v>
      </c>
      <c r="AA6">
        <f>'CAN Commercial Assignment'!AA139</f>
        <v>4.4165152797311179E-11</v>
      </c>
      <c r="AB6">
        <f>'CAN Commercial Assignment'!AB139</f>
        <v>4.4552496148414203E-11</v>
      </c>
      <c r="AC6">
        <f>'CAN Commercial Assignment'!AC139</f>
        <v>4.4939839499517227E-11</v>
      </c>
      <c r="AD6">
        <f>'CAN Commercial Assignment'!AD139</f>
        <v>4.5327182850620147E-11</v>
      </c>
      <c r="AE6">
        <f>'CAN Commercial Assignment'!AE139</f>
        <v>4.5714526201723171E-11</v>
      </c>
      <c r="AF6">
        <f>'CAN Commercial Assignment'!AF139</f>
        <v>4.6101869552826195E-11</v>
      </c>
      <c r="AG6">
        <f>'CAN Commercial Assignment'!AG139</f>
        <v>4.6489212903929218E-11</v>
      </c>
      <c r="AH6">
        <f>'CAN Commercial Assignment'!AH139</f>
        <v>4.6876556255032242E-11</v>
      </c>
      <c r="AI6">
        <f>'CAN Commercial Assignment'!AJ139</f>
        <v>0</v>
      </c>
      <c r="AJ6">
        <f>'CAN Commercial Assignment'!AK139</f>
        <v>0</v>
      </c>
      <c r="AK6">
        <f>'CAN Commercial Assignment'!AL139</f>
        <v>0</v>
      </c>
    </row>
    <row r="7" spans="1:37">
      <c r="A7" s="1" t="s">
        <v>1025</v>
      </c>
      <c r="B7">
        <f>'CAN Commercial Assignment'!B140</f>
        <v>0</v>
      </c>
      <c r="C7">
        <f>'CAN Commercial Assignment'!C140</f>
        <v>0</v>
      </c>
      <c r="D7">
        <f>'CAN Commercial Assignment'!D140</f>
        <v>0</v>
      </c>
      <c r="E7">
        <f>'CAN Commercial Assignment'!E140</f>
        <v>0</v>
      </c>
      <c r="F7">
        <f>'CAN Commercial Assignment'!F140</f>
        <v>0</v>
      </c>
      <c r="G7">
        <f>'CAN Commercial Assignment'!G140</f>
        <v>0</v>
      </c>
      <c r="H7">
        <f>'CAN Commercial Assignment'!H140</f>
        <v>0</v>
      </c>
      <c r="I7">
        <f>'CAN Commercial Assignment'!I140</f>
        <v>0</v>
      </c>
      <c r="J7">
        <f>'CAN Commercial Assignment'!J140</f>
        <v>0</v>
      </c>
      <c r="K7">
        <f>'CAN Commercial Assignment'!K140</f>
        <v>0</v>
      </c>
      <c r="L7">
        <f>'CAN Commercial Assignment'!L140</f>
        <v>0</v>
      </c>
      <c r="M7">
        <f>'CAN Commercial Assignment'!M140</f>
        <v>0</v>
      </c>
      <c r="N7">
        <f>'CAN Commercial Assignment'!N140</f>
        <v>0</v>
      </c>
      <c r="O7">
        <f>'CAN Commercial Assignment'!O140</f>
        <v>0</v>
      </c>
      <c r="P7">
        <f>'CAN Commercial Assignment'!P140</f>
        <v>0</v>
      </c>
      <c r="Q7">
        <f>'CAN Commercial Assignment'!Q140</f>
        <v>0</v>
      </c>
      <c r="R7">
        <f>'CAN Commercial Assignment'!R140</f>
        <v>0</v>
      </c>
      <c r="S7">
        <f>'CAN Commercial Assignment'!S140</f>
        <v>0</v>
      </c>
      <c r="T7">
        <f>'CAN Commercial Assignment'!T140</f>
        <v>0</v>
      </c>
      <c r="U7">
        <f>'CAN Commercial Assignment'!U140</f>
        <v>0</v>
      </c>
      <c r="V7">
        <f>'CAN Commercial Assignment'!V140</f>
        <v>0</v>
      </c>
      <c r="W7">
        <f>'CAN Commercial Assignment'!W140</f>
        <v>0</v>
      </c>
      <c r="X7">
        <f>'CAN Commercial Assignment'!X140</f>
        <v>0</v>
      </c>
      <c r="Y7">
        <f>'CAN Commercial Assignment'!Y140</f>
        <v>0</v>
      </c>
      <c r="Z7">
        <f>'CAN Commercial Assignment'!Z140</f>
        <v>0</v>
      </c>
      <c r="AA7">
        <f>'CAN Commercial Assignment'!AA140</f>
        <v>0</v>
      </c>
      <c r="AB7">
        <f>'CAN Commercial Assignment'!AB140</f>
        <v>0</v>
      </c>
      <c r="AC7">
        <f>'CAN Commercial Assignment'!AC140</f>
        <v>0</v>
      </c>
      <c r="AD7">
        <f>'CAN Commercial Assignment'!AD140</f>
        <v>0</v>
      </c>
      <c r="AE7">
        <f>'CAN Commercial Assignment'!AE140</f>
        <v>0</v>
      </c>
      <c r="AF7">
        <f>'CAN Commercial Assignment'!AF140</f>
        <v>0</v>
      </c>
      <c r="AG7">
        <f>'CAN Commercial Assignment'!AG140</f>
        <v>0</v>
      </c>
      <c r="AH7">
        <f>'CAN Commercial Assignment'!AH140</f>
        <v>0</v>
      </c>
      <c r="AI7">
        <f>'CAN Commercial Assignment'!AI140</f>
        <v>0</v>
      </c>
      <c r="AJ7">
        <f>'CAN Commercial Assignment'!AJ140</f>
        <v>0</v>
      </c>
      <c r="AK7">
        <f>'CAN Commercial Assignment'!AK140</f>
        <v>0</v>
      </c>
    </row>
    <row r="8" spans="1:37">
      <c r="A8" s="1" t="s">
        <v>1016</v>
      </c>
      <c r="B8">
        <f>'CAN Commercial Assignment'!B141</f>
        <v>0</v>
      </c>
      <c r="C8">
        <f>'CAN Commercial Assignment'!C141</f>
        <v>0</v>
      </c>
      <c r="D8">
        <f>'CAN Commercial Assignment'!D141</f>
        <v>0</v>
      </c>
      <c r="E8">
        <f>'CAN Commercial Assignment'!E141</f>
        <v>0</v>
      </c>
      <c r="F8">
        <f>'CAN Commercial Assignment'!F141</f>
        <v>0</v>
      </c>
      <c r="G8">
        <f>'CAN Commercial Assignment'!G141</f>
        <v>0</v>
      </c>
      <c r="H8">
        <f>'CAN Commercial Assignment'!H141</f>
        <v>0</v>
      </c>
      <c r="I8">
        <f>'CAN Commercial Assignment'!I141</f>
        <v>0</v>
      </c>
      <c r="J8">
        <f>'CAN Commercial Assignment'!J141</f>
        <v>0</v>
      </c>
      <c r="K8">
        <f>'CAN Commercial Assignment'!K141</f>
        <v>0</v>
      </c>
      <c r="L8">
        <f>'CAN Commercial Assignment'!L141</f>
        <v>0</v>
      </c>
      <c r="M8">
        <f>'CAN Commercial Assignment'!M141</f>
        <v>0</v>
      </c>
      <c r="N8">
        <f>'CAN Commercial Assignment'!N141</f>
        <v>0</v>
      </c>
      <c r="O8">
        <f>'CAN Commercial Assignment'!O141</f>
        <v>0</v>
      </c>
      <c r="P8">
        <f>'CAN Commercial Assignment'!P141</f>
        <v>0</v>
      </c>
      <c r="Q8">
        <f>'CAN Commercial Assignment'!Q141</f>
        <v>0</v>
      </c>
      <c r="R8">
        <f>'CAN Commercial Assignment'!R141</f>
        <v>0</v>
      </c>
      <c r="S8">
        <f>'CAN Commercial Assignment'!S141</f>
        <v>0</v>
      </c>
      <c r="T8">
        <f>'CAN Commercial Assignment'!T141</f>
        <v>0</v>
      </c>
      <c r="U8">
        <f>'CAN Commercial Assignment'!U141</f>
        <v>0</v>
      </c>
      <c r="V8">
        <f>'CAN Commercial Assignment'!V141</f>
        <v>0</v>
      </c>
      <c r="W8">
        <f>'CAN Commercial Assignment'!W141</f>
        <v>0</v>
      </c>
      <c r="X8">
        <f>'CAN Commercial Assignment'!X141</f>
        <v>0</v>
      </c>
      <c r="Y8">
        <f>'CAN Commercial Assignment'!Y141</f>
        <v>0</v>
      </c>
      <c r="Z8">
        <f>'CAN Commercial Assignment'!Z141</f>
        <v>0</v>
      </c>
      <c r="AA8">
        <f>'CAN Commercial Assignment'!AA141</f>
        <v>0</v>
      </c>
      <c r="AB8">
        <f>'CAN Commercial Assignment'!AB141</f>
        <v>0</v>
      </c>
      <c r="AC8">
        <f>'CAN Commercial Assignment'!AC141</f>
        <v>0</v>
      </c>
      <c r="AD8">
        <f>'CAN Commercial Assignment'!AD141</f>
        <v>0</v>
      </c>
      <c r="AE8">
        <f>'CAN Commercial Assignment'!AE141</f>
        <v>0</v>
      </c>
      <c r="AF8">
        <f>'CAN Commercial Assignment'!AF141</f>
        <v>0</v>
      </c>
      <c r="AG8">
        <f>'CAN Commercial Assignment'!AG141</f>
        <v>0</v>
      </c>
      <c r="AH8">
        <f>'CAN Commercial Assignment'!AH141</f>
        <v>0</v>
      </c>
      <c r="AI8">
        <f>'CAN Commercial Assignment'!AI141</f>
        <v>0</v>
      </c>
      <c r="AJ8">
        <f>'CAN Commercial Assignment'!AJ141</f>
        <v>0</v>
      </c>
      <c r="AK8">
        <f>'CAN Commercial Assignment'!AK141</f>
        <v>0</v>
      </c>
    </row>
    <row r="9" spans="1:37">
      <c r="A9" s="1" t="s">
        <v>1017</v>
      </c>
      <c r="B9">
        <f>'CAN Commercial Assignment'!B142</f>
        <v>0</v>
      </c>
      <c r="C9">
        <f>'CAN Commercial Assignment'!C142</f>
        <v>0</v>
      </c>
      <c r="D9">
        <f>'CAN Commercial Assignment'!D142</f>
        <v>0</v>
      </c>
      <c r="E9">
        <f>'CAN Commercial Assignment'!E142</f>
        <v>0</v>
      </c>
      <c r="F9">
        <f>'CAN Commercial Assignment'!F142</f>
        <v>0</v>
      </c>
      <c r="G9">
        <f>'CAN Commercial Assignment'!G142</f>
        <v>0</v>
      </c>
      <c r="H9">
        <f>'CAN Commercial Assignment'!H142</f>
        <v>0</v>
      </c>
      <c r="I9">
        <f>'CAN Commercial Assignment'!I142</f>
        <v>0</v>
      </c>
      <c r="J9">
        <f>'CAN Commercial Assignment'!J142</f>
        <v>0</v>
      </c>
      <c r="K9">
        <f>'CAN Commercial Assignment'!K142</f>
        <v>0</v>
      </c>
      <c r="L9">
        <f>'CAN Commercial Assignment'!L142</f>
        <v>0</v>
      </c>
      <c r="M9">
        <f>'CAN Commercial Assignment'!M142</f>
        <v>0</v>
      </c>
      <c r="N9">
        <f>'CAN Commercial Assignment'!N142</f>
        <v>0</v>
      </c>
      <c r="O9">
        <f>'CAN Commercial Assignment'!O142</f>
        <v>0</v>
      </c>
      <c r="P9">
        <f>'CAN Commercial Assignment'!P142</f>
        <v>0</v>
      </c>
      <c r="Q9">
        <f>'CAN Commercial Assignment'!Q142</f>
        <v>0</v>
      </c>
      <c r="R9">
        <f>'CAN Commercial Assignment'!R142</f>
        <v>0</v>
      </c>
      <c r="S9">
        <f>'CAN Commercial Assignment'!S142</f>
        <v>0</v>
      </c>
      <c r="T9">
        <f>'CAN Commercial Assignment'!T142</f>
        <v>0</v>
      </c>
      <c r="U9">
        <f>'CAN Commercial Assignment'!U142</f>
        <v>0</v>
      </c>
      <c r="V9">
        <f>'CAN Commercial Assignment'!V142</f>
        <v>0</v>
      </c>
      <c r="W9">
        <f>'CAN Commercial Assignment'!W142</f>
        <v>0</v>
      </c>
      <c r="X9">
        <f>'CAN Commercial Assignment'!X142</f>
        <v>0</v>
      </c>
      <c r="Y9">
        <f>'CAN Commercial Assignment'!Y142</f>
        <v>0</v>
      </c>
      <c r="Z9">
        <f>'CAN Commercial Assignment'!Z142</f>
        <v>0</v>
      </c>
      <c r="AA9">
        <f>'CAN Commercial Assignment'!AA142</f>
        <v>0</v>
      </c>
      <c r="AB9">
        <f>'CAN Commercial Assignment'!AB142</f>
        <v>0</v>
      </c>
      <c r="AC9">
        <f>'CAN Commercial Assignment'!AC142</f>
        <v>0</v>
      </c>
      <c r="AD9">
        <f>'CAN Commercial Assignment'!AD142</f>
        <v>0</v>
      </c>
      <c r="AE9">
        <f>'CAN Commercial Assignment'!AE142</f>
        <v>0</v>
      </c>
      <c r="AF9">
        <f>'CAN Commercial Assignment'!AF142</f>
        <v>0</v>
      </c>
      <c r="AG9">
        <f>'CAN Commercial Assignment'!AG142</f>
        <v>0</v>
      </c>
      <c r="AH9">
        <f>'CAN Commercial Assignment'!AH142</f>
        <v>0</v>
      </c>
      <c r="AI9">
        <f>'CAN Commercial Assignment'!AI142</f>
        <v>0</v>
      </c>
      <c r="AJ9">
        <f>'CAN Commercial Assignment'!AJ142</f>
        <v>0</v>
      </c>
      <c r="AK9">
        <f>'CAN Commercial Assignment'!AK142</f>
        <v>0</v>
      </c>
    </row>
    <row r="10" spans="1:37">
      <c r="A10" s="1" t="s">
        <v>1018</v>
      </c>
      <c r="B10">
        <f>'CAN Commercial Assignment'!B143</f>
        <v>0</v>
      </c>
      <c r="C10">
        <f>'CAN Commercial Assignment'!C143</f>
        <v>0</v>
      </c>
      <c r="D10">
        <f>'CAN Commercial Assignment'!D143</f>
        <v>0</v>
      </c>
      <c r="E10">
        <f>'CAN Commercial Assignment'!E143</f>
        <v>0</v>
      </c>
      <c r="F10">
        <f>'CAN Commercial Assignment'!F143</f>
        <v>0</v>
      </c>
      <c r="G10">
        <f>'CAN Commercial Assignment'!G143</f>
        <v>0</v>
      </c>
      <c r="H10">
        <f>'CAN Commercial Assignment'!H143</f>
        <v>0</v>
      </c>
      <c r="I10">
        <f>'CAN Commercial Assignment'!I143</f>
        <v>0</v>
      </c>
      <c r="J10">
        <f>'CAN Commercial Assignment'!J143</f>
        <v>0</v>
      </c>
      <c r="K10">
        <f>'CAN Commercial Assignment'!K143</f>
        <v>0</v>
      </c>
      <c r="L10">
        <f>'CAN Commercial Assignment'!L143</f>
        <v>0</v>
      </c>
      <c r="M10">
        <f>'CAN Commercial Assignment'!M143</f>
        <v>0</v>
      </c>
      <c r="N10">
        <f>'CAN Commercial Assignment'!N143</f>
        <v>0</v>
      </c>
      <c r="O10">
        <f>'CAN Commercial Assignment'!O143</f>
        <v>0</v>
      </c>
      <c r="P10">
        <f>'CAN Commercial Assignment'!P143</f>
        <v>0</v>
      </c>
      <c r="Q10">
        <f>'CAN Commercial Assignment'!Q143</f>
        <v>0</v>
      </c>
      <c r="R10">
        <f>'CAN Commercial Assignment'!R143</f>
        <v>0</v>
      </c>
      <c r="S10">
        <f>'CAN Commercial Assignment'!S143</f>
        <v>0</v>
      </c>
      <c r="T10">
        <f>'CAN Commercial Assignment'!T143</f>
        <v>0</v>
      </c>
      <c r="U10">
        <f>'CAN Commercial Assignment'!U143</f>
        <v>0</v>
      </c>
      <c r="V10">
        <f>'CAN Commercial Assignment'!V143</f>
        <v>0</v>
      </c>
      <c r="W10">
        <f>'CAN Commercial Assignment'!W143</f>
        <v>0</v>
      </c>
      <c r="X10">
        <f>'CAN Commercial Assignment'!X143</f>
        <v>0</v>
      </c>
      <c r="Y10">
        <f>'CAN Commercial Assignment'!Y143</f>
        <v>0</v>
      </c>
      <c r="Z10">
        <f>'CAN Commercial Assignment'!Z143</f>
        <v>0</v>
      </c>
      <c r="AA10">
        <f>'CAN Commercial Assignment'!AA143</f>
        <v>0</v>
      </c>
      <c r="AB10">
        <f>'CAN Commercial Assignment'!AB143</f>
        <v>0</v>
      </c>
      <c r="AC10">
        <f>'CAN Commercial Assignment'!AC143</f>
        <v>0</v>
      </c>
      <c r="AD10">
        <f>'CAN Commercial Assignment'!AD143</f>
        <v>0</v>
      </c>
      <c r="AE10">
        <f>'CAN Commercial Assignment'!AE143</f>
        <v>0</v>
      </c>
      <c r="AF10">
        <f>'CAN Commercial Assignment'!AF143</f>
        <v>0</v>
      </c>
      <c r="AG10">
        <f>'CAN Commercial Assignment'!AG143</f>
        <v>0</v>
      </c>
      <c r="AH10">
        <f>'CAN Commercial Assignment'!AH143</f>
        <v>0</v>
      </c>
      <c r="AI10">
        <f>'CAN Commercial Assignment'!AI143</f>
        <v>0</v>
      </c>
      <c r="AJ10">
        <f>'CAN Commercial Assignment'!AJ143</f>
        <v>0</v>
      </c>
      <c r="AK10">
        <f>'CAN Commercial Assignment'!AK143</f>
        <v>0</v>
      </c>
    </row>
    <row r="11" spans="1:37">
      <c r="A11" s="1" t="s">
        <v>1019</v>
      </c>
      <c r="B11">
        <f>'CAN Commercial Assignment'!B144</f>
        <v>0</v>
      </c>
      <c r="C11">
        <f>'CAN Commercial Assignment'!C144</f>
        <v>0</v>
      </c>
      <c r="D11">
        <f>'CAN Commercial Assignment'!D144</f>
        <v>0</v>
      </c>
      <c r="E11">
        <f>'CAN Commercial Assignment'!E144</f>
        <v>0</v>
      </c>
      <c r="F11">
        <f>'CAN Commercial Assignment'!F144</f>
        <v>0</v>
      </c>
      <c r="G11">
        <f>'CAN Commercial Assignment'!G144</f>
        <v>0</v>
      </c>
      <c r="H11">
        <f>'CAN Commercial Assignment'!H144</f>
        <v>0</v>
      </c>
      <c r="I11">
        <f>'CAN Commercial Assignment'!I144</f>
        <v>0</v>
      </c>
      <c r="J11">
        <f>'CAN Commercial Assignment'!J144</f>
        <v>0</v>
      </c>
      <c r="K11">
        <f>'CAN Commercial Assignment'!K144</f>
        <v>0</v>
      </c>
      <c r="L11">
        <f>'CAN Commercial Assignment'!L144</f>
        <v>0</v>
      </c>
      <c r="M11">
        <f>'CAN Commercial Assignment'!M144</f>
        <v>0</v>
      </c>
      <c r="N11">
        <f>'CAN Commercial Assignment'!N144</f>
        <v>0</v>
      </c>
      <c r="O11">
        <f>'CAN Commercial Assignment'!O144</f>
        <v>0</v>
      </c>
      <c r="P11">
        <f>'CAN Commercial Assignment'!P144</f>
        <v>0</v>
      </c>
      <c r="Q11">
        <f>'CAN Commercial Assignment'!Q144</f>
        <v>0</v>
      </c>
      <c r="R11">
        <f>'CAN Commercial Assignment'!R144</f>
        <v>0</v>
      </c>
      <c r="S11">
        <f>'CAN Commercial Assignment'!S144</f>
        <v>0</v>
      </c>
      <c r="T11">
        <f>'CAN Commercial Assignment'!T144</f>
        <v>0</v>
      </c>
      <c r="U11">
        <f>'CAN Commercial Assignment'!U144</f>
        <v>0</v>
      </c>
      <c r="V11">
        <f>'CAN Commercial Assignment'!V144</f>
        <v>0</v>
      </c>
      <c r="W11">
        <f>'CAN Commercial Assignment'!W144</f>
        <v>0</v>
      </c>
      <c r="X11">
        <f>'CAN Commercial Assignment'!X144</f>
        <v>0</v>
      </c>
      <c r="Y11">
        <f>'CAN Commercial Assignment'!Y144</f>
        <v>0</v>
      </c>
      <c r="Z11">
        <f>'CAN Commercial Assignment'!Z144</f>
        <v>0</v>
      </c>
      <c r="AA11">
        <f>'CAN Commercial Assignment'!AA144</f>
        <v>0</v>
      </c>
      <c r="AB11">
        <f>'CAN Commercial Assignment'!AB144</f>
        <v>0</v>
      </c>
      <c r="AC11">
        <f>'CAN Commercial Assignment'!AC144</f>
        <v>0</v>
      </c>
      <c r="AD11">
        <f>'CAN Commercial Assignment'!AD144</f>
        <v>0</v>
      </c>
      <c r="AE11">
        <f>'CAN Commercial Assignment'!AE144</f>
        <v>0</v>
      </c>
      <c r="AF11">
        <f>'CAN Commercial Assignment'!AF144</f>
        <v>0</v>
      </c>
      <c r="AG11">
        <f>'CAN Commercial Assignment'!AG144</f>
        <v>0</v>
      </c>
      <c r="AH11">
        <f>'CAN Commercial Assignment'!AH144</f>
        <v>0</v>
      </c>
      <c r="AI11">
        <f>'CAN Commercial Assignment'!AI144</f>
        <v>0</v>
      </c>
      <c r="AJ11">
        <f>'CAN Commercial Assignment'!AJ144</f>
        <v>0</v>
      </c>
      <c r="AK11">
        <f>'CAN Commercial Assignment'!AK144</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5546875" defaultRowHeight="15"/>
  <cols>
    <col min="1" max="1" width="29.85546875" customWidth="1"/>
    <col min="2" max="33" width="9.42578125" bestFit="1" customWidth="1"/>
  </cols>
  <sheetData>
    <row r="1" spans="1:34">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1011</v>
      </c>
      <c r="B2">
        <f>'CAN Commercial Assignment'!B148</f>
        <v>59176414290601.133</v>
      </c>
      <c r="C2">
        <f>'CAN Commercial Assignment'!C148</f>
        <v>59163062485436.398</v>
      </c>
      <c r="D2">
        <f>'CAN Commercial Assignment'!D148</f>
        <v>48286196478050.656</v>
      </c>
      <c r="E2">
        <f>'CAN Commercial Assignment'!E148</f>
        <v>59218897307034.398</v>
      </c>
      <c r="F2">
        <f>'CAN Commercial Assignment'!F148</f>
        <v>59621879062915.664</v>
      </c>
      <c r="G2">
        <f>'CAN Commercial Assignment'!G148</f>
        <v>60061274832882.594</v>
      </c>
      <c r="H2">
        <f>'CAN Commercial Assignment'!H148</f>
        <v>60595347039472.234</v>
      </c>
      <c r="I2">
        <f>'CAN Commercial Assignment'!I148</f>
        <v>60893941954974.625</v>
      </c>
      <c r="J2">
        <f>'CAN Commercial Assignment'!J148</f>
        <v>61220454281276.008</v>
      </c>
      <c r="K2">
        <f>'CAN Commercial Assignment'!K148</f>
        <v>61610084231992.539</v>
      </c>
      <c r="L2">
        <f>'CAN Commercial Assignment'!L148</f>
        <v>62033700595855.688</v>
      </c>
      <c r="M2">
        <f>'CAN Commercial Assignment'!M148</f>
        <v>62511937980847.313</v>
      </c>
      <c r="N2">
        <f>'CAN Commercial Assignment'!N148</f>
        <v>63010809973820.82</v>
      </c>
      <c r="O2">
        <f>'CAN Commercial Assignment'!O148</f>
        <v>63499971563038.133</v>
      </c>
      <c r="P2">
        <f>'CAN Commercial Assignment'!P148</f>
        <v>63952719138169.813</v>
      </c>
      <c r="Q2">
        <f>'CAN Commercial Assignment'!Q148</f>
        <v>64415177117057.656</v>
      </c>
      <c r="R2">
        <f>'CAN Commercial Assignment'!R148</f>
        <v>64847290084207.445</v>
      </c>
      <c r="S2">
        <f>'CAN Commercial Assignment'!S148</f>
        <v>65239347635863.023</v>
      </c>
      <c r="T2">
        <f>'CAN Commercial Assignment'!T148</f>
        <v>65539156351834.93</v>
      </c>
      <c r="U2">
        <f>'CAN Commercial Assignment'!U148</f>
        <v>65802551053721.18</v>
      </c>
      <c r="V2">
        <f>'CAN Commercial Assignment'!V148</f>
        <v>66044097347156.047</v>
      </c>
      <c r="W2">
        <f>'CAN Commercial Assignment'!W148</f>
        <v>66254084828383.328</v>
      </c>
      <c r="X2">
        <f>'CAN Commercial Assignment'!X148</f>
        <v>66437368699281.141</v>
      </c>
      <c r="Y2">
        <f>'CAN Commercial Assignment'!Y148</f>
        <v>66694694398819.781</v>
      </c>
      <c r="Z2">
        <f>'CAN Commercial Assignment'!Z148</f>
        <v>66981151309626.953</v>
      </c>
      <c r="AA2">
        <f>'CAN Commercial Assignment'!AA148</f>
        <v>67333153445788.305</v>
      </c>
      <c r="AB2">
        <f>'CAN Commercial Assignment'!AB148</f>
        <v>67723997196974.352</v>
      </c>
      <c r="AC2">
        <f>'CAN Commercial Assignment'!AC148</f>
        <v>68158537765063.188</v>
      </c>
      <c r="AD2">
        <f>'CAN Commercial Assignment'!AD148</f>
        <v>68605216337847.25</v>
      </c>
      <c r="AE2">
        <f>'CAN Commercial Assignment'!AE148</f>
        <v>69098019328473.133</v>
      </c>
      <c r="AF2">
        <f>'CAN Commercial Assignment'!AF148</f>
        <v>69583539516281.898</v>
      </c>
      <c r="AG2">
        <f>'CAN Commercial Assignment'!AG148</f>
        <v>70105473718176.328</v>
      </c>
      <c r="AH2">
        <f>'CAN Commercial Assignment'!AH148</f>
        <v>70599490509271.719</v>
      </c>
    </row>
    <row r="3" spans="1:34">
      <c r="A3" s="1" t="s">
        <v>1012</v>
      </c>
      <c r="B3">
        <f>'CAN Commercial Assignment'!B149</f>
        <v>0</v>
      </c>
      <c r="C3">
        <f>'CAN Commercial Assignment'!C149</f>
        <v>0</v>
      </c>
      <c r="D3">
        <f>'CAN Commercial Assignment'!D149</f>
        <v>0</v>
      </c>
      <c r="E3">
        <f>'CAN Commercial Assignment'!E149</f>
        <v>0</v>
      </c>
      <c r="F3">
        <f>'CAN Commercial Assignment'!F149</f>
        <v>0</v>
      </c>
      <c r="G3">
        <f>'CAN Commercial Assignment'!G149</f>
        <v>0</v>
      </c>
      <c r="H3">
        <f>'CAN Commercial Assignment'!H149</f>
        <v>0</v>
      </c>
      <c r="I3">
        <f>'CAN Commercial Assignment'!I149</f>
        <v>0</v>
      </c>
      <c r="J3">
        <f>'CAN Commercial Assignment'!J149</f>
        <v>0</v>
      </c>
      <c r="K3">
        <f>'CAN Commercial Assignment'!K149</f>
        <v>0</v>
      </c>
      <c r="L3">
        <f>'CAN Commercial Assignment'!L149</f>
        <v>0</v>
      </c>
      <c r="M3">
        <f>'CAN Commercial Assignment'!M149</f>
        <v>0</v>
      </c>
      <c r="N3">
        <f>'CAN Commercial Assignment'!N149</f>
        <v>0</v>
      </c>
      <c r="O3">
        <f>'CAN Commercial Assignment'!O149</f>
        <v>0</v>
      </c>
      <c r="P3">
        <f>'CAN Commercial Assignment'!P149</f>
        <v>0</v>
      </c>
      <c r="Q3">
        <f>'CAN Commercial Assignment'!Q149</f>
        <v>0</v>
      </c>
      <c r="R3">
        <f>'CAN Commercial Assignment'!R149</f>
        <v>0</v>
      </c>
      <c r="S3">
        <f>'CAN Commercial Assignment'!S149</f>
        <v>0</v>
      </c>
      <c r="T3">
        <f>'CAN Commercial Assignment'!T149</f>
        <v>0</v>
      </c>
      <c r="U3">
        <f>'CAN Commercial Assignment'!U149</f>
        <v>0</v>
      </c>
      <c r="V3">
        <f>'CAN Commercial Assignment'!V149</f>
        <v>0</v>
      </c>
      <c r="W3">
        <f>'CAN Commercial Assignment'!W149</f>
        <v>0</v>
      </c>
      <c r="X3">
        <f>'CAN Commercial Assignment'!X149</f>
        <v>0</v>
      </c>
      <c r="Y3">
        <f>'CAN Commercial Assignment'!Y149</f>
        <v>0</v>
      </c>
      <c r="Z3">
        <f>'CAN Commercial Assignment'!Z149</f>
        <v>0</v>
      </c>
      <c r="AA3">
        <f>'CAN Commercial Assignment'!AA149</f>
        <v>0</v>
      </c>
      <c r="AB3">
        <f>'CAN Commercial Assignment'!AB149</f>
        <v>0</v>
      </c>
      <c r="AC3">
        <f>'CAN Commercial Assignment'!AC149</f>
        <v>0</v>
      </c>
      <c r="AD3">
        <f>'CAN Commercial Assignment'!AD149</f>
        <v>0</v>
      </c>
      <c r="AE3">
        <f>'CAN Commercial Assignment'!AE149</f>
        <v>0</v>
      </c>
      <c r="AF3">
        <f>'CAN Commercial Assignment'!AF149</f>
        <v>0</v>
      </c>
      <c r="AG3">
        <f>'CAN Commercial Assignment'!AG149</f>
        <v>0</v>
      </c>
      <c r="AH3">
        <f>'CAN Commercial Assignment'!AH149</f>
        <v>0</v>
      </c>
    </row>
    <row r="4" spans="1:34">
      <c r="A4" s="1" t="s">
        <v>1013</v>
      </c>
      <c r="B4">
        <f>'CAN Commercial Assignment'!B150</f>
        <v>3815370436811.7061</v>
      </c>
      <c r="C4">
        <f>'CAN Commercial Assignment'!C150</f>
        <v>3990008268692.0205</v>
      </c>
      <c r="D4">
        <f>'CAN Commercial Assignment'!D150</f>
        <v>3290095038462.6377</v>
      </c>
      <c r="E4">
        <f>'CAN Commercial Assignment'!E150</f>
        <v>3690808719891.6738</v>
      </c>
      <c r="F4">
        <f>'CAN Commercial Assignment'!F150</f>
        <v>3670903988003.6953</v>
      </c>
      <c r="G4">
        <f>'CAN Commercial Assignment'!G150</f>
        <v>3660165908958.8652</v>
      </c>
      <c r="H4">
        <f>'CAN Commercial Assignment'!H150</f>
        <v>3655608772973.9858</v>
      </c>
      <c r="I4">
        <f>'CAN Commercial Assignment'!I150</f>
        <v>3645604026156.6074</v>
      </c>
      <c r="J4">
        <f>'CAN Commercial Assignment'!J150</f>
        <v>3653199252798.0728</v>
      </c>
      <c r="K4">
        <f>'CAN Commercial Assignment'!K150</f>
        <v>3657599246162.7837</v>
      </c>
      <c r="L4">
        <f>'CAN Commercial Assignment'!L150</f>
        <v>3647070690611.5107</v>
      </c>
      <c r="M4">
        <f>'CAN Commercial Assignment'!M150</f>
        <v>3643404029474.2515</v>
      </c>
      <c r="N4">
        <f>'CAN Commercial Assignment'!N150</f>
        <v>3651627826596.3901</v>
      </c>
      <c r="O4">
        <f>'CAN Commercial Assignment'!O150</f>
        <v>3683737301984.1025</v>
      </c>
      <c r="P4">
        <f>'CAN Commercial Assignment'!P150</f>
        <v>3713227733702.3442</v>
      </c>
      <c r="Q4">
        <f>'CAN Commercial Assignment'!Q150</f>
        <v>3739627693890.6094</v>
      </c>
      <c r="R4">
        <f>'CAN Commercial Assignment'!R150</f>
        <v>3759375283158.4199</v>
      </c>
      <c r="S4">
        <f>'CAN Commercial Assignment'!S150</f>
        <v>3780065728147.2393</v>
      </c>
      <c r="T4">
        <f>'CAN Commercial Assignment'!T150</f>
        <v>3799656174794.8813</v>
      </c>
      <c r="U4">
        <f>'CAN Commercial Assignment'!U150</f>
        <v>3818460908341.6816</v>
      </c>
      <c r="V4">
        <f>'CAN Commercial Assignment'!V150</f>
        <v>3848998957527.7114</v>
      </c>
      <c r="W4">
        <f>'CAN Commercial Assignment'!W150</f>
        <v>3891060798859.4131</v>
      </c>
      <c r="X4">
        <f>'CAN Commercial Assignment'!X150</f>
        <v>3928408361586.0674</v>
      </c>
      <c r="Y4">
        <f>'CAN Commercial Assignment'!Y150</f>
        <v>3953603561686.376</v>
      </c>
      <c r="Z4">
        <f>'CAN Commercial Assignment'!Z150</f>
        <v>3975341624142.9834</v>
      </c>
      <c r="AA4">
        <f>'CAN Commercial Assignment'!AA150</f>
        <v>4016146324513.3394</v>
      </c>
      <c r="AB4">
        <f>'CAN Commercial Assignment'!AB150</f>
        <v>4071879573799.6787</v>
      </c>
      <c r="AC4">
        <f>'CAN Commercial Assignment'!AC150</f>
        <v>4110955705348.1831</v>
      </c>
      <c r="AD4">
        <f>'CAN Commercial Assignment'!AD150</f>
        <v>4138350902130.8477</v>
      </c>
      <c r="AE4">
        <f>'CAN Commercial Assignment'!AE150</f>
        <v>4168731808696.7095</v>
      </c>
      <c r="AF4">
        <f>'CAN Commercial Assignment'!AF150</f>
        <v>4201522235438.4844</v>
      </c>
      <c r="AG4">
        <f>'CAN Commercial Assignment'!AG150</f>
        <v>4233841234319.7544</v>
      </c>
      <c r="AH4">
        <f>'CAN Commercial Assignment'!AH150</f>
        <v>4266264994947.8032</v>
      </c>
    </row>
    <row r="5" spans="1:34">
      <c r="A5" s="1" t="s">
        <v>1014</v>
      </c>
      <c r="B5">
        <f>'CAN Commercial Assignment'!B151</f>
        <v>0</v>
      </c>
      <c r="C5">
        <f>'CAN Commercial Assignment'!C151</f>
        <v>0</v>
      </c>
      <c r="D5">
        <f>'CAN Commercial Assignment'!D151</f>
        <v>0</v>
      </c>
      <c r="E5">
        <f>'CAN Commercial Assignment'!E151</f>
        <v>0</v>
      </c>
      <c r="F5">
        <f>'CAN Commercial Assignment'!F151</f>
        <v>0</v>
      </c>
      <c r="G5">
        <f>'CAN Commercial Assignment'!G151</f>
        <v>0</v>
      </c>
      <c r="H5">
        <f>'CAN Commercial Assignment'!H151</f>
        <v>0</v>
      </c>
      <c r="I5">
        <f>'CAN Commercial Assignment'!I151</f>
        <v>0</v>
      </c>
      <c r="J5">
        <f>'CAN Commercial Assignment'!J151</f>
        <v>0</v>
      </c>
      <c r="K5">
        <f>'CAN Commercial Assignment'!K151</f>
        <v>0</v>
      </c>
      <c r="L5">
        <f>'CAN Commercial Assignment'!L151</f>
        <v>0</v>
      </c>
      <c r="M5">
        <f>'CAN Commercial Assignment'!M151</f>
        <v>0</v>
      </c>
      <c r="N5">
        <f>'CAN Commercial Assignment'!N151</f>
        <v>0</v>
      </c>
      <c r="O5">
        <f>'CAN Commercial Assignment'!O151</f>
        <v>0</v>
      </c>
      <c r="P5">
        <f>'CAN Commercial Assignment'!P151</f>
        <v>0</v>
      </c>
      <c r="Q5">
        <f>'CAN Commercial Assignment'!Q151</f>
        <v>0</v>
      </c>
      <c r="R5">
        <f>'CAN Commercial Assignment'!R151</f>
        <v>0</v>
      </c>
      <c r="S5">
        <f>'CAN Commercial Assignment'!S151</f>
        <v>0</v>
      </c>
      <c r="T5">
        <f>'CAN Commercial Assignment'!T151</f>
        <v>0</v>
      </c>
      <c r="U5">
        <f>'CAN Commercial Assignment'!U151</f>
        <v>0</v>
      </c>
      <c r="V5">
        <f>'CAN Commercial Assignment'!V151</f>
        <v>0</v>
      </c>
      <c r="W5">
        <f>'CAN Commercial Assignment'!W151</f>
        <v>0</v>
      </c>
      <c r="X5">
        <f>'CAN Commercial Assignment'!X151</f>
        <v>0</v>
      </c>
      <c r="Y5">
        <f>'CAN Commercial Assignment'!Y151</f>
        <v>0</v>
      </c>
      <c r="Z5">
        <f>'CAN Commercial Assignment'!Z151</f>
        <v>0</v>
      </c>
      <c r="AA5">
        <f>'CAN Commercial Assignment'!AA151</f>
        <v>0</v>
      </c>
      <c r="AB5">
        <f>'CAN Commercial Assignment'!AB151</f>
        <v>0</v>
      </c>
      <c r="AC5">
        <f>'CAN Commercial Assignment'!AC151</f>
        <v>0</v>
      </c>
      <c r="AD5">
        <f>'CAN Commercial Assignment'!AD151</f>
        <v>0</v>
      </c>
      <c r="AE5">
        <f>'CAN Commercial Assignment'!AE151</f>
        <v>0</v>
      </c>
      <c r="AF5">
        <f>'CAN Commercial Assignment'!AF151</f>
        <v>0</v>
      </c>
      <c r="AG5">
        <f>'CAN Commercial Assignment'!AG151</f>
        <v>0</v>
      </c>
      <c r="AH5">
        <f>'CAN Commercial Assignment'!AH151</f>
        <v>0</v>
      </c>
    </row>
    <row r="6" spans="1:34">
      <c r="A6" s="1" t="s">
        <v>1015</v>
      </c>
      <c r="B6">
        <f>'CAN Commercial Assignment'!B152</f>
        <v>0</v>
      </c>
      <c r="C6">
        <f>'CAN Commercial Assignment'!C152</f>
        <v>0</v>
      </c>
      <c r="D6">
        <f>'CAN Commercial Assignment'!D152</f>
        <v>0</v>
      </c>
      <c r="E6">
        <f>'CAN Commercial Assignment'!E152</f>
        <v>0</v>
      </c>
      <c r="F6">
        <f>'CAN Commercial Assignment'!F152</f>
        <v>0</v>
      </c>
      <c r="G6">
        <f>'CAN Commercial Assignment'!G152</f>
        <v>0</v>
      </c>
      <c r="H6">
        <f>'CAN Commercial Assignment'!H152</f>
        <v>0</v>
      </c>
      <c r="I6">
        <f>'CAN Commercial Assignment'!I152</f>
        <v>0</v>
      </c>
      <c r="J6">
        <f>'CAN Commercial Assignment'!J152</f>
        <v>0</v>
      </c>
      <c r="K6">
        <f>'CAN Commercial Assignment'!K152</f>
        <v>0</v>
      </c>
      <c r="L6">
        <f>'CAN Commercial Assignment'!L152</f>
        <v>0</v>
      </c>
      <c r="M6">
        <f>'CAN Commercial Assignment'!M152</f>
        <v>0</v>
      </c>
      <c r="N6">
        <f>'CAN Commercial Assignment'!N152</f>
        <v>0</v>
      </c>
      <c r="O6">
        <f>'CAN Commercial Assignment'!O152</f>
        <v>0</v>
      </c>
      <c r="P6">
        <f>'CAN Commercial Assignment'!P152</f>
        <v>0</v>
      </c>
      <c r="Q6">
        <f>'CAN Commercial Assignment'!Q152</f>
        <v>0</v>
      </c>
      <c r="R6">
        <f>'CAN Commercial Assignment'!R152</f>
        <v>0</v>
      </c>
      <c r="S6">
        <f>'CAN Commercial Assignment'!S152</f>
        <v>0</v>
      </c>
      <c r="T6">
        <f>'CAN Commercial Assignment'!T152</f>
        <v>0</v>
      </c>
      <c r="U6">
        <f>'CAN Commercial Assignment'!U152</f>
        <v>0</v>
      </c>
      <c r="V6">
        <f>'CAN Commercial Assignment'!V152</f>
        <v>0</v>
      </c>
      <c r="W6">
        <f>'CAN Commercial Assignment'!W152</f>
        <v>0</v>
      </c>
      <c r="X6">
        <f>'CAN Commercial Assignment'!X152</f>
        <v>0</v>
      </c>
      <c r="Y6">
        <f>'CAN Commercial Assignment'!Y152</f>
        <v>0</v>
      </c>
      <c r="Z6">
        <f>'CAN Commercial Assignment'!Z152</f>
        <v>0</v>
      </c>
      <c r="AA6">
        <f>'CAN Commercial Assignment'!AA152</f>
        <v>0</v>
      </c>
      <c r="AB6">
        <f>'CAN Commercial Assignment'!AB152</f>
        <v>0</v>
      </c>
      <c r="AC6">
        <f>'CAN Commercial Assignment'!AC152</f>
        <v>0</v>
      </c>
      <c r="AD6">
        <f>'CAN Commercial Assignment'!AD152</f>
        <v>0</v>
      </c>
      <c r="AE6">
        <f>'CAN Commercial Assignment'!AE152</f>
        <v>0</v>
      </c>
      <c r="AF6">
        <f>'CAN Commercial Assignment'!AF152</f>
        <v>0</v>
      </c>
      <c r="AG6">
        <f>'CAN Commercial Assignment'!AG152</f>
        <v>0</v>
      </c>
      <c r="AH6">
        <f>'CAN Commercial Assignment'!AH152</f>
        <v>0</v>
      </c>
    </row>
    <row r="7" spans="1:34">
      <c r="A7" s="1" t="s">
        <v>1025</v>
      </c>
      <c r="B7">
        <f>'CAN Commercial Assignment'!B153</f>
        <v>0</v>
      </c>
      <c r="C7">
        <f>'CAN Commercial Assignment'!C153</f>
        <v>0</v>
      </c>
      <c r="D7">
        <f>'CAN Commercial Assignment'!D153</f>
        <v>0</v>
      </c>
      <c r="E7">
        <f>'CAN Commercial Assignment'!E153</f>
        <v>0</v>
      </c>
      <c r="F7">
        <f>'CAN Commercial Assignment'!F153</f>
        <v>0</v>
      </c>
      <c r="G7">
        <f>'CAN Commercial Assignment'!G153</f>
        <v>0</v>
      </c>
      <c r="H7">
        <f>'CAN Commercial Assignment'!H153</f>
        <v>0</v>
      </c>
      <c r="I7">
        <f>'CAN Commercial Assignment'!I153</f>
        <v>0</v>
      </c>
      <c r="J7">
        <f>'CAN Commercial Assignment'!J153</f>
        <v>0</v>
      </c>
      <c r="K7">
        <f>'CAN Commercial Assignment'!K153</f>
        <v>0</v>
      </c>
      <c r="L7">
        <f>'CAN Commercial Assignment'!L153</f>
        <v>0</v>
      </c>
      <c r="M7">
        <f>'CAN Commercial Assignment'!M153</f>
        <v>0</v>
      </c>
      <c r="N7">
        <f>'CAN Commercial Assignment'!N153</f>
        <v>0</v>
      </c>
      <c r="O7">
        <f>'CAN Commercial Assignment'!O153</f>
        <v>0</v>
      </c>
      <c r="P7">
        <f>'CAN Commercial Assignment'!P153</f>
        <v>0</v>
      </c>
      <c r="Q7">
        <f>'CAN Commercial Assignment'!Q153</f>
        <v>0</v>
      </c>
      <c r="R7">
        <f>'CAN Commercial Assignment'!R153</f>
        <v>0</v>
      </c>
      <c r="S7">
        <f>'CAN Commercial Assignment'!S153</f>
        <v>0</v>
      </c>
      <c r="T7">
        <f>'CAN Commercial Assignment'!T153</f>
        <v>0</v>
      </c>
      <c r="U7">
        <f>'CAN Commercial Assignment'!U153</f>
        <v>0</v>
      </c>
      <c r="V7">
        <f>'CAN Commercial Assignment'!V153</f>
        <v>0</v>
      </c>
      <c r="W7">
        <f>'CAN Commercial Assignment'!W153</f>
        <v>0</v>
      </c>
      <c r="X7">
        <f>'CAN Commercial Assignment'!X153</f>
        <v>0</v>
      </c>
      <c r="Y7">
        <f>'CAN Commercial Assignment'!Y153</f>
        <v>0</v>
      </c>
      <c r="Z7">
        <f>'CAN Commercial Assignment'!Z153</f>
        <v>0</v>
      </c>
      <c r="AA7">
        <f>'CAN Commercial Assignment'!AA153</f>
        <v>0</v>
      </c>
      <c r="AB7">
        <f>'CAN Commercial Assignment'!AB153</f>
        <v>0</v>
      </c>
      <c r="AC7">
        <f>'CAN Commercial Assignment'!AC153</f>
        <v>0</v>
      </c>
      <c r="AD7">
        <f>'CAN Commercial Assignment'!AD153</f>
        <v>0</v>
      </c>
      <c r="AE7">
        <f>'CAN Commercial Assignment'!AE153</f>
        <v>0</v>
      </c>
      <c r="AF7">
        <f>'CAN Commercial Assignment'!AF153</f>
        <v>0</v>
      </c>
      <c r="AG7">
        <f>'CAN Commercial Assignment'!AG153</f>
        <v>0</v>
      </c>
      <c r="AH7">
        <f>'CAN Commercial Assignment'!AH153</f>
        <v>0</v>
      </c>
    </row>
    <row r="8" spans="1:34">
      <c r="A8" s="1" t="s">
        <v>1016</v>
      </c>
      <c r="B8">
        <f>'CAN Commercial Assignment'!B154</f>
        <v>0</v>
      </c>
      <c r="C8">
        <f>'CAN Commercial Assignment'!C154</f>
        <v>0</v>
      </c>
      <c r="D8">
        <f>'CAN Commercial Assignment'!D154</f>
        <v>0</v>
      </c>
      <c r="E8">
        <f>'CAN Commercial Assignment'!E154</f>
        <v>0</v>
      </c>
      <c r="F8">
        <f>'CAN Commercial Assignment'!F154</f>
        <v>0</v>
      </c>
      <c r="G8">
        <f>'CAN Commercial Assignment'!G154</f>
        <v>0</v>
      </c>
      <c r="H8">
        <f>'CAN Commercial Assignment'!H154</f>
        <v>0</v>
      </c>
      <c r="I8">
        <f>'CAN Commercial Assignment'!I154</f>
        <v>0</v>
      </c>
      <c r="J8">
        <f>'CAN Commercial Assignment'!J154</f>
        <v>0</v>
      </c>
      <c r="K8">
        <f>'CAN Commercial Assignment'!K154</f>
        <v>0</v>
      </c>
      <c r="L8">
        <f>'CAN Commercial Assignment'!L154</f>
        <v>0</v>
      </c>
      <c r="M8">
        <f>'CAN Commercial Assignment'!M154</f>
        <v>0</v>
      </c>
      <c r="N8">
        <f>'CAN Commercial Assignment'!N154</f>
        <v>0</v>
      </c>
      <c r="O8">
        <f>'CAN Commercial Assignment'!O154</f>
        <v>0</v>
      </c>
      <c r="P8">
        <f>'CAN Commercial Assignment'!P154</f>
        <v>0</v>
      </c>
      <c r="Q8">
        <f>'CAN Commercial Assignment'!Q154</f>
        <v>0</v>
      </c>
      <c r="R8">
        <f>'CAN Commercial Assignment'!R154</f>
        <v>0</v>
      </c>
      <c r="S8">
        <f>'CAN Commercial Assignment'!S154</f>
        <v>0</v>
      </c>
      <c r="T8">
        <f>'CAN Commercial Assignment'!T154</f>
        <v>0</v>
      </c>
      <c r="U8">
        <f>'CAN Commercial Assignment'!U154</f>
        <v>0</v>
      </c>
      <c r="V8">
        <f>'CAN Commercial Assignment'!V154</f>
        <v>0</v>
      </c>
      <c r="W8">
        <f>'CAN Commercial Assignment'!W154</f>
        <v>0</v>
      </c>
      <c r="X8">
        <f>'CAN Commercial Assignment'!X154</f>
        <v>0</v>
      </c>
      <c r="Y8">
        <f>'CAN Commercial Assignment'!Y154</f>
        <v>0</v>
      </c>
      <c r="Z8">
        <f>'CAN Commercial Assignment'!Z154</f>
        <v>0</v>
      </c>
      <c r="AA8">
        <f>'CAN Commercial Assignment'!AA154</f>
        <v>0</v>
      </c>
      <c r="AB8">
        <f>'CAN Commercial Assignment'!AB154</f>
        <v>0</v>
      </c>
      <c r="AC8">
        <f>'CAN Commercial Assignment'!AC154</f>
        <v>0</v>
      </c>
      <c r="AD8">
        <f>'CAN Commercial Assignment'!AD154</f>
        <v>0</v>
      </c>
      <c r="AE8">
        <f>'CAN Commercial Assignment'!AE154</f>
        <v>0</v>
      </c>
      <c r="AF8">
        <f>'CAN Commercial Assignment'!AF154</f>
        <v>0</v>
      </c>
      <c r="AG8">
        <f>'CAN Commercial Assignment'!AG154</f>
        <v>0</v>
      </c>
      <c r="AH8">
        <f>'CAN Commercial Assignment'!AH154</f>
        <v>0</v>
      </c>
    </row>
    <row r="9" spans="1:34">
      <c r="A9" s="1" t="s">
        <v>1017</v>
      </c>
      <c r="B9">
        <f>'CAN Commercial Assignment'!B155</f>
        <v>0</v>
      </c>
      <c r="C9">
        <f>'CAN Commercial Assignment'!C155</f>
        <v>0</v>
      </c>
      <c r="D9">
        <f>'CAN Commercial Assignment'!D155</f>
        <v>0</v>
      </c>
      <c r="E9">
        <f>'CAN Commercial Assignment'!E155</f>
        <v>0</v>
      </c>
      <c r="F9">
        <f>'CAN Commercial Assignment'!F155</f>
        <v>0</v>
      </c>
      <c r="G9">
        <f>'CAN Commercial Assignment'!G155</f>
        <v>0</v>
      </c>
      <c r="H9">
        <f>'CAN Commercial Assignment'!H155</f>
        <v>0</v>
      </c>
      <c r="I9">
        <f>'CAN Commercial Assignment'!I155</f>
        <v>0</v>
      </c>
      <c r="J9">
        <f>'CAN Commercial Assignment'!J155</f>
        <v>0</v>
      </c>
      <c r="K9">
        <f>'CAN Commercial Assignment'!K155</f>
        <v>0</v>
      </c>
      <c r="L9">
        <f>'CAN Commercial Assignment'!L155</f>
        <v>0</v>
      </c>
      <c r="M9">
        <f>'CAN Commercial Assignment'!M155</f>
        <v>0</v>
      </c>
      <c r="N9">
        <f>'CAN Commercial Assignment'!N155</f>
        <v>0</v>
      </c>
      <c r="O9">
        <f>'CAN Commercial Assignment'!O155</f>
        <v>0</v>
      </c>
      <c r="P9">
        <f>'CAN Commercial Assignment'!P155</f>
        <v>0</v>
      </c>
      <c r="Q9">
        <f>'CAN Commercial Assignment'!Q155</f>
        <v>0</v>
      </c>
      <c r="R9">
        <f>'CAN Commercial Assignment'!R155</f>
        <v>0</v>
      </c>
      <c r="S9">
        <f>'CAN Commercial Assignment'!S155</f>
        <v>0</v>
      </c>
      <c r="T9">
        <f>'CAN Commercial Assignment'!T155</f>
        <v>0</v>
      </c>
      <c r="U9">
        <f>'CAN Commercial Assignment'!U155</f>
        <v>0</v>
      </c>
      <c r="V9">
        <f>'CAN Commercial Assignment'!V155</f>
        <v>0</v>
      </c>
      <c r="W9">
        <f>'CAN Commercial Assignment'!W155</f>
        <v>0</v>
      </c>
      <c r="X9">
        <f>'CAN Commercial Assignment'!X155</f>
        <v>0</v>
      </c>
      <c r="Y9">
        <f>'CAN Commercial Assignment'!Y155</f>
        <v>0</v>
      </c>
      <c r="Z9">
        <f>'CAN Commercial Assignment'!Z155</f>
        <v>0</v>
      </c>
      <c r="AA9">
        <f>'CAN Commercial Assignment'!AA155</f>
        <v>0</v>
      </c>
      <c r="AB9">
        <f>'CAN Commercial Assignment'!AB155</f>
        <v>0</v>
      </c>
      <c r="AC9">
        <f>'CAN Commercial Assignment'!AC155</f>
        <v>0</v>
      </c>
      <c r="AD9">
        <f>'CAN Commercial Assignment'!AD155</f>
        <v>0</v>
      </c>
      <c r="AE9">
        <f>'CAN Commercial Assignment'!AE155</f>
        <v>0</v>
      </c>
      <c r="AF9">
        <f>'CAN Commercial Assignment'!AF155</f>
        <v>0</v>
      </c>
      <c r="AG9">
        <f>'CAN Commercial Assignment'!AG155</f>
        <v>0</v>
      </c>
      <c r="AH9">
        <f>'CAN Commercial Assignment'!AH155</f>
        <v>0</v>
      </c>
    </row>
    <row r="10" spans="1:34">
      <c r="A10" s="1" t="s">
        <v>1018</v>
      </c>
      <c r="B10">
        <f>'CAN Commercial Assignment'!B156</f>
        <v>0</v>
      </c>
      <c r="C10">
        <f>'CAN Commercial Assignment'!C156</f>
        <v>0</v>
      </c>
      <c r="D10">
        <f>'CAN Commercial Assignment'!D156</f>
        <v>0</v>
      </c>
      <c r="E10">
        <f>'CAN Commercial Assignment'!E156</f>
        <v>0</v>
      </c>
      <c r="F10">
        <f>'CAN Commercial Assignment'!F156</f>
        <v>0</v>
      </c>
      <c r="G10">
        <f>'CAN Commercial Assignment'!G156</f>
        <v>0</v>
      </c>
      <c r="H10">
        <f>'CAN Commercial Assignment'!H156</f>
        <v>0</v>
      </c>
      <c r="I10">
        <f>'CAN Commercial Assignment'!I156</f>
        <v>0</v>
      </c>
      <c r="J10">
        <f>'CAN Commercial Assignment'!J156</f>
        <v>0</v>
      </c>
      <c r="K10">
        <f>'CAN Commercial Assignment'!K156</f>
        <v>0</v>
      </c>
      <c r="L10">
        <f>'CAN Commercial Assignment'!L156</f>
        <v>0</v>
      </c>
      <c r="M10">
        <f>'CAN Commercial Assignment'!M156</f>
        <v>0</v>
      </c>
      <c r="N10">
        <f>'CAN Commercial Assignment'!N156</f>
        <v>0</v>
      </c>
      <c r="O10">
        <f>'CAN Commercial Assignment'!O156</f>
        <v>0</v>
      </c>
      <c r="P10">
        <f>'CAN Commercial Assignment'!P156</f>
        <v>0</v>
      </c>
      <c r="Q10">
        <f>'CAN Commercial Assignment'!Q156</f>
        <v>0</v>
      </c>
      <c r="R10">
        <f>'CAN Commercial Assignment'!R156</f>
        <v>0</v>
      </c>
      <c r="S10">
        <f>'CAN Commercial Assignment'!S156</f>
        <v>0</v>
      </c>
      <c r="T10">
        <f>'CAN Commercial Assignment'!T156</f>
        <v>0</v>
      </c>
      <c r="U10">
        <f>'CAN Commercial Assignment'!U156</f>
        <v>0</v>
      </c>
      <c r="V10">
        <f>'CAN Commercial Assignment'!V156</f>
        <v>0</v>
      </c>
      <c r="W10">
        <f>'CAN Commercial Assignment'!W156</f>
        <v>0</v>
      </c>
      <c r="X10">
        <f>'CAN Commercial Assignment'!X156</f>
        <v>0</v>
      </c>
      <c r="Y10">
        <f>'CAN Commercial Assignment'!Y156</f>
        <v>0</v>
      </c>
      <c r="Z10">
        <f>'CAN Commercial Assignment'!Z156</f>
        <v>0</v>
      </c>
      <c r="AA10">
        <f>'CAN Commercial Assignment'!AA156</f>
        <v>0</v>
      </c>
      <c r="AB10">
        <f>'CAN Commercial Assignment'!AB156</f>
        <v>0</v>
      </c>
      <c r="AC10">
        <f>'CAN Commercial Assignment'!AC156</f>
        <v>0</v>
      </c>
      <c r="AD10">
        <f>'CAN Commercial Assignment'!AD156</f>
        <v>0</v>
      </c>
      <c r="AE10">
        <f>'CAN Commercial Assignment'!AE156</f>
        <v>0</v>
      </c>
      <c r="AF10">
        <f>'CAN Commercial Assignment'!AF156</f>
        <v>0</v>
      </c>
      <c r="AG10">
        <f>'CAN Commercial Assignment'!AG156</f>
        <v>0</v>
      </c>
      <c r="AH10">
        <f>'CAN Commercial Assignment'!AH156</f>
        <v>0</v>
      </c>
    </row>
    <row r="11" spans="1:34">
      <c r="A11" s="1" t="s">
        <v>1019</v>
      </c>
      <c r="B11">
        <f>'CAN Commercial Assignment'!B157</f>
        <v>0</v>
      </c>
      <c r="C11">
        <f>'CAN Commercial Assignment'!C157</f>
        <v>0</v>
      </c>
      <c r="D11">
        <f>'CAN Commercial Assignment'!D157</f>
        <v>0</v>
      </c>
      <c r="E11">
        <f>'CAN Commercial Assignment'!E157</f>
        <v>0</v>
      </c>
      <c r="F11">
        <f>'CAN Commercial Assignment'!F157</f>
        <v>0</v>
      </c>
      <c r="G11">
        <f>'CAN Commercial Assignment'!G157</f>
        <v>0</v>
      </c>
      <c r="H11">
        <f>'CAN Commercial Assignment'!H157</f>
        <v>0</v>
      </c>
      <c r="I11">
        <f>'CAN Commercial Assignment'!I157</f>
        <v>0</v>
      </c>
      <c r="J11">
        <f>'CAN Commercial Assignment'!J157</f>
        <v>0</v>
      </c>
      <c r="K11">
        <f>'CAN Commercial Assignment'!K157</f>
        <v>0</v>
      </c>
      <c r="L11">
        <f>'CAN Commercial Assignment'!L157</f>
        <v>0</v>
      </c>
      <c r="M11">
        <f>'CAN Commercial Assignment'!M157</f>
        <v>0</v>
      </c>
      <c r="N11">
        <f>'CAN Commercial Assignment'!N157</f>
        <v>0</v>
      </c>
      <c r="O11">
        <f>'CAN Commercial Assignment'!O157</f>
        <v>0</v>
      </c>
      <c r="P11">
        <f>'CAN Commercial Assignment'!P157</f>
        <v>0</v>
      </c>
      <c r="Q11">
        <f>'CAN Commercial Assignment'!Q157</f>
        <v>0</v>
      </c>
      <c r="R11">
        <f>'CAN Commercial Assignment'!R157</f>
        <v>0</v>
      </c>
      <c r="S11">
        <f>'CAN Commercial Assignment'!S157</f>
        <v>0</v>
      </c>
      <c r="T11">
        <f>'CAN Commercial Assignment'!T157</f>
        <v>0</v>
      </c>
      <c r="U11">
        <f>'CAN Commercial Assignment'!U157</f>
        <v>0</v>
      </c>
      <c r="V11">
        <f>'CAN Commercial Assignment'!V157</f>
        <v>0</v>
      </c>
      <c r="W11">
        <f>'CAN Commercial Assignment'!W157</f>
        <v>0</v>
      </c>
      <c r="X11">
        <f>'CAN Commercial Assignment'!X157</f>
        <v>0</v>
      </c>
      <c r="Y11">
        <f>'CAN Commercial Assignment'!Y157</f>
        <v>0</v>
      </c>
      <c r="Z11">
        <f>'CAN Commercial Assignment'!Z157</f>
        <v>0</v>
      </c>
      <c r="AA11">
        <f>'CAN Commercial Assignment'!AA157</f>
        <v>0</v>
      </c>
      <c r="AB11">
        <f>'CAN Commercial Assignment'!AB157</f>
        <v>0</v>
      </c>
      <c r="AC11">
        <f>'CAN Commercial Assignment'!AC157</f>
        <v>0</v>
      </c>
      <c r="AD11">
        <f>'CAN Commercial Assignment'!AD157</f>
        <v>0</v>
      </c>
      <c r="AE11">
        <f>'CAN Commercial Assignment'!AE157</f>
        <v>0</v>
      </c>
      <c r="AF11">
        <f>'CAN Commercial Assignment'!AF157</f>
        <v>0</v>
      </c>
      <c r="AG11">
        <f>'CAN Commercial Assignment'!AG157</f>
        <v>0</v>
      </c>
      <c r="AH11">
        <f>'CAN Commercial Assignment'!AH157</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5546875" defaultRowHeight="15"/>
  <cols>
    <col min="1" max="1" width="29.85546875" customWidth="1"/>
    <col min="2" max="33" width="9.42578125" bestFit="1" customWidth="1"/>
  </cols>
  <sheetData>
    <row r="1" spans="1:34">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1011</v>
      </c>
      <c r="B2">
        <f>'CAN Commercial Assignment'!B161</f>
        <v>167416951268269.94</v>
      </c>
      <c r="C2">
        <f>'CAN Commercial Assignment'!C161</f>
        <v>167379177460218.13</v>
      </c>
      <c r="D2">
        <f>'CAN Commercial Assignment'!D161</f>
        <v>136607259828175.63</v>
      </c>
      <c r="E2">
        <f>'CAN Commercial Assignment'!E161</f>
        <v>167537140657525.78</v>
      </c>
      <c r="F2">
        <f>'CAN Commercial Assignment'!F161</f>
        <v>168677222864181.06</v>
      </c>
      <c r="G2">
        <f>'CAN Commercial Assignment'!G161</f>
        <v>169920324547341.34</v>
      </c>
      <c r="H2">
        <f>'CAN Commercial Assignment'!H161</f>
        <v>171431276869414.66</v>
      </c>
      <c r="I2">
        <f>'CAN Commercial Assignment'!I161</f>
        <v>172276036576755.63</v>
      </c>
      <c r="J2">
        <f>'CAN Commercial Assignment'!J161</f>
        <v>173199777882750.41</v>
      </c>
      <c r="K2">
        <f>'CAN Commercial Assignment'!K161</f>
        <v>174302086281353.88</v>
      </c>
      <c r="L2">
        <f>'CAN Commercial Assignment'!L161</f>
        <v>175500546191362</v>
      </c>
      <c r="M2">
        <f>'CAN Commercial Assignment'!M161</f>
        <v>176853535316127.63</v>
      </c>
      <c r="N2">
        <f>'CAN Commercial Assignment'!N161</f>
        <v>178264902144246.09</v>
      </c>
      <c r="O2">
        <f>'CAN Commercial Assignment'!O161</f>
        <v>179648797111963.19</v>
      </c>
      <c r="P2">
        <f>'CAN Commercial Assignment'!P161</f>
        <v>180929672603175.34</v>
      </c>
      <c r="Q2">
        <f>'CAN Commercial Assignment'!Q161</f>
        <v>182238019954788.81</v>
      </c>
      <c r="R2">
        <f>'CAN Commercial Assignment'!R161</f>
        <v>183460517742648.06</v>
      </c>
      <c r="S2">
        <f>'CAN Commercial Assignment'!S161</f>
        <v>184569694106351.88</v>
      </c>
      <c r="T2">
        <f>'CAN Commercial Assignment'!T161</f>
        <v>185417887796243.03</v>
      </c>
      <c r="U2">
        <f>'CAN Commercial Assignment'!U161</f>
        <v>186163062009629.16</v>
      </c>
      <c r="V2">
        <f>'CAN Commercial Assignment'!V161</f>
        <v>186846424537112.31</v>
      </c>
      <c r="W2">
        <f>'CAN Commercial Assignment'!W161</f>
        <v>187440503518291.13</v>
      </c>
      <c r="X2">
        <f>'CAN Commercial Assignment'!X161</f>
        <v>187959034883366.28</v>
      </c>
      <c r="Y2">
        <f>'CAN Commercial Assignment'!Y161</f>
        <v>188687039184001.59</v>
      </c>
      <c r="Z2">
        <f>'CAN Commercial Assignment'!Z161</f>
        <v>189497459065840.91</v>
      </c>
      <c r="AA2">
        <f>'CAN Commercial Assignment'!AA161</f>
        <v>190493314005389.19</v>
      </c>
      <c r="AB2">
        <f>'CAN Commercial Assignment'!AB161</f>
        <v>191599056386542.81</v>
      </c>
      <c r="AC2">
        <f>'CAN Commercial Assignment'!AC161</f>
        <v>192828422139502.44</v>
      </c>
      <c r="AD2">
        <f>'CAN Commercial Assignment'!AD161</f>
        <v>194092127717963.75</v>
      </c>
      <c r="AE2">
        <f>'CAN Commercial Assignment'!AE161</f>
        <v>195486324633331.34</v>
      </c>
      <c r="AF2">
        <f>'CAN Commercial Assignment'!AF161</f>
        <v>196859917653397.97</v>
      </c>
      <c r="AG2">
        <f>'CAN Commercial Assignment'!AG161</f>
        <v>198336530149969.63</v>
      </c>
      <c r="AH2">
        <f>'CAN Commercial Assignment'!AH161</f>
        <v>199734161047887.38</v>
      </c>
    </row>
    <row r="3" spans="1:34">
      <c r="A3" s="1" t="s">
        <v>1012</v>
      </c>
      <c r="B3">
        <f>'CAN Commercial Assignment'!B162</f>
        <v>0</v>
      </c>
      <c r="C3">
        <f>'CAN Commercial Assignment'!C162</f>
        <v>0</v>
      </c>
      <c r="D3">
        <f>'CAN Commercial Assignment'!D162</f>
        <v>0</v>
      </c>
      <c r="E3">
        <f>'CAN Commercial Assignment'!E162</f>
        <v>0</v>
      </c>
      <c r="F3">
        <f>'CAN Commercial Assignment'!F162</f>
        <v>0</v>
      </c>
      <c r="G3">
        <f>'CAN Commercial Assignment'!G162</f>
        <v>0</v>
      </c>
      <c r="H3">
        <f>'CAN Commercial Assignment'!H162</f>
        <v>0</v>
      </c>
      <c r="I3">
        <f>'CAN Commercial Assignment'!I162</f>
        <v>0</v>
      </c>
      <c r="J3">
        <f>'CAN Commercial Assignment'!J162</f>
        <v>0</v>
      </c>
      <c r="K3">
        <f>'CAN Commercial Assignment'!K162</f>
        <v>0</v>
      </c>
      <c r="L3">
        <f>'CAN Commercial Assignment'!L162</f>
        <v>0</v>
      </c>
      <c r="M3">
        <f>'CAN Commercial Assignment'!M162</f>
        <v>0</v>
      </c>
      <c r="N3">
        <f>'CAN Commercial Assignment'!N162</f>
        <v>0</v>
      </c>
      <c r="O3">
        <f>'CAN Commercial Assignment'!O162</f>
        <v>0</v>
      </c>
      <c r="P3">
        <f>'CAN Commercial Assignment'!P162</f>
        <v>0</v>
      </c>
      <c r="Q3">
        <f>'CAN Commercial Assignment'!Q162</f>
        <v>0</v>
      </c>
      <c r="R3">
        <f>'CAN Commercial Assignment'!R162</f>
        <v>0</v>
      </c>
      <c r="S3">
        <f>'CAN Commercial Assignment'!S162</f>
        <v>0</v>
      </c>
      <c r="T3">
        <f>'CAN Commercial Assignment'!T162</f>
        <v>0</v>
      </c>
      <c r="U3">
        <f>'CAN Commercial Assignment'!U162</f>
        <v>0</v>
      </c>
      <c r="V3">
        <f>'CAN Commercial Assignment'!V162</f>
        <v>0</v>
      </c>
      <c r="W3">
        <f>'CAN Commercial Assignment'!W162</f>
        <v>0</v>
      </c>
      <c r="X3">
        <f>'CAN Commercial Assignment'!X162</f>
        <v>0</v>
      </c>
      <c r="Y3">
        <f>'CAN Commercial Assignment'!Y162</f>
        <v>0</v>
      </c>
      <c r="Z3">
        <f>'CAN Commercial Assignment'!Z162</f>
        <v>0</v>
      </c>
      <c r="AA3">
        <f>'CAN Commercial Assignment'!AA162</f>
        <v>0</v>
      </c>
      <c r="AB3">
        <f>'CAN Commercial Assignment'!AB162</f>
        <v>0</v>
      </c>
      <c r="AC3">
        <f>'CAN Commercial Assignment'!AC162</f>
        <v>0</v>
      </c>
      <c r="AD3">
        <f>'CAN Commercial Assignment'!AD162</f>
        <v>0</v>
      </c>
      <c r="AE3">
        <f>'CAN Commercial Assignment'!AE162</f>
        <v>0</v>
      </c>
      <c r="AF3">
        <f>'CAN Commercial Assignment'!AF162</f>
        <v>0</v>
      </c>
      <c r="AG3">
        <f>'CAN Commercial Assignment'!AG162</f>
        <v>0</v>
      </c>
      <c r="AH3">
        <f>'CAN Commercial Assignment'!AH162</f>
        <v>0</v>
      </c>
    </row>
    <row r="4" spans="1:34">
      <c r="A4" s="1" t="s">
        <v>1013</v>
      </c>
      <c r="B4">
        <f>'CAN Commercial Assignment'!B163</f>
        <v>0</v>
      </c>
      <c r="C4">
        <f>'CAN Commercial Assignment'!C163</f>
        <v>0</v>
      </c>
      <c r="D4">
        <f>'CAN Commercial Assignment'!D163</f>
        <v>0</v>
      </c>
      <c r="E4">
        <f>'CAN Commercial Assignment'!E163</f>
        <v>0</v>
      </c>
      <c r="F4">
        <f>'CAN Commercial Assignment'!F163</f>
        <v>0</v>
      </c>
      <c r="G4">
        <f>'CAN Commercial Assignment'!G163</f>
        <v>0</v>
      </c>
      <c r="H4">
        <f>'CAN Commercial Assignment'!H163</f>
        <v>0</v>
      </c>
      <c r="I4">
        <f>'CAN Commercial Assignment'!I163</f>
        <v>0</v>
      </c>
      <c r="J4">
        <f>'CAN Commercial Assignment'!J163</f>
        <v>0</v>
      </c>
      <c r="K4">
        <f>'CAN Commercial Assignment'!K163</f>
        <v>0</v>
      </c>
      <c r="L4">
        <f>'CAN Commercial Assignment'!L163</f>
        <v>0</v>
      </c>
      <c r="M4">
        <f>'CAN Commercial Assignment'!M163</f>
        <v>0</v>
      </c>
      <c r="N4">
        <f>'CAN Commercial Assignment'!N163</f>
        <v>0</v>
      </c>
      <c r="O4">
        <f>'CAN Commercial Assignment'!O163</f>
        <v>0</v>
      </c>
      <c r="P4">
        <f>'CAN Commercial Assignment'!P163</f>
        <v>0</v>
      </c>
      <c r="Q4">
        <f>'CAN Commercial Assignment'!Q163</f>
        <v>0</v>
      </c>
      <c r="R4">
        <f>'CAN Commercial Assignment'!R163</f>
        <v>0</v>
      </c>
      <c r="S4">
        <f>'CAN Commercial Assignment'!S163</f>
        <v>0</v>
      </c>
      <c r="T4">
        <f>'CAN Commercial Assignment'!T163</f>
        <v>0</v>
      </c>
      <c r="U4">
        <f>'CAN Commercial Assignment'!U163</f>
        <v>0</v>
      </c>
      <c r="V4">
        <f>'CAN Commercial Assignment'!V163</f>
        <v>0</v>
      </c>
      <c r="W4">
        <f>'CAN Commercial Assignment'!W163</f>
        <v>0</v>
      </c>
      <c r="X4">
        <f>'CAN Commercial Assignment'!X163</f>
        <v>0</v>
      </c>
      <c r="Y4">
        <f>'CAN Commercial Assignment'!Y163</f>
        <v>0</v>
      </c>
      <c r="Z4">
        <f>'CAN Commercial Assignment'!Z163</f>
        <v>0</v>
      </c>
      <c r="AA4">
        <f>'CAN Commercial Assignment'!AA163</f>
        <v>0</v>
      </c>
      <c r="AB4">
        <f>'CAN Commercial Assignment'!AB163</f>
        <v>0</v>
      </c>
      <c r="AC4">
        <f>'CAN Commercial Assignment'!AC163</f>
        <v>0</v>
      </c>
      <c r="AD4">
        <f>'CAN Commercial Assignment'!AD163</f>
        <v>0</v>
      </c>
      <c r="AE4">
        <f>'CAN Commercial Assignment'!AE163</f>
        <v>0</v>
      </c>
      <c r="AF4">
        <f>'CAN Commercial Assignment'!AF163</f>
        <v>0</v>
      </c>
      <c r="AG4">
        <f>'CAN Commercial Assignment'!AG163</f>
        <v>0</v>
      </c>
      <c r="AH4">
        <f>'CAN Commercial Assignment'!AH163</f>
        <v>0</v>
      </c>
    </row>
    <row r="5" spans="1:34">
      <c r="A5" s="1" t="s">
        <v>1014</v>
      </c>
      <c r="B5">
        <f>'CAN Commercial Assignment'!B164</f>
        <v>0</v>
      </c>
      <c r="C5">
        <f>'CAN Commercial Assignment'!C164</f>
        <v>0</v>
      </c>
      <c r="D5">
        <f>'CAN Commercial Assignment'!D164</f>
        <v>0</v>
      </c>
      <c r="E5">
        <f>'CAN Commercial Assignment'!E164</f>
        <v>0</v>
      </c>
      <c r="F5">
        <f>'CAN Commercial Assignment'!F164</f>
        <v>0</v>
      </c>
      <c r="G5">
        <f>'CAN Commercial Assignment'!G164</f>
        <v>0</v>
      </c>
      <c r="H5">
        <f>'CAN Commercial Assignment'!H164</f>
        <v>0</v>
      </c>
      <c r="I5">
        <f>'CAN Commercial Assignment'!I164</f>
        <v>0</v>
      </c>
      <c r="J5">
        <f>'CAN Commercial Assignment'!J164</f>
        <v>0</v>
      </c>
      <c r="K5">
        <f>'CAN Commercial Assignment'!K164</f>
        <v>0</v>
      </c>
      <c r="L5">
        <f>'CAN Commercial Assignment'!L164</f>
        <v>0</v>
      </c>
      <c r="M5">
        <f>'CAN Commercial Assignment'!M164</f>
        <v>0</v>
      </c>
      <c r="N5">
        <f>'CAN Commercial Assignment'!N164</f>
        <v>0</v>
      </c>
      <c r="O5">
        <f>'CAN Commercial Assignment'!O164</f>
        <v>0</v>
      </c>
      <c r="P5">
        <f>'CAN Commercial Assignment'!P164</f>
        <v>0</v>
      </c>
      <c r="Q5">
        <f>'CAN Commercial Assignment'!Q164</f>
        <v>0</v>
      </c>
      <c r="R5">
        <f>'CAN Commercial Assignment'!R164</f>
        <v>0</v>
      </c>
      <c r="S5">
        <f>'CAN Commercial Assignment'!S164</f>
        <v>0</v>
      </c>
      <c r="T5">
        <f>'CAN Commercial Assignment'!T164</f>
        <v>0</v>
      </c>
      <c r="U5">
        <f>'CAN Commercial Assignment'!U164</f>
        <v>0</v>
      </c>
      <c r="V5">
        <f>'CAN Commercial Assignment'!V164</f>
        <v>0</v>
      </c>
      <c r="W5">
        <f>'CAN Commercial Assignment'!W164</f>
        <v>0</v>
      </c>
      <c r="X5">
        <f>'CAN Commercial Assignment'!X164</f>
        <v>0</v>
      </c>
      <c r="Y5">
        <f>'CAN Commercial Assignment'!Y164</f>
        <v>0</v>
      </c>
      <c r="Z5">
        <f>'CAN Commercial Assignment'!Z164</f>
        <v>0</v>
      </c>
      <c r="AA5">
        <f>'CAN Commercial Assignment'!AA164</f>
        <v>0</v>
      </c>
      <c r="AB5">
        <f>'CAN Commercial Assignment'!AB164</f>
        <v>0</v>
      </c>
      <c r="AC5">
        <f>'CAN Commercial Assignment'!AC164</f>
        <v>0</v>
      </c>
      <c r="AD5">
        <f>'CAN Commercial Assignment'!AD164</f>
        <v>0</v>
      </c>
      <c r="AE5">
        <f>'CAN Commercial Assignment'!AE164</f>
        <v>0</v>
      </c>
      <c r="AF5">
        <f>'CAN Commercial Assignment'!AF164</f>
        <v>0</v>
      </c>
      <c r="AG5">
        <f>'CAN Commercial Assignment'!AG164</f>
        <v>0</v>
      </c>
      <c r="AH5">
        <f>'CAN Commercial Assignment'!AH164</f>
        <v>0</v>
      </c>
    </row>
    <row r="6" spans="1:34">
      <c r="A6" s="1" t="s">
        <v>1015</v>
      </c>
      <c r="B6">
        <f>'CAN Commercial Assignment'!B165</f>
        <v>0</v>
      </c>
      <c r="C6">
        <f>'CAN Commercial Assignment'!C165</f>
        <v>0</v>
      </c>
      <c r="D6">
        <f>'CAN Commercial Assignment'!D165</f>
        <v>0</v>
      </c>
      <c r="E6">
        <f>'CAN Commercial Assignment'!E165</f>
        <v>0</v>
      </c>
      <c r="F6">
        <f>'CAN Commercial Assignment'!F165</f>
        <v>0</v>
      </c>
      <c r="G6">
        <f>'CAN Commercial Assignment'!G165</f>
        <v>0</v>
      </c>
      <c r="H6">
        <f>'CAN Commercial Assignment'!H165</f>
        <v>0</v>
      </c>
      <c r="I6">
        <f>'CAN Commercial Assignment'!I165</f>
        <v>0</v>
      </c>
      <c r="J6">
        <f>'CAN Commercial Assignment'!J165</f>
        <v>0</v>
      </c>
      <c r="K6">
        <f>'CAN Commercial Assignment'!K165</f>
        <v>0</v>
      </c>
      <c r="L6">
        <f>'CAN Commercial Assignment'!L165</f>
        <v>0</v>
      </c>
      <c r="M6">
        <f>'CAN Commercial Assignment'!M165</f>
        <v>0</v>
      </c>
      <c r="N6">
        <f>'CAN Commercial Assignment'!N165</f>
        <v>0</v>
      </c>
      <c r="O6">
        <f>'CAN Commercial Assignment'!O165</f>
        <v>0</v>
      </c>
      <c r="P6">
        <f>'CAN Commercial Assignment'!P165</f>
        <v>0</v>
      </c>
      <c r="Q6">
        <f>'CAN Commercial Assignment'!Q165</f>
        <v>0</v>
      </c>
      <c r="R6">
        <f>'CAN Commercial Assignment'!R165</f>
        <v>0</v>
      </c>
      <c r="S6">
        <f>'CAN Commercial Assignment'!S165</f>
        <v>0</v>
      </c>
      <c r="T6">
        <f>'CAN Commercial Assignment'!T165</f>
        <v>0</v>
      </c>
      <c r="U6">
        <f>'CAN Commercial Assignment'!U165</f>
        <v>0</v>
      </c>
      <c r="V6">
        <f>'CAN Commercial Assignment'!V165</f>
        <v>0</v>
      </c>
      <c r="W6">
        <f>'CAN Commercial Assignment'!W165</f>
        <v>0</v>
      </c>
      <c r="X6">
        <f>'CAN Commercial Assignment'!X165</f>
        <v>0</v>
      </c>
      <c r="Y6">
        <f>'CAN Commercial Assignment'!Y165</f>
        <v>0</v>
      </c>
      <c r="Z6">
        <f>'CAN Commercial Assignment'!Z165</f>
        <v>0</v>
      </c>
      <c r="AA6">
        <f>'CAN Commercial Assignment'!AA165</f>
        <v>0</v>
      </c>
      <c r="AB6">
        <f>'CAN Commercial Assignment'!AB165</f>
        <v>0</v>
      </c>
      <c r="AC6">
        <f>'CAN Commercial Assignment'!AC165</f>
        <v>0</v>
      </c>
      <c r="AD6">
        <f>'CAN Commercial Assignment'!AD165</f>
        <v>0</v>
      </c>
      <c r="AE6">
        <f>'CAN Commercial Assignment'!AE165</f>
        <v>0</v>
      </c>
      <c r="AF6">
        <f>'CAN Commercial Assignment'!AF165</f>
        <v>0</v>
      </c>
      <c r="AG6">
        <f>'CAN Commercial Assignment'!AG165</f>
        <v>0</v>
      </c>
      <c r="AH6">
        <f>'CAN Commercial Assignment'!AH165</f>
        <v>0</v>
      </c>
    </row>
    <row r="7" spans="1:34">
      <c r="A7" s="1" t="s">
        <v>1025</v>
      </c>
      <c r="B7">
        <f>'CAN Commercial Assignment'!B166</f>
        <v>0</v>
      </c>
      <c r="C7">
        <f>'CAN Commercial Assignment'!C166</f>
        <v>0</v>
      </c>
      <c r="D7">
        <f>'CAN Commercial Assignment'!D166</f>
        <v>0</v>
      </c>
      <c r="E7">
        <f>'CAN Commercial Assignment'!E166</f>
        <v>0</v>
      </c>
      <c r="F7">
        <f>'CAN Commercial Assignment'!F166</f>
        <v>0</v>
      </c>
      <c r="G7">
        <f>'CAN Commercial Assignment'!G166</f>
        <v>0</v>
      </c>
      <c r="H7">
        <f>'CAN Commercial Assignment'!H166</f>
        <v>0</v>
      </c>
      <c r="I7">
        <f>'CAN Commercial Assignment'!I166</f>
        <v>0</v>
      </c>
      <c r="J7">
        <f>'CAN Commercial Assignment'!J166</f>
        <v>0</v>
      </c>
      <c r="K7">
        <f>'CAN Commercial Assignment'!K166</f>
        <v>0</v>
      </c>
      <c r="L7">
        <f>'CAN Commercial Assignment'!L166</f>
        <v>0</v>
      </c>
      <c r="M7">
        <f>'CAN Commercial Assignment'!M166</f>
        <v>0</v>
      </c>
      <c r="N7">
        <f>'CAN Commercial Assignment'!N166</f>
        <v>0</v>
      </c>
      <c r="O7">
        <f>'CAN Commercial Assignment'!O166</f>
        <v>0</v>
      </c>
      <c r="P7">
        <f>'CAN Commercial Assignment'!P166</f>
        <v>0</v>
      </c>
      <c r="Q7">
        <f>'CAN Commercial Assignment'!Q166</f>
        <v>0</v>
      </c>
      <c r="R7">
        <f>'CAN Commercial Assignment'!R166</f>
        <v>0</v>
      </c>
      <c r="S7">
        <f>'CAN Commercial Assignment'!S166</f>
        <v>0</v>
      </c>
      <c r="T7">
        <f>'CAN Commercial Assignment'!T166</f>
        <v>0</v>
      </c>
      <c r="U7">
        <f>'CAN Commercial Assignment'!U166</f>
        <v>0</v>
      </c>
      <c r="V7">
        <f>'CAN Commercial Assignment'!V166</f>
        <v>0</v>
      </c>
      <c r="W7">
        <f>'CAN Commercial Assignment'!W166</f>
        <v>0</v>
      </c>
      <c r="X7">
        <f>'CAN Commercial Assignment'!X166</f>
        <v>0</v>
      </c>
      <c r="Y7">
        <f>'CAN Commercial Assignment'!Y166</f>
        <v>0</v>
      </c>
      <c r="Z7">
        <f>'CAN Commercial Assignment'!Z166</f>
        <v>0</v>
      </c>
      <c r="AA7">
        <f>'CAN Commercial Assignment'!AA166</f>
        <v>0</v>
      </c>
      <c r="AB7">
        <f>'CAN Commercial Assignment'!AB166</f>
        <v>0</v>
      </c>
      <c r="AC7">
        <f>'CAN Commercial Assignment'!AC166</f>
        <v>0</v>
      </c>
      <c r="AD7">
        <f>'CAN Commercial Assignment'!AD166</f>
        <v>0</v>
      </c>
      <c r="AE7">
        <f>'CAN Commercial Assignment'!AE166</f>
        <v>0</v>
      </c>
      <c r="AF7">
        <f>'CAN Commercial Assignment'!AF166</f>
        <v>0</v>
      </c>
      <c r="AG7">
        <f>'CAN Commercial Assignment'!AG166</f>
        <v>0</v>
      </c>
      <c r="AH7">
        <f>'CAN Commercial Assignment'!AH166</f>
        <v>0</v>
      </c>
    </row>
    <row r="8" spans="1:34">
      <c r="A8" s="1" t="s">
        <v>1016</v>
      </c>
      <c r="B8">
        <f>'CAN Commercial Assignment'!B167</f>
        <v>0</v>
      </c>
      <c r="C8">
        <f>'CAN Commercial Assignment'!C167</f>
        <v>0</v>
      </c>
      <c r="D8">
        <f>'CAN Commercial Assignment'!D167</f>
        <v>0</v>
      </c>
      <c r="E8">
        <f>'CAN Commercial Assignment'!E167</f>
        <v>0</v>
      </c>
      <c r="F8">
        <f>'CAN Commercial Assignment'!F167</f>
        <v>0</v>
      </c>
      <c r="G8">
        <f>'CAN Commercial Assignment'!G167</f>
        <v>0</v>
      </c>
      <c r="H8">
        <f>'CAN Commercial Assignment'!H167</f>
        <v>0</v>
      </c>
      <c r="I8">
        <f>'CAN Commercial Assignment'!I167</f>
        <v>0</v>
      </c>
      <c r="J8">
        <f>'CAN Commercial Assignment'!J167</f>
        <v>0</v>
      </c>
      <c r="K8">
        <f>'CAN Commercial Assignment'!K167</f>
        <v>0</v>
      </c>
      <c r="L8">
        <f>'CAN Commercial Assignment'!L167</f>
        <v>0</v>
      </c>
      <c r="M8">
        <f>'CAN Commercial Assignment'!M167</f>
        <v>0</v>
      </c>
      <c r="N8">
        <f>'CAN Commercial Assignment'!N167</f>
        <v>0</v>
      </c>
      <c r="O8">
        <f>'CAN Commercial Assignment'!O167</f>
        <v>0</v>
      </c>
      <c r="P8">
        <f>'CAN Commercial Assignment'!P167</f>
        <v>0</v>
      </c>
      <c r="Q8">
        <f>'CAN Commercial Assignment'!Q167</f>
        <v>0</v>
      </c>
      <c r="R8">
        <f>'CAN Commercial Assignment'!R167</f>
        <v>0</v>
      </c>
      <c r="S8">
        <f>'CAN Commercial Assignment'!S167</f>
        <v>0</v>
      </c>
      <c r="T8">
        <f>'CAN Commercial Assignment'!T167</f>
        <v>0</v>
      </c>
      <c r="U8">
        <f>'CAN Commercial Assignment'!U167</f>
        <v>0</v>
      </c>
      <c r="V8">
        <f>'CAN Commercial Assignment'!V167</f>
        <v>0</v>
      </c>
      <c r="W8">
        <f>'CAN Commercial Assignment'!W167</f>
        <v>0</v>
      </c>
      <c r="X8">
        <f>'CAN Commercial Assignment'!X167</f>
        <v>0</v>
      </c>
      <c r="Y8">
        <f>'CAN Commercial Assignment'!Y167</f>
        <v>0</v>
      </c>
      <c r="Z8">
        <f>'CAN Commercial Assignment'!Z167</f>
        <v>0</v>
      </c>
      <c r="AA8">
        <f>'CAN Commercial Assignment'!AA167</f>
        <v>0</v>
      </c>
      <c r="AB8">
        <f>'CAN Commercial Assignment'!AB167</f>
        <v>0</v>
      </c>
      <c r="AC8">
        <f>'CAN Commercial Assignment'!AC167</f>
        <v>0</v>
      </c>
      <c r="AD8">
        <f>'CAN Commercial Assignment'!AD167</f>
        <v>0</v>
      </c>
      <c r="AE8">
        <f>'CAN Commercial Assignment'!AE167</f>
        <v>0</v>
      </c>
      <c r="AF8">
        <f>'CAN Commercial Assignment'!AF167</f>
        <v>0</v>
      </c>
      <c r="AG8">
        <f>'CAN Commercial Assignment'!AG167</f>
        <v>0</v>
      </c>
      <c r="AH8">
        <f>'CAN Commercial Assignment'!AH167</f>
        <v>0</v>
      </c>
    </row>
    <row r="9" spans="1:34">
      <c r="A9" s="1" t="s">
        <v>1017</v>
      </c>
      <c r="B9">
        <f>'CAN Commercial Assignment'!B168</f>
        <v>0</v>
      </c>
      <c r="C9">
        <f>'CAN Commercial Assignment'!C168</f>
        <v>0</v>
      </c>
      <c r="D9">
        <f>'CAN Commercial Assignment'!D168</f>
        <v>0</v>
      </c>
      <c r="E9">
        <f>'CAN Commercial Assignment'!E168</f>
        <v>0</v>
      </c>
      <c r="F9">
        <f>'CAN Commercial Assignment'!F168</f>
        <v>0</v>
      </c>
      <c r="G9">
        <f>'CAN Commercial Assignment'!G168</f>
        <v>0</v>
      </c>
      <c r="H9">
        <f>'CAN Commercial Assignment'!H168</f>
        <v>0</v>
      </c>
      <c r="I9">
        <f>'CAN Commercial Assignment'!I168</f>
        <v>0</v>
      </c>
      <c r="J9">
        <f>'CAN Commercial Assignment'!J168</f>
        <v>0</v>
      </c>
      <c r="K9">
        <f>'CAN Commercial Assignment'!K168</f>
        <v>0</v>
      </c>
      <c r="L9">
        <f>'CAN Commercial Assignment'!L168</f>
        <v>0</v>
      </c>
      <c r="M9">
        <f>'CAN Commercial Assignment'!M168</f>
        <v>0</v>
      </c>
      <c r="N9">
        <f>'CAN Commercial Assignment'!N168</f>
        <v>0</v>
      </c>
      <c r="O9">
        <f>'CAN Commercial Assignment'!O168</f>
        <v>0</v>
      </c>
      <c r="P9">
        <f>'CAN Commercial Assignment'!P168</f>
        <v>0</v>
      </c>
      <c r="Q9">
        <f>'CAN Commercial Assignment'!Q168</f>
        <v>0</v>
      </c>
      <c r="R9">
        <f>'CAN Commercial Assignment'!R168</f>
        <v>0</v>
      </c>
      <c r="S9">
        <f>'CAN Commercial Assignment'!S168</f>
        <v>0</v>
      </c>
      <c r="T9">
        <f>'CAN Commercial Assignment'!T168</f>
        <v>0</v>
      </c>
      <c r="U9">
        <f>'CAN Commercial Assignment'!U168</f>
        <v>0</v>
      </c>
      <c r="V9">
        <f>'CAN Commercial Assignment'!V168</f>
        <v>0</v>
      </c>
      <c r="W9">
        <f>'CAN Commercial Assignment'!W168</f>
        <v>0</v>
      </c>
      <c r="X9">
        <f>'CAN Commercial Assignment'!X168</f>
        <v>0</v>
      </c>
      <c r="Y9">
        <f>'CAN Commercial Assignment'!Y168</f>
        <v>0</v>
      </c>
      <c r="Z9">
        <f>'CAN Commercial Assignment'!Z168</f>
        <v>0</v>
      </c>
      <c r="AA9">
        <f>'CAN Commercial Assignment'!AA168</f>
        <v>0</v>
      </c>
      <c r="AB9">
        <f>'CAN Commercial Assignment'!AB168</f>
        <v>0</v>
      </c>
      <c r="AC9">
        <f>'CAN Commercial Assignment'!AC168</f>
        <v>0</v>
      </c>
      <c r="AD9">
        <f>'CAN Commercial Assignment'!AD168</f>
        <v>0</v>
      </c>
      <c r="AE9">
        <f>'CAN Commercial Assignment'!AE168</f>
        <v>0</v>
      </c>
      <c r="AF9">
        <f>'CAN Commercial Assignment'!AF168</f>
        <v>0</v>
      </c>
      <c r="AG9">
        <f>'CAN Commercial Assignment'!AG168</f>
        <v>0</v>
      </c>
      <c r="AH9">
        <f>'CAN Commercial Assignment'!AH168</f>
        <v>0</v>
      </c>
    </row>
    <row r="10" spans="1:34">
      <c r="A10" s="1" t="s">
        <v>1018</v>
      </c>
      <c r="B10">
        <f>'CAN Commercial Assignment'!B169</f>
        <v>0</v>
      </c>
      <c r="C10">
        <f>'CAN Commercial Assignment'!C169</f>
        <v>0</v>
      </c>
      <c r="D10">
        <f>'CAN Commercial Assignment'!D169</f>
        <v>0</v>
      </c>
      <c r="E10">
        <f>'CAN Commercial Assignment'!E169</f>
        <v>0</v>
      </c>
      <c r="F10">
        <f>'CAN Commercial Assignment'!F169</f>
        <v>0</v>
      </c>
      <c r="G10">
        <f>'CAN Commercial Assignment'!G169</f>
        <v>0</v>
      </c>
      <c r="H10">
        <f>'CAN Commercial Assignment'!H169</f>
        <v>0</v>
      </c>
      <c r="I10">
        <f>'CAN Commercial Assignment'!I169</f>
        <v>0</v>
      </c>
      <c r="J10">
        <f>'CAN Commercial Assignment'!J169</f>
        <v>0</v>
      </c>
      <c r="K10">
        <f>'CAN Commercial Assignment'!K169</f>
        <v>0</v>
      </c>
      <c r="L10">
        <f>'CAN Commercial Assignment'!L169</f>
        <v>0</v>
      </c>
      <c r="M10">
        <f>'CAN Commercial Assignment'!M169</f>
        <v>0</v>
      </c>
      <c r="N10">
        <f>'CAN Commercial Assignment'!N169</f>
        <v>0</v>
      </c>
      <c r="O10">
        <f>'CAN Commercial Assignment'!O169</f>
        <v>0</v>
      </c>
      <c r="P10">
        <f>'CAN Commercial Assignment'!P169</f>
        <v>0</v>
      </c>
      <c r="Q10">
        <f>'CAN Commercial Assignment'!Q169</f>
        <v>0</v>
      </c>
      <c r="R10">
        <f>'CAN Commercial Assignment'!R169</f>
        <v>0</v>
      </c>
      <c r="S10">
        <f>'CAN Commercial Assignment'!S169</f>
        <v>0</v>
      </c>
      <c r="T10">
        <f>'CAN Commercial Assignment'!T169</f>
        <v>0</v>
      </c>
      <c r="U10">
        <f>'CAN Commercial Assignment'!U169</f>
        <v>0</v>
      </c>
      <c r="V10">
        <f>'CAN Commercial Assignment'!V169</f>
        <v>0</v>
      </c>
      <c r="W10">
        <f>'CAN Commercial Assignment'!W169</f>
        <v>0</v>
      </c>
      <c r="X10">
        <f>'CAN Commercial Assignment'!X169</f>
        <v>0</v>
      </c>
      <c r="Y10">
        <f>'CAN Commercial Assignment'!Y169</f>
        <v>0</v>
      </c>
      <c r="Z10">
        <f>'CAN Commercial Assignment'!Z169</f>
        <v>0</v>
      </c>
      <c r="AA10">
        <f>'CAN Commercial Assignment'!AA169</f>
        <v>0</v>
      </c>
      <c r="AB10">
        <f>'CAN Commercial Assignment'!AB169</f>
        <v>0</v>
      </c>
      <c r="AC10">
        <f>'CAN Commercial Assignment'!AC169</f>
        <v>0</v>
      </c>
      <c r="AD10">
        <f>'CAN Commercial Assignment'!AD169</f>
        <v>0</v>
      </c>
      <c r="AE10">
        <f>'CAN Commercial Assignment'!AE169</f>
        <v>0</v>
      </c>
      <c r="AF10">
        <f>'CAN Commercial Assignment'!AF169</f>
        <v>0</v>
      </c>
      <c r="AG10">
        <f>'CAN Commercial Assignment'!AG169</f>
        <v>0</v>
      </c>
      <c r="AH10">
        <f>'CAN Commercial Assignment'!AH169</f>
        <v>0</v>
      </c>
    </row>
    <row r="11" spans="1:34">
      <c r="A11" s="1" t="s">
        <v>1019</v>
      </c>
      <c r="B11">
        <f>'CAN Commercial Assignment'!B170</f>
        <v>0</v>
      </c>
      <c r="C11">
        <f>'CAN Commercial Assignment'!C170</f>
        <v>0</v>
      </c>
      <c r="D11">
        <f>'CAN Commercial Assignment'!D170</f>
        <v>0</v>
      </c>
      <c r="E11">
        <f>'CAN Commercial Assignment'!E170</f>
        <v>0</v>
      </c>
      <c r="F11">
        <f>'CAN Commercial Assignment'!F170</f>
        <v>0</v>
      </c>
      <c r="G11">
        <f>'CAN Commercial Assignment'!G170</f>
        <v>0</v>
      </c>
      <c r="H11">
        <f>'CAN Commercial Assignment'!H170</f>
        <v>0</v>
      </c>
      <c r="I11">
        <f>'CAN Commercial Assignment'!I170</f>
        <v>0</v>
      </c>
      <c r="J11">
        <f>'CAN Commercial Assignment'!J170</f>
        <v>0</v>
      </c>
      <c r="K11">
        <f>'CAN Commercial Assignment'!K170</f>
        <v>0</v>
      </c>
      <c r="L11">
        <f>'CAN Commercial Assignment'!L170</f>
        <v>0</v>
      </c>
      <c r="M11">
        <f>'CAN Commercial Assignment'!M170</f>
        <v>0</v>
      </c>
      <c r="N11">
        <f>'CAN Commercial Assignment'!N170</f>
        <v>0</v>
      </c>
      <c r="O11">
        <f>'CAN Commercial Assignment'!O170</f>
        <v>0</v>
      </c>
      <c r="P11">
        <f>'CAN Commercial Assignment'!P170</f>
        <v>0</v>
      </c>
      <c r="Q11">
        <f>'CAN Commercial Assignment'!Q170</f>
        <v>0</v>
      </c>
      <c r="R11">
        <f>'CAN Commercial Assignment'!R170</f>
        <v>0</v>
      </c>
      <c r="S11">
        <f>'CAN Commercial Assignment'!S170</f>
        <v>0</v>
      </c>
      <c r="T11">
        <f>'CAN Commercial Assignment'!T170</f>
        <v>0</v>
      </c>
      <c r="U11">
        <f>'CAN Commercial Assignment'!U170</f>
        <v>0</v>
      </c>
      <c r="V11">
        <f>'CAN Commercial Assignment'!V170</f>
        <v>0</v>
      </c>
      <c r="W11">
        <f>'CAN Commercial Assignment'!W170</f>
        <v>0</v>
      </c>
      <c r="X11">
        <f>'CAN Commercial Assignment'!X170</f>
        <v>0</v>
      </c>
      <c r="Y11">
        <f>'CAN Commercial Assignment'!Y170</f>
        <v>0</v>
      </c>
      <c r="Z11">
        <f>'CAN Commercial Assignment'!Z170</f>
        <v>0</v>
      </c>
      <c r="AA11">
        <f>'CAN Commercial Assignment'!AA170</f>
        <v>0</v>
      </c>
      <c r="AB11">
        <f>'CAN Commercial Assignment'!AB170</f>
        <v>0</v>
      </c>
      <c r="AC11">
        <f>'CAN Commercial Assignment'!AC170</f>
        <v>0</v>
      </c>
      <c r="AD11">
        <f>'CAN Commercial Assignment'!AD170</f>
        <v>0</v>
      </c>
      <c r="AE11">
        <f>'CAN Commercial Assignment'!AE170</f>
        <v>0</v>
      </c>
      <c r="AF11">
        <f>'CAN Commercial Assignment'!AF170</f>
        <v>0</v>
      </c>
      <c r="AG11">
        <f>'CAN Commercial Assignment'!AG170</f>
        <v>0</v>
      </c>
      <c r="AH11">
        <f>'CAN Commercial Assignment'!AH170</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zoomScale="80" zoomScaleNormal="80" workbookViewId="0"/>
  </sheetViews>
  <sheetFormatPr defaultColWidth="8.85546875" defaultRowHeight="15"/>
  <cols>
    <col min="1" max="1" width="29.85546875" customWidth="1"/>
    <col min="2" max="33" width="10.140625" customWidth="1"/>
  </cols>
  <sheetData>
    <row r="1" spans="1:34">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1011</v>
      </c>
      <c r="B2">
        <f>'CAN Commercial Assignment'!B174</f>
        <v>180776915588801.75</v>
      </c>
      <c r="C2">
        <f>'CAN Commercial Assignment'!C174</f>
        <v>180736127410197.84</v>
      </c>
      <c r="D2">
        <f>'CAN Commercial Assignment'!D174</f>
        <v>147508593912951.47</v>
      </c>
      <c r="E2">
        <f>'CAN Commercial Assignment'!E174</f>
        <v>180906696157086.94</v>
      </c>
      <c r="F2">
        <f>'CAN Commercial Assignment'!F174</f>
        <v>182137757547677.91</v>
      </c>
      <c r="G2">
        <f>'CAN Commercial Assignment'!G174</f>
        <v>183480059425370.5</v>
      </c>
      <c r="H2">
        <f>'CAN Commercial Assignment'!H174</f>
        <v>185111586569527.25</v>
      </c>
      <c r="I2">
        <f>'CAN Commercial Assignment'!I174</f>
        <v>186023758563760.34</v>
      </c>
      <c r="J2">
        <f>'CAN Commercial Assignment'!J174</f>
        <v>187021214931437.94</v>
      </c>
      <c r="K2">
        <f>'CAN Commercial Assignment'!K174</f>
        <v>188211488143425</v>
      </c>
      <c r="L2">
        <f>'CAN Commercial Assignment'!L174</f>
        <v>189505585810040.22</v>
      </c>
      <c r="M2">
        <f>'CAN Commercial Assignment'!M174</f>
        <v>190966544207307.84</v>
      </c>
      <c r="N2">
        <f>'CAN Commercial Assignment'!N174</f>
        <v>192490538880599.72</v>
      </c>
      <c r="O2">
        <f>'CAN Commercial Assignment'!O174</f>
        <v>193984869423997.78</v>
      </c>
      <c r="P2">
        <f>'CAN Commercial Assignment'!P174</f>
        <v>195367959480294.28</v>
      </c>
      <c r="Q2">
        <f>'CAN Commercial Assignment'!Q174</f>
        <v>196780713666484.56</v>
      </c>
      <c r="R2">
        <f>'CAN Commercial Assignment'!R174</f>
        <v>198100767446756.78</v>
      </c>
      <c r="S2">
        <f>'CAN Commercial Assignment'!S174</f>
        <v>199298456691217.31</v>
      </c>
      <c r="T2">
        <f>'CAN Commercial Assignment'!T174</f>
        <v>200214336701687.09</v>
      </c>
      <c r="U2">
        <f>'CAN Commercial Assignment'!U174</f>
        <v>201018976225055.31</v>
      </c>
      <c r="V2">
        <f>'CAN Commercial Assignment'!V174</f>
        <v>201756871456162.56</v>
      </c>
      <c r="W2">
        <f>'CAN Commercial Assignment'!W174</f>
        <v>202398358265115.06</v>
      </c>
      <c r="X2">
        <f>'CAN Commercial Assignment'!X174</f>
        <v>202958268716859.78</v>
      </c>
      <c r="Y2">
        <f>'CAN Commercial Assignment'!Y174</f>
        <v>203744368159044.38</v>
      </c>
      <c r="Z2">
        <f>'CAN Commercial Assignment'!Z174</f>
        <v>204619459990910.28</v>
      </c>
      <c r="AA2">
        <f>'CAN Commercial Assignment'!AA174</f>
        <v>205694784699559.03</v>
      </c>
      <c r="AB2">
        <f>'CAN Commercial Assignment'!AB174</f>
        <v>206888765927782.81</v>
      </c>
      <c r="AC2">
        <f>'CAN Commercial Assignment'!AC174</f>
        <v>208216235740528.47</v>
      </c>
      <c r="AD2">
        <f>'CAN Commercial Assignment'!AD174</f>
        <v>209580785715641.41</v>
      </c>
      <c r="AE2">
        <f>'CAN Commercial Assignment'!AE174</f>
        <v>211086240307749.63</v>
      </c>
      <c r="AF2">
        <f>'CAN Commercial Assignment'!AF174</f>
        <v>212569446802437.56</v>
      </c>
      <c r="AG2">
        <f>'CAN Commercial Assignment'!AG174</f>
        <v>214163893784227.13</v>
      </c>
      <c r="AH2">
        <f>'CAN Commercial Assignment'!AH174</f>
        <v>215673056392572.03</v>
      </c>
    </row>
    <row r="3" spans="1:34">
      <c r="A3" s="1" t="s">
        <v>1012</v>
      </c>
      <c r="B3">
        <f>'CAN Commercial Assignment'!B175</f>
        <v>0</v>
      </c>
      <c r="C3">
        <f>'CAN Commercial Assignment'!C175</f>
        <v>0</v>
      </c>
      <c r="D3">
        <f>'CAN Commercial Assignment'!D175</f>
        <v>0</v>
      </c>
      <c r="E3">
        <f>'CAN Commercial Assignment'!E175</f>
        <v>0</v>
      </c>
      <c r="F3">
        <f>'CAN Commercial Assignment'!F175</f>
        <v>0</v>
      </c>
      <c r="G3">
        <f>'CAN Commercial Assignment'!G175</f>
        <v>0</v>
      </c>
      <c r="H3">
        <f>'CAN Commercial Assignment'!H175</f>
        <v>0</v>
      </c>
      <c r="I3">
        <f>'CAN Commercial Assignment'!I175</f>
        <v>0</v>
      </c>
      <c r="J3">
        <f>'CAN Commercial Assignment'!J175</f>
        <v>0</v>
      </c>
      <c r="K3">
        <f>'CAN Commercial Assignment'!K175</f>
        <v>0</v>
      </c>
      <c r="L3">
        <f>'CAN Commercial Assignment'!L175</f>
        <v>0</v>
      </c>
      <c r="M3">
        <f>'CAN Commercial Assignment'!M175</f>
        <v>0</v>
      </c>
      <c r="N3">
        <f>'CAN Commercial Assignment'!N175</f>
        <v>0</v>
      </c>
      <c r="O3">
        <f>'CAN Commercial Assignment'!O175</f>
        <v>0</v>
      </c>
      <c r="P3">
        <f>'CAN Commercial Assignment'!P175</f>
        <v>0</v>
      </c>
      <c r="Q3">
        <f>'CAN Commercial Assignment'!Q175</f>
        <v>0</v>
      </c>
      <c r="R3">
        <f>'CAN Commercial Assignment'!R175</f>
        <v>0</v>
      </c>
      <c r="S3">
        <f>'CAN Commercial Assignment'!S175</f>
        <v>0</v>
      </c>
      <c r="T3">
        <f>'CAN Commercial Assignment'!T175</f>
        <v>0</v>
      </c>
      <c r="U3">
        <f>'CAN Commercial Assignment'!U175</f>
        <v>0</v>
      </c>
      <c r="V3">
        <f>'CAN Commercial Assignment'!V175</f>
        <v>0</v>
      </c>
      <c r="W3">
        <f>'CAN Commercial Assignment'!W175</f>
        <v>0</v>
      </c>
      <c r="X3">
        <f>'CAN Commercial Assignment'!X175</f>
        <v>0</v>
      </c>
      <c r="Y3">
        <f>'CAN Commercial Assignment'!Y175</f>
        <v>0</v>
      </c>
      <c r="Z3">
        <f>'CAN Commercial Assignment'!Z175</f>
        <v>0</v>
      </c>
      <c r="AA3">
        <f>'CAN Commercial Assignment'!AA175</f>
        <v>0</v>
      </c>
      <c r="AB3">
        <f>'CAN Commercial Assignment'!AB175</f>
        <v>0</v>
      </c>
      <c r="AC3">
        <f>'CAN Commercial Assignment'!AC175</f>
        <v>0</v>
      </c>
      <c r="AD3">
        <f>'CAN Commercial Assignment'!AD175</f>
        <v>0</v>
      </c>
      <c r="AE3">
        <f>'CAN Commercial Assignment'!AE175</f>
        <v>0</v>
      </c>
      <c r="AF3">
        <f>'CAN Commercial Assignment'!AF175</f>
        <v>0</v>
      </c>
      <c r="AG3">
        <f>'CAN Commercial Assignment'!AG175</f>
        <v>0</v>
      </c>
      <c r="AH3">
        <f>'CAN Commercial Assignment'!AH175</f>
        <v>0</v>
      </c>
    </row>
    <row r="4" spans="1:34">
      <c r="A4" s="1" t="s">
        <v>1013</v>
      </c>
      <c r="B4">
        <f>'CAN Commercial Assignment'!H176</f>
        <v>0</v>
      </c>
      <c r="C4">
        <f>'CAN Commercial Assignment'!I176</f>
        <v>0</v>
      </c>
      <c r="D4">
        <f>'CAN Commercial Assignment'!J176</f>
        <v>0</v>
      </c>
      <c r="E4">
        <f>'CAN Commercial Assignment'!K176</f>
        <v>0</v>
      </c>
      <c r="F4">
        <f>'CAN Commercial Assignment'!L176</f>
        <v>0</v>
      </c>
      <c r="G4">
        <f>'CAN Commercial Assignment'!M176</f>
        <v>0</v>
      </c>
      <c r="H4">
        <f>'CAN Commercial Assignment'!N176</f>
        <v>0</v>
      </c>
      <c r="I4">
        <f>'CAN Commercial Assignment'!O176</f>
        <v>0</v>
      </c>
      <c r="J4">
        <f>'CAN Commercial Assignment'!P176</f>
        <v>0</v>
      </c>
      <c r="K4">
        <f>'CAN Commercial Assignment'!Q176</f>
        <v>0</v>
      </c>
      <c r="L4">
        <f>'CAN Commercial Assignment'!R176</f>
        <v>0</v>
      </c>
      <c r="M4">
        <f>'CAN Commercial Assignment'!S176</f>
        <v>0</v>
      </c>
      <c r="N4">
        <f>'CAN Commercial Assignment'!T176</f>
        <v>0</v>
      </c>
      <c r="O4">
        <f>'CAN Commercial Assignment'!U176</f>
        <v>0</v>
      </c>
      <c r="P4">
        <f>'CAN Commercial Assignment'!V176</f>
        <v>0</v>
      </c>
      <c r="Q4">
        <f>'CAN Commercial Assignment'!W176</f>
        <v>0</v>
      </c>
      <c r="R4">
        <f>'CAN Commercial Assignment'!X176</f>
        <v>0</v>
      </c>
      <c r="S4">
        <f>'CAN Commercial Assignment'!Y176</f>
        <v>0</v>
      </c>
      <c r="T4">
        <f>'CAN Commercial Assignment'!Z176</f>
        <v>0</v>
      </c>
      <c r="U4">
        <f>'CAN Commercial Assignment'!AA176</f>
        <v>0</v>
      </c>
      <c r="V4">
        <f>'CAN Commercial Assignment'!AB176</f>
        <v>0</v>
      </c>
      <c r="W4">
        <f>'CAN Commercial Assignment'!AC176</f>
        <v>0</v>
      </c>
      <c r="X4">
        <f>'CAN Commercial Assignment'!AD176</f>
        <v>0</v>
      </c>
      <c r="Y4">
        <f>'CAN Commercial Assignment'!AE176</f>
        <v>0</v>
      </c>
      <c r="Z4">
        <f>'CAN Commercial Assignment'!AF176</f>
        <v>0</v>
      </c>
      <c r="AA4">
        <f>'CAN Commercial Assignment'!AG176</f>
        <v>0</v>
      </c>
      <c r="AB4">
        <f>'CAN Commercial Assignment'!AH176</f>
        <v>0</v>
      </c>
      <c r="AC4">
        <f>'CAN Commercial Assignment'!AI176</f>
        <v>0</v>
      </c>
      <c r="AD4">
        <f>'CAN Commercial Assignment'!AJ176</f>
        <v>0</v>
      </c>
      <c r="AE4">
        <f>'CAN Commercial Assignment'!AK176</f>
        <v>0</v>
      </c>
      <c r="AF4">
        <f>'CAN Commercial Assignment'!AL176</f>
        <v>0</v>
      </c>
      <c r="AG4">
        <f>'CAN Commercial Assignment'!AM176</f>
        <v>0</v>
      </c>
      <c r="AH4">
        <f>'CAN Commercial Assignment'!AN176</f>
        <v>0</v>
      </c>
    </row>
    <row r="5" spans="1:34">
      <c r="A5" s="1" t="s">
        <v>1014</v>
      </c>
      <c r="B5">
        <f>'CAN Commercial Assignment'!H177</f>
        <v>0</v>
      </c>
      <c r="C5">
        <f>'CAN Commercial Assignment'!I177</f>
        <v>0</v>
      </c>
      <c r="D5">
        <f>'CAN Commercial Assignment'!J177</f>
        <v>0</v>
      </c>
      <c r="E5">
        <f>'CAN Commercial Assignment'!K177</f>
        <v>0</v>
      </c>
      <c r="F5">
        <f>'CAN Commercial Assignment'!L177</f>
        <v>0</v>
      </c>
      <c r="G5">
        <f>'CAN Commercial Assignment'!M177</f>
        <v>0</v>
      </c>
      <c r="H5">
        <f>'CAN Commercial Assignment'!N177</f>
        <v>0</v>
      </c>
      <c r="I5">
        <f>'CAN Commercial Assignment'!O177</f>
        <v>0</v>
      </c>
      <c r="J5">
        <f>'CAN Commercial Assignment'!P177</f>
        <v>0</v>
      </c>
      <c r="K5">
        <f>'CAN Commercial Assignment'!Q177</f>
        <v>0</v>
      </c>
      <c r="L5">
        <f>'CAN Commercial Assignment'!R177</f>
        <v>0</v>
      </c>
      <c r="M5">
        <f>'CAN Commercial Assignment'!S177</f>
        <v>0</v>
      </c>
      <c r="N5">
        <f>'CAN Commercial Assignment'!T177</f>
        <v>0</v>
      </c>
      <c r="O5">
        <f>'CAN Commercial Assignment'!U177</f>
        <v>0</v>
      </c>
      <c r="P5">
        <f>'CAN Commercial Assignment'!V177</f>
        <v>0</v>
      </c>
      <c r="Q5">
        <f>'CAN Commercial Assignment'!W177</f>
        <v>0</v>
      </c>
      <c r="R5">
        <f>'CAN Commercial Assignment'!X177</f>
        <v>0</v>
      </c>
      <c r="S5">
        <f>'CAN Commercial Assignment'!Y177</f>
        <v>0</v>
      </c>
      <c r="T5">
        <f>'CAN Commercial Assignment'!Z177</f>
        <v>0</v>
      </c>
      <c r="U5">
        <f>'CAN Commercial Assignment'!AA177</f>
        <v>0</v>
      </c>
      <c r="V5">
        <f>'CAN Commercial Assignment'!AB177</f>
        <v>0</v>
      </c>
      <c r="W5">
        <f>'CAN Commercial Assignment'!AC177</f>
        <v>0</v>
      </c>
      <c r="X5">
        <f>'CAN Commercial Assignment'!AD177</f>
        <v>0</v>
      </c>
      <c r="Y5">
        <f>'CAN Commercial Assignment'!AE177</f>
        <v>0</v>
      </c>
      <c r="Z5">
        <f>'CAN Commercial Assignment'!AF177</f>
        <v>0</v>
      </c>
      <c r="AA5">
        <f>'CAN Commercial Assignment'!AG177</f>
        <v>0</v>
      </c>
      <c r="AB5">
        <f>'CAN Commercial Assignment'!AH177</f>
        <v>0</v>
      </c>
      <c r="AC5">
        <f>'CAN Commercial Assignment'!AI177</f>
        <v>0</v>
      </c>
      <c r="AD5">
        <f>'CAN Commercial Assignment'!AJ177</f>
        <v>0</v>
      </c>
      <c r="AE5">
        <f>'CAN Commercial Assignment'!AK177</f>
        <v>0</v>
      </c>
      <c r="AF5">
        <f>'CAN Commercial Assignment'!AL177</f>
        <v>0</v>
      </c>
      <c r="AG5">
        <f>'CAN Commercial Assignment'!AM177</f>
        <v>0</v>
      </c>
      <c r="AH5">
        <f>'CAN Commercial Assignment'!AN177</f>
        <v>0</v>
      </c>
    </row>
    <row r="6" spans="1:34">
      <c r="A6" s="1" t="s">
        <v>1015</v>
      </c>
      <c r="B6">
        <f>'CAN Commercial Assignment'!H178</f>
        <v>0</v>
      </c>
      <c r="C6">
        <f>'CAN Commercial Assignment'!I178</f>
        <v>0</v>
      </c>
      <c r="D6">
        <f>'CAN Commercial Assignment'!J178</f>
        <v>0</v>
      </c>
      <c r="E6">
        <f>'CAN Commercial Assignment'!K178</f>
        <v>0</v>
      </c>
      <c r="F6">
        <f>'CAN Commercial Assignment'!L178</f>
        <v>0</v>
      </c>
      <c r="G6">
        <f>'CAN Commercial Assignment'!M178</f>
        <v>0</v>
      </c>
      <c r="H6">
        <f>'CAN Commercial Assignment'!N178</f>
        <v>0</v>
      </c>
      <c r="I6">
        <f>'CAN Commercial Assignment'!O178</f>
        <v>0</v>
      </c>
      <c r="J6">
        <f>'CAN Commercial Assignment'!P178</f>
        <v>0</v>
      </c>
      <c r="K6">
        <f>'CAN Commercial Assignment'!Q178</f>
        <v>0</v>
      </c>
      <c r="L6">
        <f>'CAN Commercial Assignment'!R178</f>
        <v>0</v>
      </c>
      <c r="M6">
        <f>'CAN Commercial Assignment'!S178</f>
        <v>0</v>
      </c>
      <c r="N6">
        <f>'CAN Commercial Assignment'!T178</f>
        <v>0</v>
      </c>
      <c r="O6">
        <f>'CAN Commercial Assignment'!U178</f>
        <v>0</v>
      </c>
      <c r="P6">
        <f>'CAN Commercial Assignment'!V178</f>
        <v>0</v>
      </c>
      <c r="Q6">
        <f>'CAN Commercial Assignment'!W178</f>
        <v>0</v>
      </c>
      <c r="R6">
        <f>'CAN Commercial Assignment'!X178</f>
        <v>0</v>
      </c>
      <c r="S6">
        <f>'CAN Commercial Assignment'!Y178</f>
        <v>0</v>
      </c>
      <c r="T6">
        <f>'CAN Commercial Assignment'!Z178</f>
        <v>0</v>
      </c>
      <c r="U6">
        <f>'CAN Commercial Assignment'!AA178</f>
        <v>0</v>
      </c>
      <c r="V6">
        <f>'CAN Commercial Assignment'!AB178</f>
        <v>0</v>
      </c>
      <c r="W6">
        <f>'CAN Commercial Assignment'!AC178</f>
        <v>0</v>
      </c>
      <c r="X6">
        <f>'CAN Commercial Assignment'!AD178</f>
        <v>0</v>
      </c>
      <c r="Y6">
        <f>'CAN Commercial Assignment'!AE178</f>
        <v>0</v>
      </c>
      <c r="Z6">
        <f>'CAN Commercial Assignment'!AF178</f>
        <v>0</v>
      </c>
      <c r="AA6">
        <f>'CAN Commercial Assignment'!AG178</f>
        <v>0</v>
      </c>
      <c r="AB6">
        <f>'CAN Commercial Assignment'!AH178</f>
        <v>0</v>
      </c>
      <c r="AC6">
        <f>'CAN Commercial Assignment'!AI178</f>
        <v>0</v>
      </c>
      <c r="AD6">
        <f>'CAN Commercial Assignment'!AJ178</f>
        <v>0</v>
      </c>
      <c r="AE6">
        <f>'CAN Commercial Assignment'!AK178</f>
        <v>0</v>
      </c>
      <c r="AF6">
        <f>'CAN Commercial Assignment'!AL178</f>
        <v>0</v>
      </c>
      <c r="AG6">
        <f>'CAN Commercial Assignment'!AM178</f>
        <v>0</v>
      </c>
      <c r="AH6">
        <f>'CAN Commercial Assignment'!AN178</f>
        <v>0</v>
      </c>
    </row>
    <row r="7" spans="1:34">
      <c r="A7" s="1" t="s">
        <v>1025</v>
      </c>
      <c r="B7">
        <f>'CAN Commercial Assignment'!H179</f>
        <v>0</v>
      </c>
      <c r="C7">
        <f>'CAN Commercial Assignment'!I179</f>
        <v>0</v>
      </c>
      <c r="D7">
        <f>'CAN Commercial Assignment'!J179</f>
        <v>0</v>
      </c>
      <c r="E7">
        <f>'CAN Commercial Assignment'!K179</f>
        <v>0</v>
      </c>
      <c r="F7">
        <f>'CAN Commercial Assignment'!L179</f>
        <v>0</v>
      </c>
      <c r="G7">
        <f>'CAN Commercial Assignment'!M179</f>
        <v>0</v>
      </c>
      <c r="H7">
        <f>'CAN Commercial Assignment'!N179</f>
        <v>0</v>
      </c>
      <c r="I7">
        <f>'CAN Commercial Assignment'!O179</f>
        <v>0</v>
      </c>
      <c r="J7">
        <f>'CAN Commercial Assignment'!P179</f>
        <v>0</v>
      </c>
      <c r="K7">
        <f>'CAN Commercial Assignment'!Q179</f>
        <v>0</v>
      </c>
      <c r="L7">
        <f>'CAN Commercial Assignment'!R179</f>
        <v>0</v>
      </c>
      <c r="M7">
        <f>'CAN Commercial Assignment'!S179</f>
        <v>0</v>
      </c>
      <c r="N7">
        <f>'CAN Commercial Assignment'!T179</f>
        <v>0</v>
      </c>
      <c r="O7">
        <f>'CAN Commercial Assignment'!U179</f>
        <v>0</v>
      </c>
      <c r="P7">
        <f>'CAN Commercial Assignment'!V179</f>
        <v>0</v>
      </c>
      <c r="Q7">
        <f>'CAN Commercial Assignment'!W179</f>
        <v>0</v>
      </c>
      <c r="R7">
        <f>'CAN Commercial Assignment'!X179</f>
        <v>0</v>
      </c>
      <c r="S7">
        <f>'CAN Commercial Assignment'!Y179</f>
        <v>0</v>
      </c>
      <c r="T7">
        <f>'CAN Commercial Assignment'!Z179</f>
        <v>0</v>
      </c>
      <c r="U7">
        <f>'CAN Commercial Assignment'!AA179</f>
        <v>0</v>
      </c>
      <c r="V7">
        <f>'CAN Commercial Assignment'!AB179</f>
        <v>0</v>
      </c>
      <c r="W7">
        <f>'CAN Commercial Assignment'!AC179</f>
        <v>0</v>
      </c>
      <c r="X7">
        <f>'CAN Commercial Assignment'!AD179</f>
        <v>0</v>
      </c>
      <c r="Y7">
        <f>'CAN Commercial Assignment'!AE179</f>
        <v>0</v>
      </c>
      <c r="Z7">
        <f>'CAN Commercial Assignment'!AF179</f>
        <v>0</v>
      </c>
      <c r="AA7">
        <f>'CAN Commercial Assignment'!AG179</f>
        <v>0</v>
      </c>
      <c r="AB7">
        <f>'CAN Commercial Assignment'!AH179</f>
        <v>0</v>
      </c>
      <c r="AC7">
        <f>'CAN Commercial Assignment'!AI179</f>
        <v>0</v>
      </c>
      <c r="AD7">
        <f>'CAN Commercial Assignment'!AJ179</f>
        <v>0</v>
      </c>
      <c r="AE7">
        <f>'CAN Commercial Assignment'!AK179</f>
        <v>0</v>
      </c>
      <c r="AF7">
        <f>'CAN Commercial Assignment'!AL179</f>
        <v>0</v>
      </c>
      <c r="AG7">
        <f>'CAN Commercial Assignment'!AM179</f>
        <v>0</v>
      </c>
      <c r="AH7">
        <f>'CAN Commercial Assignment'!AN179</f>
        <v>0</v>
      </c>
    </row>
    <row r="8" spans="1:34">
      <c r="A8" s="1" t="s">
        <v>1016</v>
      </c>
      <c r="B8">
        <f>'CAN Commercial Assignment'!H180</f>
        <v>0</v>
      </c>
      <c r="C8">
        <f>'CAN Commercial Assignment'!I180</f>
        <v>0</v>
      </c>
      <c r="D8">
        <f>'CAN Commercial Assignment'!J180</f>
        <v>0</v>
      </c>
      <c r="E8">
        <f>'CAN Commercial Assignment'!K180</f>
        <v>0</v>
      </c>
      <c r="F8">
        <f>'CAN Commercial Assignment'!L180</f>
        <v>0</v>
      </c>
      <c r="G8">
        <f>'CAN Commercial Assignment'!M180</f>
        <v>0</v>
      </c>
      <c r="H8">
        <f>'CAN Commercial Assignment'!N180</f>
        <v>0</v>
      </c>
      <c r="I8">
        <f>'CAN Commercial Assignment'!O180</f>
        <v>0</v>
      </c>
      <c r="J8">
        <f>'CAN Commercial Assignment'!P180</f>
        <v>0</v>
      </c>
      <c r="K8">
        <f>'CAN Commercial Assignment'!Q180</f>
        <v>0</v>
      </c>
      <c r="L8">
        <f>'CAN Commercial Assignment'!R180</f>
        <v>0</v>
      </c>
      <c r="M8">
        <f>'CAN Commercial Assignment'!S180</f>
        <v>0</v>
      </c>
      <c r="N8">
        <f>'CAN Commercial Assignment'!T180</f>
        <v>0</v>
      </c>
      <c r="O8">
        <f>'CAN Commercial Assignment'!U180</f>
        <v>0</v>
      </c>
      <c r="P8">
        <f>'CAN Commercial Assignment'!V180</f>
        <v>0</v>
      </c>
      <c r="Q8">
        <f>'CAN Commercial Assignment'!W180</f>
        <v>0</v>
      </c>
      <c r="R8">
        <f>'CAN Commercial Assignment'!X180</f>
        <v>0</v>
      </c>
      <c r="S8">
        <f>'CAN Commercial Assignment'!Y180</f>
        <v>0</v>
      </c>
      <c r="T8">
        <f>'CAN Commercial Assignment'!Z180</f>
        <v>0</v>
      </c>
      <c r="U8">
        <f>'CAN Commercial Assignment'!AA180</f>
        <v>0</v>
      </c>
      <c r="V8">
        <f>'CAN Commercial Assignment'!AB180</f>
        <v>0</v>
      </c>
      <c r="W8">
        <f>'CAN Commercial Assignment'!AC180</f>
        <v>0</v>
      </c>
      <c r="X8">
        <f>'CAN Commercial Assignment'!AD180</f>
        <v>0</v>
      </c>
      <c r="Y8">
        <f>'CAN Commercial Assignment'!AE180</f>
        <v>0</v>
      </c>
      <c r="Z8">
        <f>'CAN Commercial Assignment'!AF180</f>
        <v>0</v>
      </c>
      <c r="AA8">
        <f>'CAN Commercial Assignment'!AG180</f>
        <v>0</v>
      </c>
      <c r="AB8">
        <f>'CAN Commercial Assignment'!AH180</f>
        <v>0</v>
      </c>
      <c r="AC8">
        <f>'CAN Commercial Assignment'!AI180</f>
        <v>0</v>
      </c>
      <c r="AD8">
        <f>'CAN Commercial Assignment'!AJ180</f>
        <v>0</v>
      </c>
      <c r="AE8">
        <f>'CAN Commercial Assignment'!AK180</f>
        <v>0</v>
      </c>
      <c r="AF8">
        <f>'CAN Commercial Assignment'!AL180</f>
        <v>0</v>
      </c>
      <c r="AG8">
        <f>'CAN Commercial Assignment'!AM180</f>
        <v>0</v>
      </c>
      <c r="AH8">
        <f>'CAN Commercial Assignment'!AN180</f>
        <v>0</v>
      </c>
    </row>
    <row r="9" spans="1:34">
      <c r="A9" s="1" t="s">
        <v>1017</v>
      </c>
      <c r="B9">
        <f>'CAN Commercial Assignment'!H181</f>
        <v>0</v>
      </c>
      <c r="C9">
        <f>'CAN Commercial Assignment'!I181</f>
        <v>0</v>
      </c>
      <c r="D9">
        <f>'CAN Commercial Assignment'!J181</f>
        <v>0</v>
      </c>
      <c r="E9">
        <f>'CAN Commercial Assignment'!K181</f>
        <v>0</v>
      </c>
      <c r="F9">
        <f>'CAN Commercial Assignment'!L181</f>
        <v>0</v>
      </c>
      <c r="G9">
        <f>'CAN Commercial Assignment'!M181</f>
        <v>0</v>
      </c>
      <c r="H9">
        <f>'CAN Commercial Assignment'!N181</f>
        <v>0</v>
      </c>
      <c r="I9">
        <f>'CAN Commercial Assignment'!O181</f>
        <v>0</v>
      </c>
      <c r="J9">
        <f>'CAN Commercial Assignment'!P181</f>
        <v>0</v>
      </c>
      <c r="K9">
        <f>'CAN Commercial Assignment'!Q181</f>
        <v>0</v>
      </c>
      <c r="L9">
        <f>'CAN Commercial Assignment'!R181</f>
        <v>0</v>
      </c>
      <c r="M9">
        <f>'CAN Commercial Assignment'!S181</f>
        <v>0</v>
      </c>
      <c r="N9">
        <f>'CAN Commercial Assignment'!T181</f>
        <v>0</v>
      </c>
      <c r="O9">
        <f>'CAN Commercial Assignment'!U181</f>
        <v>0</v>
      </c>
      <c r="P9">
        <f>'CAN Commercial Assignment'!V181</f>
        <v>0</v>
      </c>
      <c r="Q9">
        <f>'CAN Commercial Assignment'!W181</f>
        <v>0</v>
      </c>
      <c r="R9">
        <f>'CAN Commercial Assignment'!X181</f>
        <v>0</v>
      </c>
      <c r="S9">
        <f>'CAN Commercial Assignment'!Y181</f>
        <v>0</v>
      </c>
      <c r="T9">
        <f>'CAN Commercial Assignment'!Z181</f>
        <v>0</v>
      </c>
      <c r="U9">
        <f>'CAN Commercial Assignment'!AA181</f>
        <v>0</v>
      </c>
      <c r="V9">
        <f>'CAN Commercial Assignment'!AB181</f>
        <v>0</v>
      </c>
      <c r="W9">
        <f>'CAN Commercial Assignment'!AC181</f>
        <v>0</v>
      </c>
      <c r="X9">
        <f>'CAN Commercial Assignment'!AD181</f>
        <v>0</v>
      </c>
      <c r="Y9">
        <f>'CAN Commercial Assignment'!AE181</f>
        <v>0</v>
      </c>
      <c r="Z9">
        <f>'CAN Commercial Assignment'!AF181</f>
        <v>0</v>
      </c>
      <c r="AA9">
        <f>'CAN Commercial Assignment'!AG181</f>
        <v>0</v>
      </c>
      <c r="AB9">
        <f>'CAN Commercial Assignment'!AH181</f>
        <v>0</v>
      </c>
      <c r="AC9">
        <f>'CAN Commercial Assignment'!AI181</f>
        <v>0</v>
      </c>
      <c r="AD9">
        <f>'CAN Commercial Assignment'!AJ181</f>
        <v>0</v>
      </c>
      <c r="AE9">
        <f>'CAN Commercial Assignment'!AK181</f>
        <v>0</v>
      </c>
      <c r="AF9">
        <f>'CAN Commercial Assignment'!AL181</f>
        <v>0</v>
      </c>
      <c r="AG9">
        <f>'CAN Commercial Assignment'!AM181</f>
        <v>0</v>
      </c>
      <c r="AH9">
        <f>'CAN Commercial Assignment'!AN181</f>
        <v>0</v>
      </c>
    </row>
    <row r="10" spans="1:34">
      <c r="A10" s="1" t="s">
        <v>1018</v>
      </c>
      <c r="B10">
        <f>'CAN Commercial Assignment'!H182</f>
        <v>0</v>
      </c>
      <c r="C10">
        <f>'CAN Commercial Assignment'!I182</f>
        <v>0</v>
      </c>
      <c r="D10">
        <f>'CAN Commercial Assignment'!J182</f>
        <v>0</v>
      </c>
      <c r="E10">
        <f>'CAN Commercial Assignment'!K182</f>
        <v>0</v>
      </c>
      <c r="F10">
        <f>'CAN Commercial Assignment'!L182</f>
        <v>0</v>
      </c>
      <c r="G10">
        <f>'CAN Commercial Assignment'!M182</f>
        <v>0</v>
      </c>
      <c r="H10">
        <f>'CAN Commercial Assignment'!N182</f>
        <v>0</v>
      </c>
      <c r="I10">
        <f>'CAN Commercial Assignment'!O182</f>
        <v>0</v>
      </c>
      <c r="J10">
        <f>'CAN Commercial Assignment'!P182</f>
        <v>0</v>
      </c>
      <c r="K10">
        <f>'CAN Commercial Assignment'!Q182</f>
        <v>0</v>
      </c>
      <c r="L10">
        <f>'CAN Commercial Assignment'!R182</f>
        <v>0</v>
      </c>
      <c r="M10">
        <f>'CAN Commercial Assignment'!S182</f>
        <v>0</v>
      </c>
      <c r="N10">
        <f>'CAN Commercial Assignment'!T182</f>
        <v>0</v>
      </c>
      <c r="O10">
        <f>'CAN Commercial Assignment'!U182</f>
        <v>0</v>
      </c>
      <c r="P10">
        <f>'CAN Commercial Assignment'!V182</f>
        <v>0</v>
      </c>
      <c r="Q10">
        <f>'CAN Commercial Assignment'!W182</f>
        <v>0</v>
      </c>
      <c r="R10">
        <f>'CAN Commercial Assignment'!X182</f>
        <v>0</v>
      </c>
      <c r="S10">
        <f>'CAN Commercial Assignment'!Y182</f>
        <v>0</v>
      </c>
      <c r="T10">
        <f>'CAN Commercial Assignment'!Z182</f>
        <v>0</v>
      </c>
      <c r="U10">
        <f>'CAN Commercial Assignment'!AA182</f>
        <v>0</v>
      </c>
      <c r="V10">
        <f>'CAN Commercial Assignment'!AB182</f>
        <v>0</v>
      </c>
      <c r="W10">
        <f>'CAN Commercial Assignment'!AC182</f>
        <v>0</v>
      </c>
      <c r="X10">
        <f>'CAN Commercial Assignment'!AD182</f>
        <v>0</v>
      </c>
      <c r="Y10">
        <f>'CAN Commercial Assignment'!AE182</f>
        <v>0</v>
      </c>
      <c r="Z10">
        <f>'CAN Commercial Assignment'!AF182</f>
        <v>0</v>
      </c>
      <c r="AA10">
        <f>'CAN Commercial Assignment'!AG182</f>
        <v>0</v>
      </c>
      <c r="AB10">
        <f>'CAN Commercial Assignment'!AH182</f>
        <v>0</v>
      </c>
      <c r="AC10">
        <f>'CAN Commercial Assignment'!AI182</f>
        <v>0</v>
      </c>
      <c r="AD10">
        <f>'CAN Commercial Assignment'!AJ182</f>
        <v>0</v>
      </c>
      <c r="AE10">
        <f>'CAN Commercial Assignment'!AK182</f>
        <v>0</v>
      </c>
      <c r="AF10">
        <f>'CAN Commercial Assignment'!AL182</f>
        <v>0</v>
      </c>
      <c r="AG10">
        <f>'CAN Commercial Assignment'!AM182</f>
        <v>0</v>
      </c>
      <c r="AH10">
        <f>'CAN Commercial Assignment'!AN182</f>
        <v>0</v>
      </c>
    </row>
    <row r="11" spans="1:34">
      <c r="A11" s="1" t="s">
        <v>1019</v>
      </c>
      <c r="B11">
        <f>'CAN Commercial Assignment'!H183</f>
        <v>0</v>
      </c>
      <c r="C11">
        <f>'CAN Commercial Assignment'!I183</f>
        <v>0</v>
      </c>
      <c r="D11">
        <f>'CAN Commercial Assignment'!J183</f>
        <v>0</v>
      </c>
      <c r="E11">
        <f>'CAN Commercial Assignment'!K183</f>
        <v>0</v>
      </c>
      <c r="F11">
        <f>'CAN Commercial Assignment'!L183</f>
        <v>0</v>
      </c>
      <c r="G11">
        <f>'CAN Commercial Assignment'!M183</f>
        <v>0</v>
      </c>
      <c r="H11">
        <f>'CAN Commercial Assignment'!N183</f>
        <v>0</v>
      </c>
      <c r="I11">
        <f>'CAN Commercial Assignment'!O183</f>
        <v>0</v>
      </c>
      <c r="J11">
        <f>'CAN Commercial Assignment'!P183</f>
        <v>0</v>
      </c>
      <c r="K11">
        <f>'CAN Commercial Assignment'!Q183</f>
        <v>0</v>
      </c>
      <c r="L11">
        <f>'CAN Commercial Assignment'!R183</f>
        <v>0</v>
      </c>
      <c r="M11">
        <f>'CAN Commercial Assignment'!S183</f>
        <v>0</v>
      </c>
      <c r="N11">
        <f>'CAN Commercial Assignment'!T183</f>
        <v>0</v>
      </c>
      <c r="O11">
        <f>'CAN Commercial Assignment'!U183</f>
        <v>0</v>
      </c>
      <c r="P11">
        <f>'CAN Commercial Assignment'!V183</f>
        <v>0</v>
      </c>
      <c r="Q11">
        <f>'CAN Commercial Assignment'!W183</f>
        <v>0</v>
      </c>
      <c r="R11">
        <f>'CAN Commercial Assignment'!X183</f>
        <v>0</v>
      </c>
      <c r="S11">
        <f>'CAN Commercial Assignment'!Y183</f>
        <v>0</v>
      </c>
      <c r="T11">
        <f>'CAN Commercial Assignment'!Z183</f>
        <v>0</v>
      </c>
      <c r="U11">
        <f>'CAN Commercial Assignment'!AA183</f>
        <v>0</v>
      </c>
      <c r="V11">
        <f>'CAN Commercial Assignment'!AB183</f>
        <v>0</v>
      </c>
      <c r="W11">
        <f>'CAN Commercial Assignment'!AC183</f>
        <v>0</v>
      </c>
      <c r="X11">
        <f>'CAN Commercial Assignment'!AD183</f>
        <v>0</v>
      </c>
      <c r="Y11">
        <f>'CAN Commercial Assignment'!AE183</f>
        <v>0</v>
      </c>
      <c r="Z11">
        <f>'CAN Commercial Assignment'!AF183</f>
        <v>0</v>
      </c>
      <c r="AA11">
        <f>'CAN Commercial Assignment'!AG183</f>
        <v>0</v>
      </c>
      <c r="AB11">
        <f>'CAN Commercial Assignment'!AH183</f>
        <v>0</v>
      </c>
      <c r="AC11">
        <f>'CAN Commercial Assignment'!AI183</f>
        <v>0</v>
      </c>
      <c r="AD11">
        <f>'CAN Commercial Assignment'!AJ183</f>
        <v>0</v>
      </c>
      <c r="AE11">
        <f>'CAN Commercial Assignment'!AK183</f>
        <v>0</v>
      </c>
      <c r="AF11">
        <f>'CAN Commercial Assignment'!AL183</f>
        <v>0</v>
      </c>
      <c r="AG11">
        <f>'CAN Commercial Assignment'!AM183</f>
        <v>0</v>
      </c>
      <c r="AH11">
        <f>'CAN Commercial Assignment'!AN183</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workbookViewId="0">
      <selection activeCell="B5" sqref="B5"/>
    </sheetView>
  </sheetViews>
  <sheetFormatPr defaultColWidth="8.85546875" defaultRowHeight="15"/>
  <cols>
    <col min="1" max="1" width="29.85546875" customWidth="1"/>
    <col min="2" max="33" width="9.85546875" customWidth="1"/>
  </cols>
  <sheetData>
    <row r="1" spans="1:37">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1011</v>
      </c>
      <c r="B2">
        <f>'CAN Commercial Assignment'!B187</f>
        <v>46415248329442.477</v>
      </c>
      <c r="C2">
        <f>'CAN Commercial Assignment'!C187</f>
        <v>46404775789668.031</v>
      </c>
      <c r="D2">
        <f>'CAN Commercial Assignment'!D187</f>
        <v>37873464069771.117</v>
      </c>
      <c r="E2">
        <f>'CAN Commercial Assignment'!E187</f>
        <v>46448570046906.641</v>
      </c>
      <c r="F2">
        <f>'CAN Commercial Assignment'!F187</f>
        <v>46764650338281.016</v>
      </c>
      <c r="G2">
        <f>'CAN Commercial Assignment'!G187</f>
        <v>47109292101767.531</v>
      </c>
      <c r="H2">
        <f>'CAN Commercial Assignment'!H187</f>
        <v>47528193692745.625</v>
      </c>
      <c r="I2">
        <f>'CAN Commercial Assignment'!I187</f>
        <v>47762397764065.195</v>
      </c>
      <c r="J2">
        <f>'CAN Commercial Assignment'!J187</f>
        <v>48018498964004.063</v>
      </c>
      <c r="K2">
        <f>'CAN Commercial Assignment'!K187</f>
        <v>48324106715603.992</v>
      </c>
      <c r="L2">
        <f>'CAN Commercial Assignment'!L187</f>
        <v>48656371841175.242</v>
      </c>
      <c r="M2">
        <f>'CAN Commercial Assignment'!M187</f>
        <v>49031479174914.719</v>
      </c>
      <c r="N2">
        <f>'CAN Commercial Assignment'!N187</f>
        <v>49422771342851.07</v>
      </c>
      <c r="O2">
        <f>'CAN Commercial Assignment'!O187</f>
        <v>49806447118224.172</v>
      </c>
      <c r="P2">
        <f>'CAN Commercial Assignment'!P187</f>
        <v>50161561421485.148</v>
      </c>
      <c r="Q2">
        <f>'CAN Commercial Assignment'!Q187</f>
        <v>50524292117309.359</v>
      </c>
      <c r="R2">
        <f>'CAN Commercial Assignment'!R187</f>
        <v>50863221586373.438</v>
      </c>
      <c r="S2">
        <f>'CAN Commercial Assignment'!S187</f>
        <v>51170733436114.18</v>
      </c>
      <c r="T2">
        <f>'CAN Commercial Assignment'!T187</f>
        <v>51405889556504.148</v>
      </c>
      <c r="U2">
        <f>'CAN Commercial Assignment'!U187</f>
        <v>51612484204781.977</v>
      </c>
      <c r="V2">
        <f>'CAN Commercial Assignment'!V187</f>
        <v>51801941969792.523</v>
      </c>
      <c r="W2">
        <f>'CAN Commercial Assignment'!W187</f>
        <v>51966646458972.539</v>
      </c>
      <c r="X2">
        <f>'CAN Commercial Assignment'!X187</f>
        <v>52110405868603.664</v>
      </c>
      <c r="Y2">
        <f>'CAN Commercial Assignment'!Y187</f>
        <v>52312240271529.469</v>
      </c>
      <c r="Z2">
        <f>'CAN Commercial Assignment'!Z187</f>
        <v>52536923852144.992</v>
      </c>
      <c r="AA2">
        <f>'CAN Commercial Assignment'!AA187</f>
        <v>52813018082562.367</v>
      </c>
      <c r="AB2">
        <f>'CAN Commercial Assignment'!AB187</f>
        <v>53119577883232.688</v>
      </c>
      <c r="AC2">
        <f>'CAN Commercial Assignment'!AC187</f>
        <v>53460411450437.586</v>
      </c>
      <c r="AD2">
        <f>'CAN Commercial Assignment'!AD187</f>
        <v>53810765508346.531</v>
      </c>
      <c r="AE2">
        <f>'CAN Commercial Assignment'!AE187</f>
        <v>54197297430930.852</v>
      </c>
      <c r="AF2">
        <f>'CAN Commercial Assignment'!AF187</f>
        <v>54578117059092.758</v>
      </c>
      <c r="AG2">
        <f>'CAN Commercial Assignment'!AG187</f>
        <v>54987498159366.805</v>
      </c>
      <c r="AH2">
        <f>'CAN Commercial Assignment'!AH187</f>
        <v>55374982131021.523</v>
      </c>
      <c r="AI2">
        <f>'CAN Commercial Assignment'!AI187</f>
        <v>0</v>
      </c>
      <c r="AJ2">
        <f>'CAN Commercial Assignment'!AJ187</f>
        <v>0</v>
      </c>
      <c r="AK2">
        <f>'CAN Commercial Assignment'!AK187</f>
        <v>0</v>
      </c>
    </row>
    <row r="3" spans="1:37">
      <c r="A3" s="1" t="s">
        <v>1012</v>
      </c>
      <c r="B3">
        <f>'CAN Commercial Assignment'!B188</f>
        <v>2688528029314.7017</v>
      </c>
      <c r="C3">
        <f>'CAN Commercial Assignment'!C188</f>
        <v>2934805406045.8193</v>
      </c>
      <c r="D3">
        <f>'CAN Commercial Assignment'!D188</f>
        <v>2031788358031.7209</v>
      </c>
      <c r="E3">
        <f>'CAN Commercial Assignment'!E188</f>
        <v>2503819996766.3633</v>
      </c>
      <c r="F3">
        <f>'CAN Commercial Assignment'!F188</f>
        <v>2462773767311.1772</v>
      </c>
      <c r="G3">
        <f>'CAN Commercial Assignment'!G188</f>
        <v>2421727537855.9907</v>
      </c>
      <c r="H3">
        <f>'CAN Commercial Assignment'!H188</f>
        <v>2401204423128.3975</v>
      </c>
      <c r="I3">
        <f>'CAN Commercial Assignment'!I188</f>
        <v>2380681308400.8042</v>
      </c>
      <c r="J3">
        <f>'CAN Commercial Assignment'!J188</f>
        <v>2339635078945.6182</v>
      </c>
      <c r="K3">
        <f>'CAN Commercial Assignment'!K188</f>
        <v>2319111964218.0249</v>
      </c>
      <c r="L3">
        <f>'CAN Commercial Assignment'!L188</f>
        <v>2278065734762.8389</v>
      </c>
      <c r="M3">
        <f>'CAN Commercial Assignment'!M188</f>
        <v>2257542620035.2456</v>
      </c>
      <c r="N3">
        <f>'CAN Commercial Assignment'!N188</f>
        <v>2216496390580.0596</v>
      </c>
      <c r="O3">
        <f>'CAN Commercial Assignment'!O188</f>
        <v>2195973275852.4663</v>
      </c>
      <c r="P3">
        <f>'CAN Commercial Assignment'!P188</f>
        <v>2175450161124.873</v>
      </c>
      <c r="Q3">
        <f>'CAN Commercial Assignment'!Q188</f>
        <v>2134403931669.6868</v>
      </c>
      <c r="R3">
        <f>'CAN Commercial Assignment'!R188</f>
        <v>2113880816942.0935</v>
      </c>
      <c r="S3">
        <f>'CAN Commercial Assignment'!S188</f>
        <v>2093357702214.5005</v>
      </c>
      <c r="T3">
        <f>'CAN Commercial Assignment'!T188</f>
        <v>2052311472759.314</v>
      </c>
      <c r="U3">
        <f>'CAN Commercial Assignment'!U188</f>
        <v>2031788358031.7209</v>
      </c>
      <c r="V3">
        <f>'CAN Commercial Assignment'!V188</f>
        <v>2011265243304.1277</v>
      </c>
      <c r="W3">
        <f>'CAN Commercial Assignment'!W188</f>
        <v>1990742128576.5347</v>
      </c>
      <c r="X3">
        <f>'CAN Commercial Assignment'!X188</f>
        <v>1949695899121.3484</v>
      </c>
      <c r="Y3">
        <f>'CAN Commercial Assignment'!Y188</f>
        <v>1929172784393.7554</v>
      </c>
      <c r="Z3">
        <f>'CAN Commercial Assignment'!Z188</f>
        <v>1908649669666.1621</v>
      </c>
      <c r="AA3">
        <f>'CAN Commercial Assignment'!AA188</f>
        <v>1888126554938.5688</v>
      </c>
      <c r="AB3">
        <f>'CAN Commercial Assignment'!AB188</f>
        <v>1867603440210.9761</v>
      </c>
      <c r="AC3">
        <f>'CAN Commercial Assignment'!AC188</f>
        <v>1847080325483.3828</v>
      </c>
      <c r="AD3">
        <f>'CAN Commercial Assignment'!AD188</f>
        <v>1847080325483.3828</v>
      </c>
      <c r="AE3">
        <f>'CAN Commercial Assignment'!AE188</f>
        <v>1826557210755.7898</v>
      </c>
      <c r="AF3">
        <f>'CAN Commercial Assignment'!AF188</f>
        <v>1806034096028.1965</v>
      </c>
      <c r="AG3">
        <f>'CAN Commercial Assignment'!AG188</f>
        <v>1806034096028.1965</v>
      </c>
      <c r="AH3">
        <f>'CAN Commercial Assignment'!AH188</f>
        <v>1785510981300.6033</v>
      </c>
      <c r="AI3">
        <f>'CAN Commercial Assignment'!AI188</f>
        <v>0</v>
      </c>
      <c r="AJ3">
        <f>'CAN Commercial Assignment'!AJ188</f>
        <v>0</v>
      </c>
      <c r="AK3">
        <f>'CAN Commercial Assignment'!AK188</f>
        <v>0</v>
      </c>
    </row>
    <row r="4" spans="1:37">
      <c r="A4" s="1" t="s">
        <v>1013</v>
      </c>
      <c r="B4">
        <f>'CAN Commercial Assignment'!B189</f>
        <v>54953878583321.109</v>
      </c>
      <c r="C4">
        <f>'CAN Commercial Assignment'!C189</f>
        <v>57469237542076.617</v>
      </c>
      <c r="D4">
        <f>'CAN Commercial Assignment'!D189</f>
        <v>47388185830351.633</v>
      </c>
      <c r="E4">
        <f>'CAN Commercial Assignment'!E189</f>
        <v>53159780321797.234</v>
      </c>
      <c r="F4">
        <f>'CAN Commercial Assignment'!F189</f>
        <v>52873086739215.617</v>
      </c>
      <c r="G4">
        <f>'CAN Commercial Assignment'!G189</f>
        <v>52718423095980.805</v>
      </c>
      <c r="H4">
        <f>'CAN Commercial Assignment'!H189</f>
        <v>52652785354705.539</v>
      </c>
      <c r="I4">
        <f>'CAN Commercial Assignment'!I189</f>
        <v>52508684106618.469</v>
      </c>
      <c r="J4">
        <f>'CAN Commercial Assignment'!J189</f>
        <v>52618080342077.242</v>
      </c>
      <c r="K4">
        <f>'CAN Commercial Assignment'!K189</f>
        <v>52681454712963.703</v>
      </c>
      <c r="L4">
        <f>'CAN Commercial Assignment'!L189</f>
        <v>52529808896913.953</v>
      </c>
      <c r="M4">
        <f>'CAN Commercial Assignment'!M189</f>
        <v>52476996921175.234</v>
      </c>
      <c r="N4">
        <f>'CAN Commercial Assignment'!N189</f>
        <v>52595446638189.219</v>
      </c>
      <c r="O4">
        <f>'CAN Commercial Assignment'!O189</f>
        <v>53057928654301.133</v>
      </c>
      <c r="P4">
        <f>'CAN Commercial Assignment'!P189</f>
        <v>53482687830599.68</v>
      </c>
      <c r="Q4">
        <f>'CAN Commercial Assignment'!Q189</f>
        <v>53862934055918.445</v>
      </c>
      <c r="R4">
        <f>'CAN Commercial Assignment'!R189</f>
        <v>54147364268111.266</v>
      </c>
      <c r="S4">
        <f>'CAN Commercial Assignment'!S189</f>
        <v>54445374702636.883</v>
      </c>
      <c r="T4">
        <f>'CAN Commercial Assignment'!T189</f>
        <v>54727541544440.891</v>
      </c>
      <c r="U4">
        <f>'CAN Commercial Assignment'!U189</f>
        <v>54998391534300.891</v>
      </c>
      <c r="V4">
        <f>'CAN Commercial Assignment'!V189</f>
        <v>55438239846524.781</v>
      </c>
      <c r="W4">
        <f>'CAN Commercial Assignment'!W189</f>
        <v>56044068653927.5</v>
      </c>
      <c r="X4">
        <f>'CAN Commercial Assignment'!X189</f>
        <v>56581996349666.164</v>
      </c>
      <c r="Y4">
        <f>'CAN Commercial Assignment'!Y189</f>
        <v>56944890068670.781</v>
      </c>
      <c r="Z4">
        <f>'CAN Commercial Assignment'!Z189</f>
        <v>57257989639121.742</v>
      </c>
      <c r="AA4">
        <f>'CAN Commercial Assignment'!AA189</f>
        <v>57845711483414.055</v>
      </c>
      <c r="AB4">
        <f>'CAN Commercial Assignment'!AB189</f>
        <v>58648453514642.57</v>
      </c>
      <c r="AC4">
        <f>'CAN Commercial Assignment'!AC189</f>
        <v>59211278284658.047</v>
      </c>
      <c r="AD4">
        <f>'CAN Commercial Assignment'!AD189</f>
        <v>59605859189105.891</v>
      </c>
      <c r="AE4">
        <f>'CAN Commercial Assignment'!AE189</f>
        <v>60043444130940.992</v>
      </c>
      <c r="AF4">
        <f>'CAN Commercial Assignment'!AF189</f>
        <v>60515734085404.383</v>
      </c>
      <c r="AG4">
        <f>'CAN Commercial Assignment'!AG189</f>
        <v>60981233928701.367</v>
      </c>
      <c r="AH4">
        <f>'CAN Commercial Assignment'!AH189</f>
        <v>61448242685590.883</v>
      </c>
      <c r="AI4">
        <f>'CAN Commercial Assignment'!AI189</f>
        <v>0</v>
      </c>
      <c r="AJ4">
        <f>'CAN Commercial Assignment'!AJ189</f>
        <v>0</v>
      </c>
      <c r="AK4">
        <f>'CAN Commercial Assignment'!AK189</f>
        <v>0</v>
      </c>
    </row>
    <row r="5" spans="1:37">
      <c r="A5" s="1" t="s">
        <v>1014</v>
      </c>
      <c r="B5">
        <f>'CAN Commercial Assignment'!B190</f>
        <v>5564863025033.1025</v>
      </c>
      <c r="C5">
        <f>'CAN Commercial Assignment'!C190</f>
        <v>5615886983732.6738</v>
      </c>
      <c r="D5">
        <f>'CAN Commercial Assignment'!D190</f>
        <v>5378775646246.4326</v>
      </c>
      <c r="E5">
        <f>'CAN Commercial Assignment'!E190</f>
        <v>5611634987174.377</v>
      </c>
      <c r="F5">
        <f>'CAN Commercial Assignment'!F190</f>
        <v>5660908123761.707</v>
      </c>
      <c r="G5">
        <f>'CAN Commercial Assignment'!G190</f>
        <v>5702677737010.8643</v>
      </c>
      <c r="H5">
        <f>'CAN Commercial Assignment'!H190</f>
        <v>5760955101604.0029</v>
      </c>
      <c r="I5">
        <f>'CAN Commercial Assignment'!I190</f>
        <v>5768958859831.3857</v>
      </c>
      <c r="J5">
        <f>'CAN Commercial Assignment'!J190</f>
        <v>5784216023952.3359</v>
      </c>
      <c r="K5">
        <f>'CAN Commercial Assignment'!K190</f>
        <v>5805476006743.8232</v>
      </c>
      <c r="L5">
        <f>'CAN Commercial Assignment'!L190</f>
        <v>5822984227866.2266</v>
      </c>
      <c r="M5">
        <f>'CAN Commercial Assignment'!M190</f>
        <v>5847995972326.7998</v>
      </c>
      <c r="N5">
        <f>'CAN Commercial Assignment'!N190</f>
        <v>5869005837673.6816</v>
      </c>
      <c r="O5">
        <f>'CAN Commercial Assignment'!O190</f>
        <v>5886263941351.4775</v>
      </c>
      <c r="P5">
        <f>'CAN Commercial Assignment'!P190</f>
        <v>5901020870583.2168</v>
      </c>
      <c r="Q5">
        <f>'CAN Commercial Assignment'!Q190</f>
        <v>5912526273035.0801</v>
      </c>
      <c r="R5">
        <f>'CAN Commercial Assignment'!R190</f>
        <v>5923531440597.7334</v>
      </c>
      <c r="S5">
        <f>'CAN Commercial Assignment'!S190</f>
        <v>5931785316269.7227</v>
      </c>
      <c r="T5">
        <f>'CAN Commercial Assignment'!T190</f>
        <v>5936287430272.625</v>
      </c>
      <c r="U5">
        <f>'CAN Commercial Assignment'!U190</f>
        <v>5940289309386.3174</v>
      </c>
      <c r="V5">
        <f>'CAN Commercial Assignment'!V190</f>
        <v>5943540836166.1924</v>
      </c>
      <c r="W5">
        <f>'CAN Commercial Assignment'!W190</f>
        <v>5946042010612.249</v>
      </c>
      <c r="X5">
        <f>'CAN Commercial Assignment'!X190</f>
        <v>5951544594393.5762</v>
      </c>
      <c r="Y5">
        <f>'CAN Commercial Assignment'!Y190</f>
        <v>5959298235176.3535</v>
      </c>
      <c r="Z5">
        <f>'CAN Commercial Assignment'!Z190</f>
        <v>5972054224851.2471</v>
      </c>
      <c r="AA5">
        <f>'CAN Commercial Assignment'!AA190</f>
        <v>5985060331970.7441</v>
      </c>
      <c r="AB5">
        <f>'CAN Commercial Assignment'!AB190</f>
        <v>6000567613536.3008</v>
      </c>
      <c r="AC5">
        <f>'CAN Commercial Assignment'!AC190</f>
        <v>6016575129991.0684</v>
      </c>
      <c r="AD5">
        <f>'CAN Commercial Assignment'!AD190</f>
        <v>6036584525559.5264</v>
      </c>
      <c r="AE5">
        <f>'CAN Commercial Assignment'!AE190</f>
        <v>6053842629237.3232</v>
      </c>
      <c r="AF5">
        <f>'CAN Commercial Assignment'!AF190</f>
        <v>6074352259694.9941</v>
      </c>
      <c r="AG5">
        <f>'CAN Commercial Assignment'!AG190</f>
        <v>6092860950595.8184</v>
      </c>
      <c r="AH5">
        <f>'CAN Commercial Assignment'!AH190</f>
        <v>6113620698498.0957</v>
      </c>
      <c r="AI5">
        <f>'CAN Commercial Assignment'!AI190</f>
        <v>0</v>
      </c>
      <c r="AJ5">
        <f>'CAN Commercial Assignment'!AJ190</f>
        <v>0</v>
      </c>
      <c r="AK5">
        <f>'CAN Commercial Assignment'!AK190</f>
        <v>0</v>
      </c>
    </row>
    <row r="6" spans="1:37">
      <c r="A6" s="1" t="s">
        <v>1015</v>
      </c>
      <c r="B6">
        <f>'CAN Commercial Assignment'!B191</f>
        <v>0</v>
      </c>
      <c r="C6">
        <f>'CAN Commercial Assignment'!C191</f>
        <v>0</v>
      </c>
      <c r="D6">
        <f>'CAN Commercial Assignment'!D191</f>
        <v>0</v>
      </c>
      <c r="E6">
        <f>'CAN Commercial Assignment'!E191</f>
        <v>0</v>
      </c>
      <c r="F6">
        <f>'CAN Commercial Assignment'!F191</f>
        <v>0</v>
      </c>
      <c r="G6">
        <f>'CAN Commercial Assignment'!G191</f>
        <v>0</v>
      </c>
      <c r="H6">
        <f>'CAN Commercial Assignment'!H191</f>
        <v>0</v>
      </c>
      <c r="I6">
        <f>'CAN Commercial Assignment'!I191</f>
        <v>0</v>
      </c>
      <c r="J6">
        <f>'CAN Commercial Assignment'!J191</f>
        <v>0</v>
      </c>
      <c r="K6">
        <f>'CAN Commercial Assignment'!K191</f>
        <v>0</v>
      </c>
      <c r="L6">
        <f>'CAN Commercial Assignment'!L191</f>
        <v>0</v>
      </c>
      <c r="M6">
        <f>'CAN Commercial Assignment'!M191</f>
        <v>0</v>
      </c>
      <c r="N6">
        <f>'CAN Commercial Assignment'!N191</f>
        <v>0</v>
      </c>
      <c r="O6">
        <f>'CAN Commercial Assignment'!O191</f>
        <v>0</v>
      </c>
      <c r="P6">
        <f>'CAN Commercial Assignment'!P191</f>
        <v>0</v>
      </c>
      <c r="Q6">
        <f>'CAN Commercial Assignment'!Q191</f>
        <v>0</v>
      </c>
      <c r="R6">
        <f>'CAN Commercial Assignment'!R191</f>
        <v>0</v>
      </c>
      <c r="S6">
        <f>'CAN Commercial Assignment'!S191</f>
        <v>0</v>
      </c>
      <c r="T6">
        <f>'CAN Commercial Assignment'!T191</f>
        <v>0</v>
      </c>
      <c r="U6">
        <f>'CAN Commercial Assignment'!U191</f>
        <v>0</v>
      </c>
      <c r="V6">
        <f>'CAN Commercial Assignment'!V191</f>
        <v>0</v>
      </c>
      <c r="W6">
        <f>'CAN Commercial Assignment'!W191</f>
        <v>0</v>
      </c>
      <c r="X6">
        <f>'CAN Commercial Assignment'!X191</f>
        <v>0</v>
      </c>
      <c r="Y6">
        <f>'CAN Commercial Assignment'!Y191</f>
        <v>0</v>
      </c>
      <c r="Z6">
        <f>'CAN Commercial Assignment'!Z191</f>
        <v>0</v>
      </c>
      <c r="AA6">
        <f>'CAN Commercial Assignment'!AA191</f>
        <v>0</v>
      </c>
      <c r="AB6">
        <f>'CAN Commercial Assignment'!AB191</f>
        <v>0</v>
      </c>
      <c r="AC6">
        <f>'CAN Commercial Assignment'!AC191</f>
        <v>0</v>
      </c>
      <c r="AD6">
        <f>'CAN Commercial Assignment'!AD191</f>
        <v>0</v>
      </c>
      <c r="AE6">
        <f>'CAN Commercial Assignment'!AE191</f>
        <v>0</v>
      </c>
      <c r="AF6">
        <f>'CAN Commercial Assignment'!AF191</f>
        <v>0</v>
      </c>
      <c r="AG6">
        <f>'CAN Commercial Assignment'!AG191</f>
        <v>0</v>
      </c>
      <c r="AH6">
        <f>'CAN Commercial Assignment'!AH191</f>
        <v>0</v>
      </c>
      <c r="AI6">
        <f>'CAN Commercial Assignment'!AI191</f>
        <v>0</v>
      </c>
      <c r="AJ6">
        <f>'CAN Commercial Assignment'!AJ191</f>
        <v>0</v>
      </c>
      <c r="AK6">
        <f>'CAN Commercial Assignment'!AK191</f>
        <v>0</v>
      </c>
    </row>
    <row r="7" spans="1:37">
      <c r="A7" s="1" t="s">
        <v>1025</v>
      </c>
      <c r="B7">
        <f>'CAN Commercial Assignment'!B192</f>
        <v>0</v>
      </c>
      <c r="C7">
        <f>'CAN Commercial Assignment'!C192</f>
        <v>0</v>
      </c>
      <c r="D7">
        <f>'CAN Commercial Assignment'!D192</f>
        <v>0</v>
      </c>
      <c r="E7">
        <f>'CAN Commercial Assignment'!E192</f>
        <v>0</v>
      </c>
      <c r="F7">
        <f>'CAN Commercial Assignment'!F192</f>
        <v>0</v>
      </c>
      <c r="G7">
        <f>'CAN Commercial Assignment'!G192</f>
        <v>0</v>
      </c>
      <c r="H7">
        <f>'CAN Commercial Assignment'!H192</f>
        <v>0</v>
      </c>
      <c r="I7">
        <f>'CAN Commercial Assignment'!I192</f>
        <v>0</v>
      </c>
      <c r="J7">
        <f>'CAN Commercial Assignment'!J192</f>
        <v>0</v>
      </c>
      <c r="K7">
        <f>'CAN Commercial Assignment'!K192</f>
        <v>0</v>
      </c>
      <c r="L7">
        <f>'CAN Commercial Assignment'!L192</f>
        <v>0</v>
      </c>
      <c r="M7">
        <f>'CAN Commercial Assignment'!M192</f>
        <v>0</v>
      </c>
      <c r="N7">
        <f>'CAN Commercial Assignment'!N192</f>
        <v>0</v>
      </c>
      <c r="O7">
        <f>'CAN Commercial Assignment'!O192</f>
        <v>0</v>
      </c>
      <c r="P7">
        <f>'CAN Commercial Assignment'!P192</f>
        <v>0</v>
      </c>
      <c r="Q7">
        <f>'CAN Commercial Assignment'!Q192</f>
        <v>0</v>
      </c>
      <c r="R7">
        <f>'CAN Commercial Assignment'!R192</f>
        <v>0</v>
      </c>
      <c r="S7">
        <f>'CAN Commercial Assignment'!S192</f>
        <v>0</v>
      </c>
      <c r="T7">
        <f>'CAN Commercial Assignment'!T192</f>
        <v>0</v>
      </c>
      <c r="U7">
        <f>'CAN Commercial Assignment'!U192</f>
        <v>0</v>
      </c>
      <c r="V7">
        <f>'CAN Commercial Assignment'!V192</f>
        <v>0</v>
      </c>
      <c r="W7">
        <f>'CAN Commercial Assignment'!W192</f>
        <v>0</v>
      </c>
      <c r="X7">
        <f>'CAN Commercial Assignment'!X192</f>
        <v>0</v>
      </c>
      <c r="Y7">
        <f>'CAN Commercial Assignment'!Y192</f>
        <v>0</v>
      </c>
      <c r="Z7">
        <f>'CAN Commercial Assignment'!Z192</f>
        <v>0</v>
      </c>
      <c r="AA7">
        <f>'CAN Commercial Assignment'!AA192</f>
        <v>0</v>
      </c>
      <c r="AB7">
        <f>'CAN Commercial Assignment'!AB192</f>
        <v>0</v>
      </c>
      <c r="AC7">
        <f>'CAN Commercial Assignment'!AC192</f>
        <v>0</v>
      </c>
      <c r="AD7">
        <f>'CAN Commercial Assignment'!AD192</f>
        <v>0</v>
      </c>
      <c r="AE7">
        <f>'CAN Commercial Assignment'!AE192</f>
        <v>0</v>
      </c>
      <c r="AF7">
        <f>'CAN Commercial Assignment'!AF192</f>
        <v>0</v>
      </c>
      <c r="AG7">
        <f>'CAN Commercial Assignment'!AG192</f>
        <v>0</v>
      </c>
      <c r="AH7">
        <f>'CAN Commercial Assignment'!AH192</f>
        <v>0</v>
      </c>
      <c r="AI7">
        <f>'CAN Commercial Assignment'!AI192</f>
        <v>0</v>
      </c>
      <c r="AJ7">
        <f>'CAN Commercial Assignment'!AJ192</f>
        <v>0</v>
      </c>
      <c r="AK7">
        <f>'CAN Commercial Assignment'!AK192</f>
        <v>0</v>
      </c>
    </row>
    <row r="8" spans="1:37">
      <c r="A8" s="1" t="s">
        <v>1016</v>
      </c>
      <c r="B8">
        <f>'CAN Commercial Assignment'!B197</f>
        <v>0</v>
      </c>
      <c r="C8">
        <f>'CAN Commercial Assignment'!C197</f>
        <v>0</v>
      </c>
      <c r="D8">
        <f>'CAN Commercial Assignment'!D197</f>
        <v>0</v>
      </c>
      <c r="E8">
        <f>'CAN Commercial Assignment'!E197</f>
        <v>0</v>
      </c>
      <c r="F8">
        <f>'CAN Commercial Assignment'!F197</f>
        <v>0</v>
      </c>
      <c r="G8">
        <f>'CAN Commercial Assignment'!G197</f>
        <v>0</v>
      </c>
      <c r="H8">
        <f>'CAN Commercial Assignment'!H197</f>
        <v>0</v>
      </c>
      <c r="I8">
        <f>'CAN Commercial Assignment'!I197</f>
        <v>0</v>
      </c>
      <c r="J8">
        <f>'CAN Commercial Assignment'!J197</f>
        <v>0</v>
      </c>
      <c r="K8">
        <f>'CAN Commercial Assignment'!K197</f>
        <v>0</v>
      </c>
      <c r="L8">
        <f>'CAN Commercial Assignment'!L197</f>
        <v>0</v>
      </c>
      <c r="M8">
        <f>'CAN Commercial Assignment'!M197</f>
        <v>0</v>
      </c>
      <c r="N8">
        <f>'CAN Commercial Assignment'!N197</f>
        <v>0</v>
      </c>
      <c r="O8">
        <f>'CAN Commercial Assignment'!O197</f>
        <v>0</v>
      </c>
      <c r="P8">
        <f>'CAN Commercial Assignment'!P197</f>
        <v>0</v>
      </c>
      <c r="Q8">
        <f>'CAN Commercial Assignment'!Q197</f>
        <v>0</v>
      </c>
      <c r="R8">
        <f>'CAN Commercial Assignment'!R197</f>
        <v>0</v>
      </c>
      <c r="S8">
        <f>'CAN Commercial Assignment'!S197</f>
        <v>0</v>
      </c>
      <c r="T8">
        <f>'CAN Commercial Assignment'!T197</f>
        <v>0</v>
      </c>
      <c r="U8">
        <f>'CAN Commercial Assignment'!U197</f>
        <v>0</v>
      </c>
      <c r="V8">
        <f>'CAN Commercial Assignment'!V197</f>
        <v>0</v>
      </c>
      <c r="W8">
        <f>'CAN Commercial Assignment'!W197</f>
        <v>0</v>
      </c>
      <c r="X8">
        <f>'CAN Commercial Assignment'!X197</f>
        <v>0</v>
      </c>
      <c r="Y8">
        <f>'CAN Commercial Assignment'!Y197</f>
        <v>0</v>
      </c>
      <c r="Z8">
        <f>'CAN Commercial Assignment'!Z197</f>
        <v>0</v>
      </c>
      <c r="AA8">
        <f>'CAN Commercial Assignment'!AA197</f>
        <v>0</v>
      </c>
      <c r="AB8">
        <f>'CAN Commercial Assignment'!AB197</f>
        <v>0</v>
      </c>
      <c r="AC8">
        <f>'CAN Commercial Assignment'!AC197</f>
        <v>0</v>
      </c>
      <c r="AD8">
        <f>'CAN Commercial Assignment'!AD197</f>
        <v>0</v>
      </c>
      <c r="AE8">
        <f>'CAN Commercial Assignment'!AE197</f>
        <v>0</v>
      </c>
      <c r="AF8">
        <f>'CAN Commercial Assignment'!AF197</f>
        <v>0</v>
      </c>
      <c r="AG8">
        <f>'CAN Commercial Assignment'!AG197</f>
        <v>0</v>
      </c>
      <c r="AH8">
        <f>'CAN Commercial Assignment'!AH197</f>
        <v>0</v>
      </c>
      <c r="AI8">
        <f>'CAN Commercial Assignment'!AI197</f>
        <v>0</v>
      </c>
      <c r="AJ8">
        <f>'CAN Commercial Assignment'!AJ197</f>
        <v>0</v>
      </c>
      <c r="AK8">
        <f>'CAN Commercial Assignment'!AK197</f>
        <v>0</v>
      </c>
    </row>
    <row r="9" spans="1:37">
      <c r="A9" s="1" t="s">
        <v>1017</v>
      </c>
      <c r="B9">
        <f>'CAN Commercial Assignment'!B198</f>
        <v>0</v>
      </c>
      <c r="C9">
        <f>'CAN Commercial Assignment'!C198</f>
        <v>0</v>
      </c>
      <c r="D9">
        <f>'CAN Commercial Assignment'!D198</f>
        <v>0</v>
      </c>
      <c r="E9">
        <f>'CAN Commercial Assignment'!E198</f>
        <v>0</v>
      </c>
      <c r="F9">
        <f>'CAN Commercial Assignment'!F198</f>
        <v>0</v>
      </c>
      <c r="G9">
        <f>'CAN Commercial Assignment'!G198</f>
        <v>0</v>
      </c>
      <c r="H9">
        <f>'CAN Commercial Assignment'!H198</f>
        <v>0</v>
      </c>
      <c r="I9">
        <f>'CAN Commercial Assignment'!I198</f>
        <v>0</v>
      </c>
      <c r="J9">
        <f>'CAN Commercial Assignment'!J198</f>
        <v>0</v>
      </c>
      <c r="K9">
        <f>'CAN Commercial Assignment'!K198</f>
        <v>0</v>
      </c>
      <c r="L9">
        <f>'CAN Commercial Assignment'!L198</f>
        <v>0</v>
      </c>
      <c r="M9">
        <f>'CAN Commercial Assignment'!M198</f>
        <v>0</v>
      </c>
      <c r="N9">
        <f>'CAN Commercial Assignment'!N198</f>
        <v>0</v>
      </c>
      <c r="O9">
        <f>'CAN Commercial Assignment'!O198</f>
        <v>0</v>
      </c>
      <c r="P9">
        <f>'CAN Commercial Assignment'!P198</f>
        <v>0</v>
      </c>
      <c r="Q9">
        <f>'CAN Commercial Assignment'!Q198</f>
        <v>0</v>
      </c>
      <c r="R9">
        <f>'CAN Commercial Assignment'!R198</f>
        <v>0</v>
      </c>
      <c r="S9">
        <f>'CAN Commercial Assignment'!S198</f>
        <v>0</v>
      </c>
      <c r="T9">
        <f>'CAN Commercial Assignment'!T198</f>
        <v>0</v>
      </c>
      <c r="U9">
        <f>'CAN Commercial Assignment'!U198</f>
        <v>0</v>
      </c>
      <c r="V9">
        <f>'CAN Commercial Assignment'!V198</f>
        <v>0</v>
      </c>
      <c r="W9">
        <f>'CAN Commercial Assignment'!W198</f>
        <v>0</v>
      </c>
      <c r="X9">
        <f>'CAN Commercial Assignment'!X198</f>
        <v>0</v>
      </c>
      <c r="Y9">
        <f>'CAN Commercial Assignment'!Y198</f>
        <v>0</v>
      </c>
      <c r="Z9">
        <f>'CAN Commercial Assignment'!Z198</f>
        <v>0</v>
      </c>
      <c r="AA9">
        <f>'CAN Commercial Assignment'!AA198</f>
        <v>0</v>
      </c>
      <c r="AB9">
        <f>'CAN Commercial Assignment'!AB198</f>
        <v>0</v>
      </c>
      <c r="AC9">
        <f>'CAN Commercial Assignment'!AC198</f>
        <v>0</v>
      </c>
      <c r="AD9">
        <f>'CAN Commercial Assignment'!AD198</f>
        <v>0</v>
      </c>
      <c r="AE9">
        <f>'CAN Commercial Assignment'!AE198</f>
        <v>0</v>
      </c>
      <c r="AF9">
        <f>'CAN Commercial Assignment'!AF198</f>
        <v>0</v>
      </c>
      <c r="AG9">
        <f>'CAN Commercial Assignment'!AG198</f>
        <v>0</v>
      </c>
      <c r="AH9">
        <f>'CAN Commercial Assignment'!AH198</f>
        <v>0</v>
      </c>
      <c r="AI9">
        <f>'CAN Commercial Assignment'!AI198</f>
        <v>0</v>
      </c>
      <c r="AJ9">
        <f>'CAN Commercial Assignment'!AJ198</f>
        <v>0</v>
      </c>
      <c r="AK9">
        <f>'CAN Commercial Assignment'!AK198</f>
        <v>0</v>
      </c>
    </row>
    <row r="10" spans="1:37">
      <c r="A10" s="1" t="s">
        <v>1018</v>
      </c>
      <c r="B10">
        <f>'CAN Commercial Assignment'!B199</f>
        <v>0</v>
      </c>
      <c r="C10">
        <f>'CAN Commercial Assignment'!C199</f>
        <v>0</v>
      </c>
      <c r="D10">
        <f>'CAN Commercial Assignment'!D199</f>
        <v>0</v>
      </c>
      <c r="E10">
        <f>'CAN Commercial Assignment'!E199</f>
        <v>0</v>
      </c>
      <c r="F10">
        <f>'CAN Commercial Assignment'!F199</f>
        <v>0</v>
      </c>
      <c r="G10">
        <f>'CAN Commercial Assignment'!G199</f>
        <v>0</v>
      </c>
      <c r="H10">
        <f>'CAN Commercial Assignment'!H199</f>
        <v>0</v>
      </c>
      <c r="I10">
        <f>'CAN Commercial Assignment'!I199</f>
        <v>0</v>
      </c>
      <c r="J10">
        <f>'CAN Commercial Assignment'!J199</f>
        <v>0</v>
      </c>
      <c r="K10">
        <f>'CAN Commercial Assignment'!K199</f>
        <v>0</v>
      </c>
      <c r="L10">
        <f>'CAN Commercial Assignment'!L199</f>
        <v>0</v>
      </c>
      <c r="M10">
        <f>'CAN Commercial Assignment'!M199</f>
        <v>0</v>
      </c>
      <c r="N10">
        <f>'CAN Commercial Assignment'!N199</f>
        <v>0</v>
      </c>
      <c r="O10">
        <f>'CAN Commercial Assignment'!O199</f>
        <v>0</v>
      </c>
      <c r="P10">
        <f>'CAN Commercial Assignment'!P199</f>
        <v>0</v>
      </c>
      <c r="Q10">
        <f>'CAN Commercial Assignment'!Q199</f>
        <v>0</v>
      </c>
      <c r="R10">
        <f>'CAN Commercial Assignment'!R199</f>
        <v>0</v>
      </c>
      <c r="S10">
        <f>'CAN Commercial Assignment'!S199</f>
        <v>0</v>
      </c>
      <c r="T10">
        <f>'CAN Commercial Assignment'!T199</f>
        <v>0</v>
      </c>
      <c r="U10">
        <f>'CAN Commercial Assignment'!U199</f>
        <v>0</v>
      </c>
      <c r="V10">
        <f>'CAN Commercial Assignment'!V199</f>
        <v>0</v>
      </c>
      <c r="W10">
        <f>'CAN Commercial Assignment'!W199</f>
        <v>0</v>
      </c>
      <c r="X10">
        <f>'CAN Commercial Assignment'!X199</f>
        <v>0</v>
      </c>
      <c r="Y10">
        <f>'CAN Commercial Assignment'!Y199</f>
        <v>0</v>
      </c>
      <c r="Z10">
        <f>'CAN Commercial Assignment'!Z199</f>
        <v>0</v>
      </c>
      <c r="AA10">
        <f>'CAN Commercial Assignment'!AA199</f>
        <v>0</v>
      </c>
      <c r="AB10">
        <f>'CAN Commercial Assignment'!AB199</f>
        <v>0</v>
      </c>
      <c r="AC10">
        <f>'CAN Commercial Assignment'!AC199</f>
        <v>0</v>
      </c>
      <c r="AD10">
        <f>'CAN Commercial Assignment'!AD199</f>
        <v>0</v>
      </c>
      <c r="AE10">
        <f>'CAN Commercial Assignment'!AE199</f>
        <v>0</v>
      </c>
      <c r="AF10">
        <f>'CAN Commercial Assignment'!AF199</f>
        <v>0</v>
      </c>
      <c r="AG10">
        <f>'CAN Commercial Assignment'!AG199</f>
        <v>0</v>
      </c>
      <c r="AH10">
        <f>'CAN Commercial Assignment'!AH199</f>
        <v>0</v>
      </c>
      <c r="AI10">
        <f>'CAN Commercial Assignment'!AI199</f>
        <v>0</v>
      </c>
      <c r="AJ10">
        <f>'CAN Commercial Assignment'!AJ199</f>
        <v>0</v>
      </c>
      <c r="AK10">
        <f>'CAN Commercial Assignment'!AK199</f>
        <v>0</v>
      </c>
    </row>
    <row r="11" spans="1:37">
      <c r="A11" s="1" t="s">
        <v>1019</v>
      </c>
      <c r="B11">
        <f>'CAN Commercial Assignment'!B200</f>
        <v>0</v>
      </c>
      <c r="C11">
        <f>'CAN Commercial Assignment'!C200</f>
        <v>0</v>
      </c>
      <c r="D11">
        <f>'CAN Commercial Assignment'!D200</f>
        <v>0</v>
      </c>
      <c r="E11">
        <f>'CAN Commercial Assignment'!E200</f>
        <v>0</v>
      </c>
      <c r="F11">
        <f>'CAN Commercial Assignment'!F200</f>
        <v>0</v>
      </c>
      <c r="G11">
        <f>'CAN Commercial Assignment'!G200</f>
        <v>0</v>
      </c>
      <c r="H11">
        <f>'CAN Commercial Assignment'!H200</f>
        <v>0</v>
      </c>
      <c r="I11">
        <f>'CAN Commercial Assignment'!I200</f>
        <v>0</v>
      </c>
      <c r="J11">
        <f>'CAN Commercial Assignment'!J200</f>
        <v>0</v>
      </c>
      <c r="K11">
        <f>'CAN Commercial Assignment'!K200</f>
        <v>0</v>
      </c>
      <c r="L11">
        <f>'CAN Commercial Assignment'!L200</f>
        <v>0</v>
      </c>
      <c r="M11">
        <f>'CAN Commercial Assignment'!M200</f>
        <v>0</v>
      </c>
      <c r="N11">
        <f>'CAN Commercial Assignment'!N200</f>
        <v>0</v>
      </c>
      <c r="O11">
        <f>'CAN Commercial Assignment'!O200</f>
        <v>0</v>
      </c>
      <c r="P11">
        <f>'CAN Commercial Assignment'!P200</f>
        <v>0</v>
      </c>
      <c r="Q11">
        <f>'CAN Commercial Assignment'!Q200</f>
        <v>0</v>
      </c>
      <c r="R11">
        <f>'CAN Commercial Assignment'!R200</f>
        <v>0</v>
      </c>
      <c r="S11">
        <f>'CAN Commercial Assignment'!S200</f>
        <v>0</v>
      </c>
      <c r="T11">
        <f>'CAN Commercial Assignment'!T200</f>
        <v>0</v>
      </c>
      <c r="U11">
        <f>'CAN Commercial Assignment'!U200</f>
        <v>0</v>
      </c>
      <c r="V11">
        <f>'CAN Commercial Assignment'!V200</f>
        <v>0</v>
      </c>
      <c r="W11">
        <f>'CAN Commercial Assignment'!W200</f>
        <v>0</v>
      </c>
      <c r="X11">
        <f>'CAN Commercial Assignment'!X200</f>
        <v>0</v>
      </c>
      <c r="Y11">
        <f>'CAN Commercial Assignment'!Y200</f>
        <v>0</v>
      </c>
      <c r="Z11">
        <f>'CAN Commercial Assignment'!Z200</f>
        <v>0</v>
      </c>
      <c r="AA11">
        <f>'CAN Commercial Assignment'!AA200</f>
        <v>0</v>
      </c>
      <c r="AB11">
        <f>'CAN Commercial Assignment'!AB200</f>
        <v>0</v>
      </c>
      <c r="AC11">
        <f>'CAN Commercial Assignment'!AC200</f>
        <v>0</v>
      </c>
      <c r="AD11">
        <f>'CAN Commercial Assignment'!AD200</f>
        <v>0</v>
      </c>
      <c r="AE11">
        <f>'CAN Commercial Assignment'!AE200</f>
        <v>0</v>
      </c>
      <c r="AF11">
        <f>'CAN Commercial Assignment'!AF200</f>
        <v>0</v>
      </c>
      <c r="AG11">
        <f>'CAN Commercial Assignment'!AG200</f>
        <v>0</v>
      </c>
      <c r="AH11">
        <f>'CAN Commercial Assignment'!AH200</f>
        <v>0</v>
      </c>
      <c r="AI11">
        <f>'CAN Commercial Assignment'!AI200</f>
        <v>0</v>
      </c>
      <c r="AJ11">
        <f>'CAN Commercial Assignment'!AJ200</f>
        <v>0</v>
      </c>
      <c r="AK11">
        <f>'CAN Commercial Assignment'!AK200</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election activeCell="A2" sqref="A2"/>
    </sheetView>
  </sheetViews>
  <sheetFormatPr defaultColWidth="8.85546875" defaultRowHeight="15"/>
  <cols>
    <col min="1" max="1" width="29.85546875" customWidth="1"/>
    <col min="2" max="33" width="9.85546875" customWidth="1"/>
  </cols>
  <sheetData>
    <row r="1" spans="1:35">
      <c r="A1" s="1" t="s">
        <v>1024</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1011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1012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1013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1014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1015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1025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1016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1017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c r="A10" s="1" t="s">
        <v>1018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c r="A11" s="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EE000E-2DCF-41FD-B885-4E0356BBC598}"/>
</file>

<file path=customXml/itemProps2.xml><?xml version="1.0" encoding="utf-8"?>
<ds:datastoreItem xmlns:ds="http://schemas.openxmlformats.org/officeDocument/2006/customXml" ds:itemID="{DEBCDA62-F310-4B96-A60E-41664C16A585}"/>
</file>

<file path=customXml/itemProps3.xml><?xml version="1.0" encoding="utf-8"?>
<ds:datastoreItem xmlns:ds="http://schemas.openxmlformats.org/officeDocument/2006/customXml" ds:itemID="{FCEEC30B-F4B5-4FF5-988C-C18ACDF9D866}"/>
</file>

<file path=docProps/app.xml><?xml version="1.0" encoding="utf-8"?>
<Properties xmlns="http://schemas.openxmlformats.org/officeDocument/2006/extended-properties" xmlns:vt="http://schemas.openxmlformats.org/officeDocument/2006/docPropsVTypes">
  <Application>Microsoft Excel Online</Application>
  <Manager/>
  <Company>EnergyInnovation.org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olivia@energyinnovation.org</cp:lastModifiedBy>
  <cp:revision/>
  <dcterms:created xsi:type="dcterms:W3CDTF">2014-04-18T00:48:59Z</dcterms:created>
  <dcterms:modified xsi:type="dcterms:W3CDTF">2021-12-01T16:21:12Z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