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BLP\"/>
    </mc:Choice>
  </mc:AlternateContent>
  <xr:revisionPtr revIDLastSave="1" documentId="13_ncr:1_{F84D6EAD-8085-47B0-B98E-138D6A151AA8}" xr6:coauthVersionLast="47" xr6:coauthVersionMax="47" xr10:uidLastSave="{BCFD2BC7-29E7-4B22-887D-CCC695071518}"/>
  <bookViews>
    <workbookView xWindow="3315" yWindow="285" windowWidth="22125" windowHeight="17175" firstSheet="1" activeTab="1" xr2:uid="{00000000-000D-0000-FFFF-FFFF00000000}"/>
  </bookViews>
  <sheets>
    <sheet name="About" sheetId="1" r:id="rId1"/>
    <sheet name="BLP" sheetId="3" r:id="rId2"/>
    <sheet name="2023 onwards (CFR)" sheetId="6" r:id="rId3"/>
    <sheet name="2020-2022 (RFR)" sheetId="5" r:id="rId4"/>
    <sheet name="RFR data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B2" i="3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C4" i="6"/>
  <c r="D12" i="6"/>
  <c r="E12" i="6" s="1"/>
  <c r="F12" i="6" s="1"/>
  <c r="G12" i="6" s="1"/>
  <c r="H12" i="6" s="1"/>
  <c r="I12" i="6" s="1"/>
  <c r="K3" i="6"/>
  <c r="C3" i="6"/>
  <c r="M2" i="3"/>
  <c r="E2" i="3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B16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B15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B14" i="5"/>
  <c r="K12" i="6"/>
  <c r="C2" i="3"/>
  <c r="D3" i="6" l="1"/>
  <c r="F2" i="3"/>
  <c r="J13" i="6"/>
  <c r="N2" i="3"/>
  <c r="L3" i="6"/>
  <c r="L12" i="6"/>
  <c r="K13" i="6"/>
  <c r="I13" i="6"/>
  <c r="E3" i="6" l="1"/>
  <c r="G2" i="3"/>
  <c r="O2" i="3"/>
  <c r="M3" i="6"/>
  <c r="H13" i="6"/>
  <c r="M12" i="6"/>
  <c r="L13" i="6"/>
  <c r="F3" i="6" l="1"/>
  <c r="H2" i="3"/>
  <c r="P2" i="3"/>
  <c r="N3" i="6"/>
  <c r="N12" i="6"/>
  <c r="M13" i="6"/>
  <c r="G13" i="6"/>
  <c r="G3" i="6" l="1"/>
  <c r="I2" i="3"/>
  <c r="Q2" i="3"/>
  <c r="O3" i="6"/>
  <c r="F13" i="6"/>
  <c r="O12" i="6"/>
  <c r="N13" i="6"/>
  <c r="H3" i="6" l="1"/>
  <c r="J2" i="3"/>
  <c r="R2" i="3"/>
  <c r="P3" i="6"/>
  <c r="P12" i="6"/>
  <c r="O13" i="6"/>
  <c r="E13" i="6"/>
  <c r="K2" i="3" l="1"/>
  <c r="I3" i="6"/>
  <c r="L2" i="3" s="1"/>
  <c r="S2" i="3"/>
  <c r="Q3" i="6"/>
  <c r="C13" i="6"/>
  <c r="D13" i="6"/>
  <c r="Q12" i="6"/>
  <c r="P13" i="6"/>
  <c r="T2" i="3" l="1"/>
  <c r="R3" i="6"/>
  <c r="R12" i="6"/>
  <c r="Q13" i="6"/>
  <c r="U2" i="3" l="1"/>
  <c r="S3" i="6"/>
  <c r="S12" i="6"/>
  <c r="R13" i="6"/>
  <c r="V2" i="3" l="1"/>
  <c r="T3" i="6"/>
  <c r="T12" i="6"/>
  <c r="S13" i="6"/>
  <c r="W2" i="3" l="1"/>
  <c r="U3" i="6"/>
  <c r="U12" i="6"/>
  <c r="T13" i="6"/>
  <c r="X2" i="3" l="1"/>
  <c r="V3" i="6"/>
  <c r="V12" i="6"/>
  <c r="U13" i="6"/>
  <c r="Y2" i="3" l="1"/>
  <c r="W3" i="6"/>
  <c r="W12" i="6"/>
  <c r="V13" i="6"/>
  <c r="Z2" i="3" l="1"/>
  <c r="X3" i="6"/>
  <c r="X12" i="6"/>
  <c r="W13" i="6"/>
  <c r="AA2" i="3" l="1"/>
  <c r="Y3" i="6"/>
  <c r="Y12" i="6"/>
  <c r="X13" i="6"/>
  <c r="AB2" i="3" l="1"/>
  <c r="Z3" i="6"/>
  <c r="Z12" i="6"/>
  <c r="Y13" i="6"/>
  <c r="AC2" i="3" l="1"/>
  <c r="AA3" i="6"/>
  <c r="AA12" i="6"/>
  <c r="Z13" i="6"/>
  <c r="AD2" i="3" l="1"/>
  <c r="AB3" i="6"/>
  <c r="AB12" i="6"/>
  <c r="AA13" i="6"/>
  <c r="AE2" i="3" l="1"/>
  <c r="AC3" i="6"/>
  <c r="AC12" i="6"/>
  <c r="AB13" i="6"/>
  <c r="AF2" i="3" l="1"/>
  <c r="AD3" i="6"/>
  <c r="AG2" i="3" s="1"/>
  <c r="AD12" i="6"/>
  <c r="AD13" i="6" s="1"/>
  <c r="AC13" i="6"/>
</calcChain>
</file>

<file path=xl/sharedStrings.xml><?xml version="1.0" encoding="utf-8"?>
<sst xmlns="http://schemas.openxmlformats.org/spreadsheetml/2006/main" count="52" uniqueCount="47">
  <si>
    <t>BLP BAU LCFS Percentage</t>
  </si>
  <si>
    <t>Source:</t>
  </si>
  <si>
    <t>https://canadagazette.gc.ca/rp-pr/p1/2020/2020-12-19/html/reg2-eng.html#reg</t>
  </si>
  <si>
    <t>Notes</t>
  </si>
  <si>
    <t>Canada's Clean Fuel Regulations are being finalized in late Spring 2022.</t>
  </si>
  <si>
    <t>"The annual lifecycle CI reductions requirements for liquid fossil fuels would come into force in December 2022 starting at a 2.4 gCO2e/MJ reduction in CI and increasing to 12 gCO2e/MJ by 2030 at a rate of 1.2 gCO2e/MJ per year. Reduction requirements for the years after 2030 would be held constant at 12 gCO2e/MJ, subject to a review of the regulations and future amendments."</t>
  </si>
  <si>
    <t>The regulation is expected to be published in spring 2022 and brought into effect in mid-2023.</t>
  </si>
  <si>
    <t>The regulation only applies to liquid fuels. Gaseous and solid fuels are exempt.</t>
  </si>
  <si>
    <t>The regulation will retain volumetric requirements but otherwise repeal the RFR.</t>
  </si>
  <si>
    <t>BAU LCFS Perc (dimensionless)</t>
  </si>
  <si>
    <t>Currently deisgned CFR Regulation:</t>
  </si>
  <si>
    <t>CI Reduction requirement (gCO2e/MJ)</t>
  </si>
  <si>
    <t>% Reduction</t>
  </si>
  <si>
    <t>baseline carbon intensity</t>
  </si>
  <si>
    <t>after updates are made to the CFR, this may be what it looks like (for now, we use the above methodology):</t>
  </si>
  <si>
    <t>Core Fuel Type</t>
  </si>
  <si>
    <t>Gasoline</t>
  </si>
  <si>
    <t>Diesel</t>
  </si>
  <si>
    <t>Req Volume Percentage</t>
  </si>
  <si>
    <t>Req Replacement Fuel</t>
  </si>
  <si>
    <t>biofuel gasoline</t>
  </si>
  <si>
    <t>biofuel diesel</t>
  </si>
  <si>
    <t>Energy density of replacement fuel (million BTU/barrel)</t>
  </si>
  <si>
    <t>Energy density of main fuel (million BTU/barrel)</t>
  </si>
  <si>
    <t>Req Energy Percentage</t>
  </si>
  <si>
    <t>CO2 Emis Intensity of replacement fuel (g CO2/BTU)</t>
  </si>
  <si>
    <t>CO2 Emis Intensity of main fuel (g CO2/BTU)</t>
  </si>
  <si>
    <t>Req Decarbonization Percentage</t>
  </si>
  <si>
    <t>Gasoline usage</t>
  </si>
  <si>
    <t>Diesel usage</t>
  </si>
  <si>
    <t>Weighted Req Decarbonization Percentage</t>
  </si>
  <si>
    <t>*using calculations and methodology from Canada EPS 1.4.3, updated with current data*</t>
  </si>
  <si>
    <t>Canada's energy future 2021</t>
  </si>
  <si>
    <t>reference case</t>
  </si>
  <si>
    <t>https://apps.cer-rec.gc.ca/ftrppndc/dflt.aspx?GoCTemplateCulture=en-CA</t>
  </si>
  <si>
    <t>Transportation</t>
  </si>
  <si>
    <t>_</t>
  </si>
  <si>
    <t>Total End-Use</t>
  </si>
  <si>
    <t>Electricity</t>
  </si>
  <si>
    <t>LPG</t>
  </si>
  <si>
    <t>Natural Gas</t>
  </si>
  <si>
    <t>Biofuels</t>
  </si>
  <si>
    <t>Hydrogen</t>
  </si>
  <si>
    <t>Aviation Fuel</t>
  </si>
  <si>
    <t>Heavy Fuel Oil</t>
  </si>
  <si>
    <t>Lubricants</t>
  </si>
  <si>
    <t>Motor 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</si>
</sst>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rgb="FF4F81BD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64">
    <xf numFmtId="0" fontId="0" fillId="0" borderId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8" applyNumberFormat="0" applyAlignment="0" applyProtection="0"/>
    <xf numFmtId="0" fontId="13" fillId="6" borderId="9" applyNumberFormat="0" applyAlignment="0" applyProtection="0"/>
    <xf numFmtId="0" fontId="14" fillId="6" borderId="8" applyNumberFormat="0" applyAlignment="0" applyProtection="0"/>
    <xf numFmtId="0" fontId="15" fillId="0" borderId="10" applyNumberFormat="0" applyFill="0" applyAlignment="0" applyProtection="0"/>
    <xf numFmtId="0" fontId="16" fillId="7" borderId="11" applyNumberFormat="0" applyAlignment="0" applyProtection="0"/>
    <xf numFmtId="0" fontId="17" fillId="0" borderId="0" applyNumberFormat="0" applyFill="0" applyBorder="0" applyAlignment="0" applyProtection="0"/>
    <xf numFmtId="0" fontId="1" fillId="8" borderId="12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4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" fillId="8" borderId="12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3" applyNumberFormat="0" applyFont="0" applyProtection="0">
      <alignment wrapText="1"/>
    </xf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22" fillId="0" borderId="0" xfId="0" applyFont="1"/>
    <xf numFmtId="0" fontId="23" fillId="0" borderId="0" xfId="0" applyFont="1"/>
    <xf numFmtId="0" fontId="24" fillId="33" borderId="14" xfId="0" applyFont="1" applyFill="1" applyBorder="1"/>
    <xf numFmtId="0" fontId="24" fillId="33" borderId="15" xfId="0" applyFont="1" applyFill="1" applyBorder="1"/>
    <xf numFmtId="0" fontId="24" fillId="33" borderId="16" xfId="0" applyFont="1" applyFill="1" applyBorder="1"/>
    <xf numFmtId="0" fontId="23" fillId="0" borderId="14" xfId="0" applyFont="1" applyBorder="1"/>
    <xf numFmtId="0" fontId="23" fillId="0" borderId="15" xfId="0" applyFont="1" applyBorder="1"/>
    <xf numFmtId="0" fontId="23" fillId="0" borderId="16" xfId="0" applyFont="1" applyBorder="1"/>
    <xf numFmtId="0" fontId="23" fillId="0" borderId="17" xfId="0" applyFont="1" applyBorder="1"/>
    <xf numFmtId="0" fontId="23" fillId="0" borderId="18" xfId="0" applyFont="1" applyBorder="1"/>
    <xf numFmtId="0" fontId="23" fillId="0" borderId="19" xfId="0" applyFont="1" applyBorder="1"/>
    <xf numFmtId="0" fontId="21" fillId="0" borderId="0" xfId="63"/>
    <xf numFmtId="2" fontId="0" fillId="0" borderId="0" xfId="0" applyNumberFormat="1"/>
    <xf numFmtId="0" fontId="23" fillId="34" borderId="15" xfId="0" applyFont="1" applyFill="1" applyBorder="1"/>
    <xf numFmtId="0" fontId="23" fillId="34" borderId="18" xfId="0" applyFont="1" applyFill="1" applyBorder="1"/>
    <xf numFmtId="10" fontId="0" fillId="0" borderId="0" xfId="0" applyNumberFormat="1"/>
    <xf numFmtId="0" fontId="2" fillId="0" borderId="0" xfId="0" applyFont="1" applyAlignment="1">
      <alignment wrapText="1"/>
    </xf>
    <xf numFmtId="0" fontId="17" fillId="0" borderId="0" xfId="0" applyFont="1"/>
    <xf numFmtId="165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 applyAlignment="1">
      <alignment horizontal="left" wrapText="1"/>
    </xf>
  </cellXfs>
  <cellStyles count="64">
    <cellStyle name="20% - Accent1" xfId="25" builtinId="30" customBuiltin="1"/>
    <cellStyle name="20% - Accent1 2" xfId="50" xr:uid="{00000000-0005-0000-0000-000001000000}"/>
    <cellStyle name="20% - Accent2" xfId="28" builtinId="34" customBuiltin="1"/>
    <cellStyle name="20% - Accent2 2" xfId="52" xr:uid="{00000000-0005-0000-0000-000003000000}"/>
    <cellStyle name="20% - Accent3" xfId="31" builtinId="38" customBuiltin="1"/>
    <cellStyle name="20% - Accent3 2" xfId="54" xr:uid="{00000000-0005-0000-0000-000005000000}"/>
    <cellStyle name="20% - Accent4" xfId="34" builtinId="42" customBuiltin="1"/>
    <cellStyle name="20% - Accent4 2" xfId="56" xr:uid="{00000000-0005-0000-0000-000007000000}"/>
    <cellStyle name="20% - Accent5" xfId="37" builtinId="46" customBuiltin="1"/>
    <cellStyle name="20% - Accent5 2" xfId="58" xr:uid="{00000000-0005-0000-0000-000009000000}"/>
    <cellStyle name="20% - Accent6" xfId="40" builtinId="50" customBuiltin="1"/>
    <cellStyle name="20% - Accent6 2" xfId="60" xr:uid="{00000000-0005-0000-0000-00000B000000}"/>
    <cellStyle name="40% - Accent1" xfId="26" builtinId="31" customBuiltin="1"/>
    <cellStyle name="40% - Accent1 2" xfId="51" xr:uid="{00000000-0005-0000-0000-00000D000000}"/>
    <cellStyle name="40% - Accent2" xfId="29" builtinId="35" customBuiltin="1"/>
    <cellStyle name="40% - Accent2 2" xfId="53" xr:uid="{00000000-0005-0000-0000-00000F000000}"/>
    <cellStyle name="40% - Accent3" xfId="32" builtinId="39" customBuiltin="1"/>
    <cellStyle name="40% - Accent3 2" xfId="55" xr:uid="{00000000-0005-0000-0000-000011000000}"/>
    <cellStyle name="40% - Accent4" xfId="35" builtinId="43" customBuiltin="1"/>
    <cellStyle name="40% - Accent4 2" xfId="57" xr:uid="{00000000-0005-0000-0000-000013000000}"/>
    <cellStyle name="40% - Accent5" xfId="38" builtinId="47" customBuiltin="1"/>
    <cellStyle name="40% - Accent5 2" xfId="59" xr:uid="{00000000-0005-0000-0000-000015000000}"/>
    <cellStyle name="40% - Accent6" xfId="41" builtinId="51" customBuiltin="1"/>
    <cellStyle name="40% - Accent6 2" xfId="61" xr:uid="{00000000-0005-0000-0000-000017000000}"/>
    <cellStyle name="60% - Accent1 2" xfId="43" xr:uid="{00000000-0005-0000-0000-000018000000}"/>
    <cellStyle name="60% - Accent2 2" xfId="44" xr:uid="{00000000-0005-0000-0000-000019000000}"/>
    <cellStyle name="60% - Accent3 2" xfId="45" xr:uid="{00000000-0005-0000-0000-00001A000000}"/>
    <cellStyle name="60% - Accent4 2" xfId="46" xr:uid="{00000000-0005-0000-0000-00001B000000}"/>
    <cellStyle name="60% - Accent5 2" xfId="47" xr:uid="{00000000-0005-0000-0000-00001C000000}"/>
    <cellStyle name="60% - Accent6 2" xfId="48" xr:uid="{00000000-0005-0000-0000-00001D000000}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14" builtinId="27" customBuiltin="1"/>
    <cellStyle name="Body: normal cell" xfId="4" xr:uid="{00000000-0005-0000-0000-000025000000}"/>
    <cellStyle name="Body: normal cell 2" xfId="62" xr:uid="{00000000-0005-0000-0000-000026000000}"/>
    <cellStyle name="Calculation" xfId="17" builtinId="22" customBuiltin="1"/>
    <cellStyle name="Check Cell" xfId="19" builtinId="23" customBuiltin="1"/>
    <cellStyle name="Explanatory Text" xfId="22" builtinId="53" customBuiltin="1"/>
    <cellStyle name="Font: Calibri, 9pt regular" xfId="6" xr:uid="{00000000-0005-0000-0000-00002A000000}"/>
    <cellStyle name="Footnotes: top row" xfId="2" xr:uid="{00000000-0005-0000-0000-00002B000000}"/>
    <cellStyle name="Good" xfId="13" builtinId="26" customBuiltin="1"/>
    <cellStyle name="Header: bottom row" xfId="5" xr:uid="{00000000-0005-0000-0000-00002D000000}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63" builtinId="8"/>
    <cellStyle name="Input" xfId="15" builtinId="20" customBuiltin="1"/>
    <cellStyle name="Linked Cell" xfId="18" builtinId="24" customBuiltin="1"/>
    <cellStyle name="Neutral 2" xfId="42" xr:uid="{00000000-0005-0000-0000-000034000000}"/>
    <cellStyle name="Normal" xfId="0" builtinId="0"/>
    <cellStyle name="Normal 2" xfId="1" xr:uid="{00000000-0005-0000-0000-000036000000}"/>
    <cellStyle name="Note" xfId="21" builtinId="10" customBuiltin="1"/>
    <cellStyle name="Note 2" xfId="49" xr:uid="{00000000-0005-0000-0000-000038000000}"/>
    <cellStyle name="Output" xfId="16" builtinId="21" customBuiltin="1"/>
    <cellStyle name="Parent row" xfId="3" xr:uid="{00000000-0005-0000-0000-00003A000000}"/>
    <cellStyle name="Table title" xfId="7" xr:uid="{00000000-0005-0000-0000-00003B000000}"/>
    <cellStyle name="Title" xfId="8" builtinId="15" customBuiltin="1"/>
    <cellStyle name="Total" xfId="23" builtinId="25" customBuiltin="1"/>
    <cellStyle name="Warning Text" xfId="2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anadagazette.gc.ca/rp-pr/p1/2020/2020-12-19/html/reg2-eng.html" TargetMode="External"/><Relationship Id="rId1" Type="http://schemas.openxmlformats.org/officeDocument/2006/relationships/hyperlink" Target="https://canadagazette.gc.ca/rp-pr/p1/2020/2020-12-19/html/reg2-eng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cer-rec.gc.ca/ftrppndc/dflt.aspx?GoCTemplateCulture=en-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E14" sqref="E14"/>
    </sheetView>
  </sheetViews>
  <sheetFormatPr defaultColWidth="8.85546875" defaultRowHeight="15"/>
  <cols>
    <col min="2" max="2" width="56.7109375" customWidth="1"/>
  </cols>
  <sheetData>
    <row r="1" spans="1:2">
      <c r="A1" s="1" t="s">
        <v>0</v>
      </c>
    </row>
    <row r="3" spans="1:2">
      <c r="A3" s="1" t="s">
        <v>1</v>
      </c>
      <c r="B3" s="15" t="s">
        <v>2</v>
      </c>
    </row>
    <row r="5" spans="1:2">
      <c r="A5" s="1" t="s">
        <v>3</v>
      </c>
    </row>
    <row r="6" spans="1:2">
      <c r="A6" t="s">
        <v>4</v>
      </c>
    </row>
    <row r="8" spans="1:2" ht="96" customHeight="1">
      <c r="A8" s="24" t="s">
        <v>5</v>
      </c>
      <c r="B8" s="24"/>
    </row>
    <row r="9" spans="1:2">
      <c r="A9" s="15" t="s">
        <v>2</v>
      </c>
    </row>
    <row r="11" spans="1:2">
      <c r="A11" t="s">
        <v>6</v>
      </c>
    </row>
    <row r="13" spans="1:2">
      <c r="A13" t="s">
        <v>7</v>
      </c>
    </row>
    <row r="15" spans="1:2">
      <c r="A15" t="s">
        <v>8</v>
      </c>
    </row>
  </sheetData>
  <mergeCells count="1">
    <mergeCell ref="A8:B8"/>
  </mergeCells>
  <hyperlinks>
    <hyperlink ref="A9" r:id="rId1" location="reg" xr:uid="{53D2EB71-6864-4683-9560-2E44EEF50036}"/>
    <hyperlink ref="B3" r:id="rId2" location="reg" xr:uid="{0EC0C840-2B17-4A5B-B2AB-145BE21B2D14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"/>
  <sheetViews>
    <sheetView tabSelected="1" workbookViewId="0">
      <selection activeCell="B2" sqref="B2"/>
    </sheetView>
  </sheetViews>
  <sheetFormatPr defaultColWidth="8.85546875" defaultRowHeight="15"/>
  <cols>
    <col min="1" max="2" width="15.85546875" customWidth="1"/>
  </cols>
  <sheetData>
    <row r="1" spans="1:37"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7" ht="30">
      <c r="A2" s="2" t="s">
        <v>9</v>
      </c>
      <c r="B2" s="23">
        <f>C2</f>
        <v>1.6082537201931184E-2</v>
      </c>
      <c r="C2" s="16">
        <f>'2020-2022 (RFR)'!C16</f>
        <v>1.6082537201931184E-2</v>
      </c>
      <c r="D2" s="16">
        <f>'2020-2022 (RFR)'!D16</f>
        <v>1.6320191137919163E-2</v>
      </c>
      <c r="E2" s="16">
        <f>'2020-2022 (RFR)'!E16</f>
        <v>1.65441594731718E-2</v>
      </c>
      <c r="F2" s="16">
        <f>'2023 onwards (CFR)'!C4</f>
        <v>3.9130434782608692E-2</v>
      </c>
      <c r="G2" s="16">
        <f>'2023 onwards (CFR)'!D4</f>
        <v>5.2173913043478258E-2</v>
      </c>
      <c r="H2" s="16">
        <f>'2023 onwards (CFR)'!E4</f>
        <v>6.5217391304347824E-2</v>
      </c>
      <c r="I2" s="16">
        <f>'2023 onwards (CFR)'!F4</f>
        <v>7.8260869565217397E-2</v>
      </c>
      <c r="J2" s="16">
        <f>'2023 onwards (CFR)'!G4</f>
        <v>9.1304347826086957E-2</v>
      </c>
      <c r="K2" s="16">
        <f>'2023 onwards (CFR)'!H4</f>
        <v>0.10434782608695652</v>
      </c>
      <c r="L2" s="16">
        <f>'2023 onwards (CFR)'!I4</f>
        <v>0.11739130434782608</v>
      </c>
      <c r="M2" s="16">
        <f>'2023 onwards (CFR)'!J4</f>
        <v>0.13043478260869565</v>
      </c>
      <c r="N2" s="16">
        <f>'2023 onwards (CFR)'!K4</f>
        <v>0.13043478260869565</v>
      </c>
      <c r="O2" s="16">
        <f>'2023 onwards (CFR)'!L4</f>
        <v>0.13043478260869565</v>
      </c>
      <c r="P2" s="16">
        <f>'2023 onwards (CFR)'!M4</f>
        <v>0.13043478260869565</v>
      </c>
      <c r="Q2" s="16">
        <f>'2023 onwards (CFR)'!N4</f>
        <v>0.13043478260869565</v>
      </c>
      <c r="R2" s="16">
        <f>'2023 onwards (CFR)'!O4</f>
        <v>0.13043478260869565</v>
      </c>
      <c r="S2" s="16">
        <f>'2023 onwards (CFR)'!P4</f>
        <v>0.13043478260869565</v>
      </c>
      <c r="T2" s="16">
        <f>'2023 onwards (CFR)'!Q4</f>
        <v>0.13043478260869565</v>
      </c>
      <c r="U2" s="16">
        <f>'2023 onwards (CFR)'!R4</f>
        <v>0.13043478260869565</v>
      </c>
      <c r="V2" s="16">
        <f>'2023 onwards (CFR)'!S4</f>
        <v>0.13043478260869565</v>
      </c>
      <c r="W2" s="16">
        <f>'2023 onwards (CFR)'!T4</f>
        <v>0.13043478260869565</v>
      </c>
      <c r="X2" s="16">
        <f>'2023 onwards (CFR)'!U4</f>
        <v>0.13043478260869565</v>
      </c>
      <c r="Y2" s="16">
        <f>'2023 onwards (CFR)'!V4</f>
        <v>0.13043478260869565</v>
      </c>
      <c r="Z2" s="16">
        <f>'2023 onwards (CFR)'!W4</f>
        <v>0.13043478260869565</v>
      </c>
      <c r="AA2" s="16">
        <f>'2023 onwards (CFR)'!X4</f>
        <v>0.13043478260869565</v>
      </c>
      <c r="AB2" s="16">
        <f>'2023 onwards (CFR)'!Y4</f>
        <v>0.13043478260869565</v>
      </c>
      <c r="AC2" s="16">
        <f>'2023 onwards (CFR)'!Z4</f>
        <v>0.13043478260869565</v>
      </c>
      <c r="AD2" s="16">
        <f>'2023 onwards (CFR)'!AA4</f>
        <v>0.13043478260869565</v>
      </c>
      <c r="AE2" s="16">
        <f>'2023 onwards (CFR)'!AB4</f>
        <v>0.13043478260869565</v>
      </c>
      <c r="AF2" s="16">
        <f>'2023 onwards (CFR)'!AC4</f>
        <v>0.13043478260869565</v>
      </c>
      <c r="AG2" s="16">
        <f>'2023 onwards (CFR)'!AD4</f>
        <v>0.13043478260869565</v>
      </c>
      <c r="AH2" s="3"/>
      <c r="AI2" s="3"/>
      <c r="AJ2" s="3"/>
      <c r="AK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CD249-7FF2-4501-8C24-BD28C07E04F0}">
  <dimension ref="A1:AD16"/>
  <sheetViews>
    <sheetView workbookViewId="0">
      <selection activeCell="F16" sqref="F16"/>
    </sheetView>
  </sheetViews>
  <sheetFormatPr defaultColWidth="8.85546875" defaultRowHeight="15"/>
  <cols>
    <col min="1" max="1" width="24" bestFit="1" customWidth="1"/>
    <col min="2" max="2" width="10.42578125" customWidth="1"/>
    <col min="3" max="30" width="9.7109375" bestFit="1" customWidth="1"/>
  </cols>
  <sheetData>
    <row r="1" spans="1:30">
      <c r="A1" t="s">
        <v>10</v>
      </c>
    </row>
    <row r="2" spans="1:30">
      <c r="B2" s="1">
        <v>2022</v>
      </c>
      <c r="C2" s="1">
        <v>2023</v>
      </c>
      <c r="D2" s="1">
        <v>2024</v>
      </c>
      <c r="E2" s="1">
        <v>2025</v>
      </c>
      <c r="F2" s="1">
        <v>2026</v>
      </c>
      <c r="G2" s="1">
        <v>2027</v>
      </c>
      <c r="H2" s="1">
        <v>2028</v>
      </c>
      <c r="I2" s="1">
        <v>2029</v>
      </c>
      <c r="J2" s="1">
        <v>2030</v>
      </c>
      <c r="K2" s="1">
        <v>2031</v>
      </c>
      <c r="L2" s="1">
        <v>2032</v>
      </c>
      <c r="M2" s="1">
        <v>2033</v>
      </c>
      <c r="N2" s="1">
        <v>2034</v>
      </c>
      <c r="O2" s="1">
        <v>2035</v>
      </c>
      <c r="P2" s="1">
        <v>2036</v>
      </c>
      <c r="Q2" s="1">
        <v>2037</v>
      </c>
      <c r="R2" s="1">
        <v>2038</v>
      </c>
      <c r="S2" s="1">
        <v>2039</v>
      </c>
      <c r="T2" s="1">
        <v>2040</v>
      </c>
      <c r="U2" s="1">
        <v>2041</v>
      </c>
      <c r="V2" s="1">
        <v>2042</v>
      </c>
      <c r="W2" s="1">
        <v>2043</v>
      </c>
      <c r="X2" s="1">
        <v>2044</v>
      </c>
      <c r="Y2" s="1">
        <v>2045</v>
      </c>
      <c r="Z2" s="1">
        <v>2046</v>
      </c>
      <c r="AA2" s="1">
        <v>2047</v>
      </c>
      <c r="AB2" s="1">
        <v>2048</v>
      </c>
      <c r="AC2" s="1">
        <v>2049</v>
      </c>
      <c r="AD2" s="1">
        <v>2050</v>
      </c>
    </row>
    <row r="3" spans="1:30" ht="30">
      <c r="A3" s="20" t="s">
        <v>11</v>
      </c>
      <c r="B3">
        <v>2.4</v>
      </c>
      <c r="C3">
        <f>B3+1.2</f>
        <v>3.5999999999999996</v>
      </c>
      <c r="D3">
        <f t="shared" ref="D3:I3" si="0">C3+1.2</f>
        <v>4.8</v>
      </c>
      <c r="E3">
        <f t="shared" si="0"/>
        <v>6</v>
      </c>
      <c r="F3">
        <f t="shared" si="0"/>
        <v>7.2</v>
      </c>
      <c r="G3">
        <f t="shared" si="0"/>
        <v>8.4</v>
      </c>
      <c r="H3">
        <f t="shared" si="0"/>
        <v>9.6</v>
      </c>
      <c r="I3">
        <f t="shared" si="0"/>
        <v>10.799999999999999</v>
      </c>
      <c r="J3">
        <v>12</v>
      </c>
      <c r="K3">
        <f>J3</f>
        <v>12</v>
      </c>
      <c r="L3">
        <f t="shared" ref="L3" si="1">K3</f>
        <v>12</v>
      </c>
      <c r="M3">
        <f t="shared" ref="M3" si="2">L3</f>
        <v>12</v>
      </c>
      <c r="N3">
        <f t="shared" ref="N3" si="3">M3</f>
        <v>12</v>
      </c>
      <c r="O3">
        <f t="shared" ref="O3" si="4">N3</f>
        <v>12</v>
      </c>
      <c r="P3">
        <f t="shared" ref="P3" si="5">O3</f>
        <v>12</v>
      </c>
      <c r="Q3">
        <f t="shared" ref="Q3" si="6">P3</f>
        <v>12</v>
      </c>
      <c r="R3">
        <f t="shared" ref="R3" si="7">Q3</f>
        <v>12</v>
      </c>
      <c r="S3">
        <f t="shared" ref="S3" si="8">R3</f>
        <v>12</v>
      </c>
      <c r="T3">
        <f t="shared" ref="T3" si="9">S3</f>
        <v>12</v>
      </c>
      <c r="U3">
        <f t="shared" ref="U3" si="10">T3</f>
        <v>12</v>
      </c>
      <c r="V3">
        <f t="shared" ref="V3" si="11">U3</f>
        <v>12</v>
      </c>
      <c r="W3">
        <f t="shared" ref="W3" si="12">V3</f>
        <v>12</v>
      </c>
      <c r="X3">
        <f t="shared" ref="X3" si="13">W3</f>
        <v>12</v>
      </c>
      <c r="Y3">
        <f t="shared" ref="Y3" si="14">X3</f>
        <v>12</v>
      </c>
      <c r="Z3">
        <f t="shared" ref="Z3" si="15">Y3</f>
        <v>12</v>
      </c>
      <c r="AA3">
        <f t="shared" ref="AA3" si="16">Z3</f>
        <v>12</v>
      </c>
      <c r="AB3">
        <f t="shared" ref="AB3" si="17">AA3</f>
        <v>12</v>
      </c>
      <c r="AC3">
        <f t="shared" ref="AC3" si="18">AB3</f>
        <v>12</v>
      </c>
      <c r="AD3">
        <f t="shared" ref="AD3" si="19">AC3</f>
        <v>12</v>
      </c>
    </row>
    <row r="4" spans="1:30">
      <c r="A4" s="1" t="s">
        <v>12</v>
      </c>
      <c r="C4" s="22">
        <f>C3/$A$7</f>
        <v>3.9130434782608692E-2</v>
      </c>
      <c r="D4" s="22">
        <f t="shared" ref="D4:AD4" si="20">D3/$A$7</f>
        <v>5.2173913043478258E-2</v>
      </c>
      <c r="E4" s="22">
        <f t="shared" si="20"/>
        <v>6.5217391304347824E-2</v>
      </c>
      <c r="F4" s="22">
        <f t="shared" si="20"/>
        <v>7.8260869565217397E-2</v>
      </c>
      <c r="G4" s="22">
        <f t="shared" si="20"/>
        <v>9.1304347826086957E-2</v>
      </c>
      <c r="H4" s="22">
        <f t="shared" si="20"/>
        <v>0.10434782608695652</v>
      </c>
      <c r="I4" s="22">
        <f t="shared" si="20"/>
        <v>0.11739130434782608</v>
      </c>
      <c r="J4" s="22">
        <f t="shared" si="20"/>
        <v>0.13043478260869565</v>
      </c>
      <c r="K4" s="22">
        <f t="shared" si="20"/>
        <v>0.13043478260869565</v>
      </c>
      <c r="L4" s="22">
        <f t="shared" si="20"/>
        <v>0.13043478260869565</v>
      </c>
      <c r="M4" s="22">
        <f t="shared" si="20"/>
        <v>0.13043478260869565</v>
      </c>
      <c r="N4" s="22">
        <f t="shared" si="20"/>
        <v>0.13043478260869565</v>
      </c>
      <c r="O4" s="22">
        <f t="shared" si="20"/>
        <v>0.13043478260869565</v>
      </c>
      <c r="P4" s="22">
        <f t="shared" si="20"/>
        <v>0.13043478260869565</v>
      </c>
      <c r="Q4" s="22">
        <f t="shared" si="20"/>
        <v>0.13043478260869565</v>
      </c>
      <c r="R4" s="22">
        <f t="shared" si="20"/>
        <v>0.13043478260869565</v>
      </c>
      <c r="S4" s="22">
        <f t="shared" si="20"/>
        <v>0.13043478260869565</v>
      </c>
      <c r="T4" s="22">
        <f t="shared" si="20"/>
        <v>0.13043478260869565</v>
      </c>
      <c r="U4" s="22">
        <f t="shared" si="20"/>
        <v>0.13043478260869565</v>
      </c>
      <c r="V4" s="22">
        <f t="shared" si="20"/>
        <v>0.13043478260869565</v>
      </c>
      <c r="W4" s="22">
        <f t="shared" si="20"/>
        <v>0.13043478260869565</v>
      </c>
      <c r="X4" s="22">
        <f t="shared" si="20"/>
        <v>0.13043478260869565</v>
      </c>
      <c r="Y4" s="22">
        <f t="shared" si="20"/>
        <v>0.13043478260869565</v>
      </c>
      <c r="Z4" s="22">
        <f t="shared" si="20"/>
        <v>0.13043478260869565</v>
      </c>
      <c r="AA4" s="22">
        <f t="shared" si="20"/>
        <v>0.13043478260869565</v>
      </c>
      <c r="AB4" s="22">
        <f t="shared" si="20"/>
        <v>0.13043478260869565</v>
      </c>
      <c r="AC4" s="22">
        <f t="shared" si="20"/>
        <v>0.13043478260869565</v>
      </c>
      <c r="AD4" s="22">
        <f t="shared" si="20"/>
        <v>0.13043478260869565</v>
      </c>
    </row>
    <row r="5" spans="1:30">
      <c r="A5" s="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 spans="1:30">
      <c r="A6" s="1" t="s">
        <v>13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 spans="1:30">
      <c r="A7">
        <v>92</v>
      </c>
    </row>
    <row r="9" spans="1:30">
      <c r="A9" s="21" t="s">
        <v>14</v>
      </c>
    </row>
    <row r="11" spans="1:30">
      <c r="B11" s="1">
        <v>2022</v>
      </c>
      <c r="C11" s="1">
        <v>2023</v>
      </c>
      <c r="D11" s="1">
        <v>2024</v>
      </c>
      <c r="E11" s="1">
        <v>2025</v>
      </c>
      <c r="F11" s="1">
        <v>2026</v>
      </c>
      <c r="G11" s="1">
        <v>2027</v>
      </c>
      <c r="H11" s="1">
        <v>2028</v>
      </c>
      <c r="I11" s="1">
        <v>2029</v>
      </c>
      <c r="J11" s="1">
        <v>2030</v>
      </c>
      <c r="K11" s="1">
        <v>2031</v>
      </c>
      <c r="L11" s="1">
        <v>2032</v>
      </c>
      <c r="M11" s="1">
        <v>2033</v>
      </c>
      <c r="N11" s="1">
        <v>2034</v>
      </c>
      <c r="O11" s="1">
        <v>2035</v>
      </c>
      <c r="P11" s="1">
        <v>2036</v>
      </c>
      <c r="Q11" s="1">
        <v>2037</v>
      </c>
      <c r="R11" s="1">
        <v>2038</v>
      </c>
      <c r="S11" s="1">
        <v>2039</v>
      </c>
      <c r="T11" s="1">
        <v>2040</v>
      </c>
      <c r="U11" s="1">
        <v>2041</v>
      </c>
      <c r="V11" s="1">
        <v>2042</v>
      </c>
      <c r="W11" s="1">
        <v>2043</v>
      </c>
      <c r="X11" s="1">
        <v>2044</v>
      </c>
      <c r="Y11" s="1">
        <v>2045</v>
      </c>
      <c r="Z11" s="1">
        <v>2046</v>
      </c>
      <c r="AA11" s="1">
        <v>2047</v>
      </c>
      <c r="AB11" s="1">
        <v>2048</v>
      </c>
      <c r="AC11" s="1">
        <v>2049</v>
      </c>
      <c r="AD11" s="1">
        <v>2050</v>
      </c>
    </row>
    <row r="12" spans="1:30" ht="30">
      <c r="A12" s="20" t="s">
        <v>11</v>
      </c>
      <c r="B12" s="2"/>
      <c r="C12">
        <v>3.5</v>
      </c>
      <c r="D12">
        <f>C12+1.5</f>
        <v>5</v>
      </c>
      <c r="E12">
        <f t="shared" ref="E12:I12" si="21">D12+1.5</f>
        <v>6.5</v>
      </c>
      <c r="F12">
        <f t="shared" si="21"/>
        <v>8</v>
      </c>
      <c r="G12">
        <f t="shared" si="21"/>
        <v>9.5</v>
      </c>
      <c r="H12">
        <f t="shared" si="21"/>
        <v>11</v>
      </c>
      <c r="I12">
        <f t="shared" si="21"/>
        <v>12.5</v>
      </c>
      <c r="J12">
        <v>14</v>
      </c>
      <c r="K12">
        <f>J12</f>
        <v>14</v>
      </c>
      <c r="L12">
        <f t="shared" ref="L12:AD12" si="22">K12</f>
        <v>14</v>
      </c>
      <c r="M12">
        <f t="shared" si="22"/>
        <v>14</v>
      </c>
      <c r="N12">
        <f t="shared" si="22"/>
        <v>14</v>
      </c>
      <c r="O12">
        <f t="shared" si="22"/>
        <v>14</v>
      </c>
      <c r="P12">
        <f t="shared" si="22"/>
        <v>14</v>
      </c>
      <c r="Q12">
        <f t="shared" si="22"/>
        <v>14</v>
      </c>
      <c r="R12">
        <f t="shared" si="22"/>
        <v>14</v>
      </c>
      <c r="S12">
        <f t="shared" si="22"/>
        <v>14</v>
      </c>
      <c r="T12">
        <f t="shared" si="22"/>
        <v>14</v>
      </c>
      <c r="U12">
        <f t="shared" si="22"/>
        <v>14</v>
      </c>
      <c r="V12">
        <f t="shared" si="22"/>
        <v>14</v>
      </c>
      <c r="W12">
        <f t="shared" si="22"/>
        <v>14</v>
      </c>
      <c r="X12">
        <f t="shared" si="22"/>
        <v>14</v>
      </c>
      <c r="Y12">
        <f t="shared" si="22"/>
        <v>14</v>
      </c>
      <c r="Z12">
        <f t="shared" si="22"/>
        <v>14</v>
      </c>
      <c r="AA12">
        <f t="shared" si="22"/>
        <v>14</v>
      </c>
      <c r="AB12">
        <f t="shared" si="22"/>
        <v>14</v>
      </c>
      <c r="AC12">
        <f t="shared" si="22"/>
        <v>14</v>
      </c>
      <c r="AD12">
        <f t="shared" si="22"/>
        <v>14</v>
      </c>
    </row>
    <row r="13" spans="1:30">
      <c r="A13" s="1" t="s">
        <v>12</v>
      </c>
      <c r="C13">
        <f>C12/$A$16</f>
        <v>3.9237668161434973E-2</v>
      </c>
      <c r="D13">
        <f t="shared" ref="D13:J13" si="23">D12/$A$16</f>
        <v>5.605381165919282E-2</v>
      </c>
      <c r="E13">
        <f t="shared" si="23"/>
        <v>7.2869955156950675E-2</v>
      </c>
      <c r="F13">
        <f t="shared" si="23"/>
        <v>8.9686098654708515E-2</v>
      </c>
      <c r="G13">
        <f t="shared" si="23"/>
        <v>0.10650224215246637</v>
      </c>
      <c r="H13">
        <f t="shared" si="23"/>
        <v>0.12331838565022421</v>
      </c>
      <c r="I13">
        <f t="shared" si="23"/>
        <v>0.14013452914798205</v>
      </c>
      <c r="J13">
        <f t="shared" si="23"/>
        <v>0.15695067264573989</v>
      </c>
      <c r="K13">
        <f t="shared" ref="K13" si="24">K12/$A$16</f>
        <v>0.15695067264573989</v>
      </c>
      <c r="L13">
        <f t="shared" ref="L13" si="25">L12/$A$16</f>
        <v>0.15695067264573989</v>
      </c>
      <c r="M13">
        <f t="shared" ref="M13" si="26">M12/$A$16</f>
        <v>0.15695067264573989</v>
      </c>
      <c r="N13">
        <f t="shared" ref="N13" si="27">N12/$A$16</f>
        <v>0.15695067264573989</v>
      </c>
      <c r="O13">
        <f t="shared" ref="O13" si="28">O12/$A$16</f>
        <v>0.15695067264573989</v>
      </c>
      <c r="P13">
        <f t="shared" ref="P13" si="29">P12/$A$16</f>
        <v>0.15695067264573989</v>
      </c>
      <c r="Q13">
        <f t="shared" ref="Q13" si="30">Q12/$A$16</f>
        <v>0.15695067264573989</v>
      </c>
      <c r="R13">
        <f t="shared" ref="R13" si="31">R12/$A$16</f>
        <v>0.15695067264573989</v>
      </c>
      <c r="S13">
        <f t="shared" ref="S13" si="32">S12/$A$16</f>
        <v>0.15695067264573989</v>
      </c>
      <c r="T13">
        <f t="shared" ref="T13" si="33">T12/$A$16</f>
        <v>0.15695067264573989</v>
      </c>
      <c r="U13">
        <f t="shared" ref="U13" si="34">U12/$A$16</f>
        <v>0.15695067264573989</v>
      </c>
      <c r="V13">
        <f t="shared" ref="V13" si="35">V12/$A$16</f>
        <v>0.15695067264573989</v>
      </c>
      <c r="W13">
        <f t="shared" ref="W13" si="36">W12/$A$16</f>
        <v>0.15695067264573989</v>
      </c>
      <c r="X13">
        <f t="shared" ref="X13" si="37">X12/$A$16</f>
        <v>0.15695067264573989</v>
      </c>
      <c r="Y13">
        <f t="shared" ref="Y13" si="38">Y12/$A$16</f>
        <v>0.15695067264573989</v>
      </c>
      <c r="Z13">
        <f t="shared" ref="Z13" si="39">Z12/$A$16</f>
        <v>0.15695067264573989</v>
      </c>
      <c r="AA13">
        <f t="shared" ref="AA13" si="40">AA12/$A$16</f>
        <v>0.15695067264573989</v>
      </c>
      <c r="AB13">
        <f t="shared" ref="AB13" si="41">AB12/$A$16</f>
        <v>0.15695067264573989</v>
      </c>
      <c r="AC13">
        <f t="shared" ref="AC13" si="42">AC12/$A$16</f>
        <v>0.15695067264573989</v>
      </c>
      <c r="AD13">
        <f t="shared" ref="AD13" si="43">AD12/$A$16</f>
        <v>0.15695067264573989</v>
      </c>
    </row>
    <row r="15" spans="1:30">
      <c r="A15" s="1" t="s">
        <v>13</v>
      </c>
    </row>
    <row r="16" spans="1:30">
      <c r="A16">
        <v>89.2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DB7D-BC9C-4027-8801-B10C0F9CBC19}">
  <dimension ref="A1:AG18"/>
  <sheetViews>
    <sheetView workbookViewId="0">
      <selection activeCell="A18" sqref="A18"/>
    </sheetView>
  </sheetViews>
  <sheetFormatPr defaultColWidth="8.85546875" defaultRowHeight="15"/>
  <cols>
    <col min="1" max="1" width="50.85546875" bestFit="1" customWidth="1"/>
    <col min="2" max="2" width="15" bestFit="1" customWidth="1"/>
    <col min="3" max="3" width="12.85546875" bestFit="1" customWidth="1"/>
  </cols>
  <sheetData>
    <row r="1" spans="1:33">
      <c r="A1" s="1" t="s">
        <v>15</v>
      </c>
      <c r="B1" s="1" t="s">
        <v>16</v>
      </c>
      <c r="C1" s="1" t="s">
        <v>17</v>
      </c>
    </row>
    <row r="2" spans="1:33">
      <c r="A2" s="1" t="s">
        <v>18</v>
      </c>
      <c r="B2">
        <v>0.05</v>
      </c>
      <c r="C2">
        <v>0.02</v>
      </c>
    </row>
    <row r="3" spans="1:33">
      <c r="A3" s="1" t="s">
        <v>19</v>
      </c>
      <c r="B3" t="s">
        <v>20</v>
      </c>
      <c r="C3" t="s">
        <v>21</v>
      </c>
    </row>
    <row r="4" spans="1:33">
      <c r="A4" s="1"/>
    </row>
    <row r="5" spans="1:33">
      <c r="A5" s="1" t="s">
        <v>22</v>
      </c>
      <c r="B5">
        <v>3.9965709999999999</v>
      </c>
      <c r="C5">
        <v>5.359</v>
      </c>
    </row>
    <row r="6" spans="1:33">
      <c r="A6" s="1" t="s">
        <v>23</v>
      </c>
      <c r="B6">
        <v>5.0566430000000002</v>
      </c>
      <c r="C6">
        <v>5.8250000000000002</v>
      </c>
    </row>
    <row r="7" spans="1:33">
      <c r="A7" s="1" t="s">
        <v>24</v>
      </c>
      <c r="B7">
        <v>3.951802608964089E-2</v>
      </c>
      <c r="C7">
        <v>1.84E-2</v>
      </c>
    </row>
    <row r="8" spans="1:33">
      <c r="A8" s="1"/>
    </row>
    <row r="9" spans="1:33">
      <c r="A9" s="1" t="s">
        <v>25</v>
      </c>
      <c r="B9">
        <v>4.2344979857895045E-2</v>
      </c>
      <c r="C9">
        <v>1.6327068082632616E-2</v>
      </c>
    </row>
    <row r="10" spans="1:33">
      <c r="A10" s="1" t="s">
        <v>26</v>
      </c>
      <c r="B10">
        <v>7.1454787635149244E-2</v>
      </c>
      <c r="C10">
        <v>7.3857875692758215E-2</v>
      </c>
    </row>
    <row r="11" spans="1:33">
      <c r="A11" s="1" t="s">
        <v>27</v>
      </c>
      <c r="B11">
        <v>2.3418864909850477E-2</v>
      </c>
      <c r="C11">
        <v>4.067515480273909E-3</v>
      </c>
    </row>
    <row r="12" spans="1:33">
      <c r="A12" s="1"/>
    </row>
    <row r="13" spans="1:33">
      <c r="A13" s="1"/>
      <c r="B13" s="1">
        <v>2019</v>
      </c>
      <c r="C13" s="1">
        <v>2020</v>
      </c>
      <c r="D13" s="1">
        <v>2021</v>
      </c>
      <c r="E13" s="1">
        <v>2022</v>
      </c>
      <c r="F13" s="1">
        <v>2023</v>
      </c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  <c r="L13" s="1">
        <v>2029</v>
      </c>
      <c r="M13" s="1">
        <v>2030</v>
      </c>
      <c r="N13" s="1">
        <v>2031</v>
      </c>
      <c r="O13" s="1">
        <v>2032</v>
      </c>
      <c r="P13" s="1">
        <v>2033</v>
      </c>
      <c r="Q13" s="1">
        <v>2034</v>
      </c>
      <c r="R13" s="1">
        <v>2035</v>
      </c>
      <c r="S13" s="1">
        <v>2036</v>
      </c>
      <c r="T13" s="1">
        <v>2037</v>
      </c>
      <c r="U13" s="1">
        <v>2038</v>
      </c>
      <c r="V13" s="1">
        <v>2039</v>
      </c>
      <c r="W13" s="1">
        <v>2040</v>
      </c>
      <c r="X13" s="1">
        <v>2041</v>
      </c>
      <c r="Y13" s="1">
        <v>2042</v>
      </c>
      <c r="Z13" s="1">
        <v>2043</v>
      </c>
      <c r="AA13" s="1">
        <v>2044</v>
      </c>
      <c r="AB13" s="1">
        <v>2045</v>
      </c>
      <c r="AC13" s="1">
        <v>2046</v>
      </c>
      <c r="AD13" s="1">
        <v>2047</v>
      </c>
      <c r="AE13" s="1">
        <v>2048</v>
      </c>
      <c r="AF13" s="1">
        <v>2049</v>
      </c>
      <c r="AG13" s="1">
        <v>2050</v>
      </c>
    </row>
    <row r="14" spans="1:33">
      <c r="A14" s="1" t="s">
        <v>28</v>
      </c>
      <c r="B14">
        <f>'RFR data'!P16</f>
        <v>1534.99</v>
      </c>
      <c r="C14">
        <f>'RFR data'!Q16</f>
        <v>1248.55</v>
      </c>
      <c r="D14">
        <f>'RFR data'!R16</f>
        <v>1360.56</v>
      </c>
      <c r="E14">
        <f>'RFR data'!S16</f>
        <v>1456.79</v>
      </c>
      <c r="F14">
        <f>'RFR data'!T16</f>
        <v>1446.64</v>
      </c>
      <c r="G14">
        <f>'RFR data'!U16</f>
        <v>1434.6</v>
      </c>
      <c r="H14">
        <f>'RFR data'!V16</f>
        <v>1421.51</v>
      </c>
      <c r="I14">
        <f>'RFR data'!W16</f>
        <v>1407.59</v>
      </c>
      <c r="J14">
        <f>'RFR data'!X16</f>
        <v>1389.31</v>
      </c>
      <c r="K14">
        <f>'RFR data'!Y16</f>
        <v>1369.07</v>
      </c>
      <c r="L14">
        <f>'RFR data'!Z16</f>
        <v>1348.12</v>
      </c>
      <c r="M14">
        <f>'RFR data'!AA16</f>
        <v>1323.36</v>
      </c>
      <c r="N14">
        <f>'RFR data'!AB16</f>
        <v>1305.69</v>
      </c>
      <c r="O14">
        <f>'RFR data'!AC16</f>
        <v>1294.3399999999999</v>
      </c>
      <c r="P14">
        <f>'RFR data'!AD16</f>
        <v>1281.9100000000001</v>
      </c>
      <c r="Q14">
        <f>'RFR data'!AE16</f>
        <v>1268.8499999999999</v>
      </c>
      <c r="R14">
        <f>'RFR data'!AF16</f>
        <v>1255.75</v>
      </c>
      <c r="S14">
        <f>'RFR data'!AG16</f>
        <v>1243.1600000000001</v>
      </c>
      <c r="T14">
        <f>'RFR data'!AH16</f>
        <v>1230.9000000000001</v>
      </c>
      <c r="U14">
        <f>'RFR data'!AI16</f>
        <v>1218.8599999999999</v>
      </c>
      <c r="V14">
        <f>'RFR data'!AJ16</f>
        <v>1207.45</v>
      </c>
      <c r="W14">
        <f>'RFR data'!AK16</f>
        <v>1196.22</v>
      </c>
      <c r="X14">
        <f>'RFR data'!AL16</f>
        <v>1186.04</v>
      </c>
      <c r="Y14">
        <f>'RFR data'!AM16</f>
        <v>1176.49</v>
      </c>
      <c r="Z14">
        <f>'RFR data'!AN16</f>
        <v>1167.79</v>
      </c>
      <c r="AA14">
        <f>'RFR data'!AO16</f>
        <v>1159.83</v>
      </c>
      <c r="AB14">
        <f>'RFR data'!AP16</f>
        <v>1152.02</v>
      </c>
      <c r="AC14">
        <f>'RFR data'!AQ16</f>
        <v>1144.6600000000001</v>
      </c>
      <c r="AD14">
        <f>'RFR data'!AR16</f>
        <v>1137.6600000000001</v>
      </c>
      <c r="AE14">
        <f>'RFR data'!AS16</f>
        <v>1131.2</v>
      </c>
      <c r="AF14">
        <f>'RFR data'!AT16</f>
        <v>1125.27</v>
      </c>
      <c r="AG14">
        <f>'RFR data'!AU16</f>
        <v>1119.51</v>
      </c>
    </row>
    <row r="15" spans="1:33">
      <c r="A15" s="1" t="s">
        <v>29</v>
      </c>
      <c r="B15">
        <f>'RFR data'!P13</f>
        <v>830.9</v>
      </c>
      <c r="C15">
        <f>'RFR data'!Q13</f>
        <v>762.36</v>
      </c>
      <c r="D15">
        <f>'RFR data'!R13</f>
        <v>788.25</v>
      </c>
      <c r="E15">
        <f>'RFR data'!S13</f>
        <v>802.7</v>
      </c>
      <c r="F15">
        <f>'RFR data'!T13</f>
        <v>794.55</v>
      </c>
      <c r="G15">
        <f>'RFR data'!U13</f>
        <v>778.04</v>
      </c>
      <c r="H15">
        <f>'RFR data'!V13</f>
        <v>754.34</v>
      </c>
      <c r="I15">
        <f>'RFR data'!W13</f>
        <v>730.52</v>
      </c>
      <c r="J15">
        <f>'RFR data'!X13</f>
        <v>706.29</v>
      </c>
      <c r="K15">
        <f>'RFR data'!Y13</f>
        <v>680.95</v>
      </c>
      <c r="L15">
        <f>'RFR data'!Z13</f>
        <v>660.14</v>
      </c>
      <c r="M15">
        <f>'RFR data'!AA13</f>
        <v>639.96</v>
      </c>
      <c r="N15">
        <f>'RFR data'!AB13</f>
        <v>631.54999999999995</v>
      </c>
      <c r="O15">
        <f>'RFR data'!AC13</f>
        <v>620.05999999999995</v>
      </c>
      <c r="P15">
        <f>'RFR data'!AD13</f>
        <v>612.42999999999995</v>
      </c>
      <c r="Q15">
        <f>'RFR data'!AE13</f>
        <v>605</v>
      </c>
      <c r="R15">
        <f>'RFR data'!AF13</f>
        <v>596.94000000000005</v>
      </c>
      <c r="S15">
        <f>'RFR data'!AG13</f>
        <v>585.07000000000005</v>
      </c>
      <c r="T15">
        <f>'RFR data'!AH13</f>
        <v>577.11</v>
      </c>
      <c r="U15">
        <f>'RFR data'!AI13</f>
        <v>569.01</v>
      </c>
      <c r="V15">
        <f>'RFR data'!AJ13</f>
        <v>561.46</v>
      </c>
      <c r="W15">
        <f>'RFR data'!AK13</f>
        <v>553.76</v>
      </c>
      <c r="X15">
        <f>'RFR data'!AL13</f>
        <v>546.32000000000005</v>
      </c>
      <c r="Y15">
        <f>'RFR data'!AM13</f>
        <v>539.01</v>
      </c>
      <c r="Z15">
        <f>'RFR data'!AN13</f>
        <v>532.12</v>
      </c>
      <c r="AA15">
        <f>'RFR data'!AO13</f>
        <v>525.85</v>
      </c>
      <c r="AB15">
        <f>'RFR data'!AP13</f>
        <v>519.45000000000005</v>
      </c>
      <c r="AC15">
        <f>'RFR data'!AQ13</f>
        <v>513.23</v>
      </c>
      <c r="AD15">
        <f>'RFR data'!AR13</f>
        <v>507.12</v>
      </c>
      <c r="AE15">
        <f>'RFR data'!AS13</f>
        <v>501.42</v>
      </c>
      <c r="AF15">
        <f>'RFR data'!AT13</f>
        <v>496.25</v>
      </c>
      <c r="AG15">
        <f>'RFR data'!AU13</f>
        <v>491.36</v>
      </c>
    </row>
    <row r="16" spans="1:33">
      <c r="A16" s="1" t="s">
        <v>30</v>
      </c>
      <c r="B16" s="19">
        <f>($B11*B14+$C11*B15)/(B14+B15)</f>
        <v>1.6622675636031675E-2</v>
      </c>
      <c r="C16" s="19">
        <f t="shared" ref="C16:AG16" si="0">($B11*C14+$C11*C15)/(C14+C15)</f>
        <v>1.6082537201931184E-2</v>
      </c>
      <c r="D16" s="19">
        <f t="shared" si="0"/>
        <v>1.6320191137919163E-2</v>
      </c>
      <c r="E16" s="19">
        <f t="shared" si="0"/>
        <v>1.65441594731718E-2</v>
      </c>
      <c r="F16" s="19">
        <f t="shared" si="0"/>
        <v>1.6558395833480309E-2</v>
      </c>
      <c r="G16" s="19">
        <f t="shared" si="0"/>
        <v>1.6614267727214461E-2</v>
      </c>
      <c r="H16" s="19">
        <f t="shared" si="0"/>
        <v>1.6709993926691352E-2</v>
      </c>
      <c r="I16" s="19">
        <f t="shared" si="0"/>
        <v>1.6807162151201822E-2</v>
      </c>
      <c r="J16" s="19">
        <f t="shared" si="0"/>
        <v>1.6896787896768004E-2</v>
      </c>
      <c r="K16" s="19">
        <f t="shared" si="0"/>
        <v>1.699097572141809E-2</v>
      </c>
      <c r="L16" s="19">
        <f t="shared" si="0"/>
        <v>1.7057836052809718E-2</v>
      </c>
      <c r="M16" s="19">
        <f t="shared" si="0"/>
        <v>1.7111136378102302E-2</v>
      </c>
      <c r="N16" s="19">
        <f t="shared" si="0"/>
        <v>1.71102275018633E-2</v>
      </c>
      <c r="O16" s="19">
        <f t="shared" si="0"/>
        <v>1.7151105963285888E-2</v>
      </c>
      <c r="P16" s="19">
        <f t="shared" si="0"/>
        <v>1.7162677039058764E-2</v>
      </c>
      <c r="Q16" s="19">
        <f t="shared" si="0"/>
        <v>1.7170997468543104E-2</v>
      </c>
      <c r="R16" s="19">
        <f t="shared" si="0"/>
        <v>1.7183825843146691E-2</v>
      </c>
      <c r="S16" s="19">
        <f t="shared" si="0"/>
        <v>1.722604780764651E-2</v>
      </c>
      <c r="T16" s="19">
        <f t="shared" si="0"/>
        <v>1.724198686752608E-2</v>
      </c>
      <c r="U16" s="19">
        <f t="shared" si="0"/>
        <v>1.7260077448277004E-2</v>
      </c>
      <c r="V16" s="19">
        <f t="shared" si="0"/>
        <v>1.7276659455231498E-2</v>
      </c>
      <c r="W16" s="19">
        <f t="shared" si="0"/>
        <v>1.7295364492632956E-2</v>
      </c>
      <c r="X16" s="19">
        <f t="shared" si="0"/>
        <v>1.7316190396258459E-2</v>
      </c>
      <c r="Y16" s="19">
        <f t="shared" si="0"/>
        <v>1.7338672047107213E-2</v>
      </c>
      <c r="Z16" s="19">
        <f t="shared" si="0"/>
        <v>1.7361344183184781E-2</v>
      </c>
      <c r="AA16" s="19">
        <f t="shared" si="0"/>
        <v>1.7382187072097856E-2</v>
      </c>
      <c r="AB16" s="19">
        <f t="shared" si="0"/>
        <v>1.7404961901604114E-2</v>
      </c>
      <c r="AC16" s="19">
        <f t="shared" si="0"/>
        <v>1.742830276897166E-2</v>
      </c>
      <c r="AD16" s="19">
        <f t="shared" si="0"/>
        <v>1.7452440024621527E-2</v>
      </c>
      <c r="AE16" s="19">
        <f t="shared" si="0"/>
        <v>1.7475562959011776E-2</v>
      </c>
      <c r="AF16" s="19">
        <f t="shared" si="0"/>
        <v>1.7496577701288527E-2</v>
      </c>
      <c r="AG16" s="19">
        <f t="shared" si="0"/>
        <v>1.7516166954263286E-2</v>
      </c>
    </row>
    <row r="18" spans="1:1">
      <c r="A18" s="21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C2E5-A895-422A-9BBA-17BF61F54ABE}">
  <dimension ref="A1:AU16"/>
  <sheetViews>
    <sheetView workbookViewId="0">
      <selection activeCell="Q16" sqref="Q16"/>
    </sheetView>
  </sheetViews>
  <sheetFormatPr defaultColWidth="8.85546875" defaultRowHeight="15"/>
  <cols>
    <col min="1" max="1" width="16.42578125" customWidth="1"/>
  </cols>
  <sheetData>
    <row r="1" spans="1:47">
      <c r="A1" t="s">
        <v>32</v>
      </c>
    </row>
    <row r="2" spans="1:47">
      <c r="A2" t="s">
        <v>33</v>
      </c>
    </row>
    <row r="3" spans="1:47">
      <c r="A3" s="15" t="s">
        <v>34</v>
      </c>
    </row>
    <row r="4" spans="1:47" ht="18.75">
      <c r="A4" s="4" t="s">
        <v>35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>
      <c r="A5" s="6" t="s">
        <v>36</v>
      </c>
      <c r="B5" s="7">
        <v>2005</v>
      </c>
      <c r="C5" s="7">
        <v>2006</v>
      </c>
      <c r="D5" s="7">
        <v>2007</v>
      </c>
      <c r="E5" s="7">
        <v>2008</v>
      </c>
      <c r="F5" s="7">
        <v>2009</v>
      </c>
      <c r="G5" s="7">
        <v>2010</v>
      </c>
      <c r="H5" s="7">
        <v>2011</v>
      </c>
      <c r="I5" s="7">
        <v>2012</v>
      </c>
      <c r="J5" s="7">
        <v>2013</v>
      </c>
      <c r="K5" s="7">
        <v>2014</v>
      </c>
      <c r="L5" s="7">
        <v>2015</v>
      </c>
      <c r="M5" s="7">
        <v>2016</v>
      </c>
      <c r="N5" s="7">
        <v>2017</v>
      </c>
      <c r="O5" s="7">
        <v>2018</v>
      </c>
      <c r="P5" s="7">
        <v>2019</v>
      </c>
      <c r="Q5" s="7">
        <v>2020</v>
      </c>
      <c r="R5" s="7">
        <v>2021</v>
      </c>
      <c r="S5" s="7">
        <v>2022</v>
      </c>
      <c r="T5" s="7">
        <v>2023</v>
      </c>
      <c r="U5" s="7">
        <v>2024</v>
      </c>
      <c r="V5" s="7">
        <v>2025</v>
      </c>
      <c r="W5" s="7">
        <v>2026</v>
      </c>
      <c r="X5" s="7">
        <v>2027</v>
      </c>
      <c r="Y5" s="7">
        <v>2028</v>
      </c>
      <c r="Z5" s="7">
        <v>2029</v>
      </c>
      <c r="AA5" s="7">
        <v>2030</v>
      </c>
      <c r="AB5" s="7">
        <v>2031</v>
      </c>
      <c r="AC5" s="7">
        <v>2032</v>
      </c>
      <c r="AD5" s="7">
        <v>2033</v>
      </c>
      <c r="AE5" s="7">
        <v>2034</v>
      </c>
      <c r="AF5" s="7">
        <v>2035</v>
      </c>
      <c r="AG5" s="7">
        <v>2036</v>
      </c>
      <c r="AH5" s="7">
        <v>2037</v>
      </c>
      <c r="AI5" s="7">
        <v>2038</v>
      </c>
      <c r="AJ5" s="7">
        <v>2039</v>
      </c>
      <c r="AK5" s="7">
        <v>2040</v>
      </c>
      <c r="AL5" s="7">
        <v>2041</v>
      </c>
      <c r="AM5" s="7">
        <v>2042</v>
      </c>
      <c r="AN5" s="7">
        <v>2043</v>
      </c>
      <c r="AO5" s="7">
        <v>2044</v>
      </c>
      <c r="AP5" s="7">
        <v>2045</v>
      </c>
      <c r="AQ5" s="7">
        <v>2046</v>
      </c>
      <c r="AR5" s="7">
        <v>2047</v>
      </c>
      <c r="AS5" s="7">
        <v>2048</v>
      </c>
      <c r="AT5" s="7">
        <v>2049</v>
      </c>
      <c r="AU5" s="8">
        <v>2050</v>
      </c>
    </row>
    <row r="6" spans="1:47">
      <c r="A6" s="9" t="s">
        <v>37</v>
      </c>
      <c r="B6" s="10">
        <v>2483.92</v>
      </c>
      <c r="C6" s="10">
        <v>2465.79</v>
      </c>
      <c r="D6" s="10">
        <v>2568.08</v>
      </c>
      <c r="E6" s="10">
        <v>2556.56</v>
      </c>
      <c r="F6" s="10">
        <v>2537.0500000000002</v>
      </c>
      <c r="G6" s="10">
        <v>2623.93</v>
      </c>
      <c r="H6" s="10">
        <v>2625.66</v>
      </c>
      <c r="I6" s="10">
        <v>2657.53</v>
      </c>
      <c r="J6" s="10">
        <v>2707.94</v>
      </c>
      <c r="K6" s="10">
        <v>2657.91</v>
      </c>
      <c r="L6" s="10">
        <v>2647.34</v>
      </c>
      <c r="M6" s="10">
        <v>2670.67</v>
      </c>
      <c r="N6" s="10">
        <v>2748.82</v>
      </c>
      <c r="O6" s="10">
        <v>2859.43</v>
      </c>
      <c r="P6" s="10">
        <v>2879.78</v>
      </c>
      <c r="Q6" s="10">
        <v>2329.06</v>
      </c>
      <c r="R6" s="10">
        <v>2592.4899999999998</v>
      </c>
      <c r="S6" s="10">
        <v>2807.99</v>
      </c>
      <c r="T6" s="10">
        <v>2808.24</v>
      </c>
      <c r="U6" s="10">
        <v>2805.6</v>
      </c>
      <c r="V6" s="10">
        <v>2794.12</v>
      </c>
      <c r="W6" s="10">
        <v>2786.89</v>
      </c>
      <c r="X6" s="10">
        <v>2774.39</v>
      </c>
      <c r="Y6" s="10">
        <v>2760.78</v>
      </c>
      <c r="Z6" s="10">
        <v>2749.12</v>
      </c>
      <c r="AA6" s="10">
        <v>2735.66</v>
      </c>
      <c r="AB6" s="10">
        <v>2722.19</v>
      </c>
      <c r="AC6" s="10">
        <v>2710.17</v>
      </c>
      <c r="AD6" s="10">
        <v>2696.48</v>
      </c>
      <c r="AE6" s="10">
        <v>2682.03</v>
      </c>
      <c r="AF6" s="10">
        <v>2666.81</v>
      </c>
      <c r="AG6" s="10">
        <v>2652.1</v>
      </c>
      <c r="AH6" s="10">
        <v>2638.35</v>
      </c>
      <c r="AI6" s="10">
        <v>2625</v>
      </c>
      <c r="AJ6" s="10">
        <v>2614.04</v>
      </c>
      <c r="AK6" s="10">
        <v>2602.9299999999998</v>
      </c>
      <c r="AL6" s="10">
        <v>2593.3000000000002</v>
      </c>
      <c r="AM6" s="10">
        <v>2584.25</v>
      </c>
      <c r="AN6" s="10">
        <v>2578.11</v>
      </c>
      <c r="AO6" s="10">
        <v>2574.85</v>
      </c>
      <c r="AP6" s="10">
        <v>2571.5300000000002</v>
      </c>
      <c r="AQ6" s="10">
        <v>2569.5</v>
      </c>
      <c r="AR6" s="10">
        <v>2568.64</v>
      </c>
      <c r="AS6" s="10">
        <v>2569.9</v>
      </c>
      <c r="AT6" s="10">
        <v>2573.9</v>
      </c>
      <c r="AU6" s="11">
        <v>2579.84</v>
      </c>
    </row>
    <row r="7" spans="1:47">
      <c r="A7" s="9" t="s">
        <v>38</v>
      </c>
      <c r="B7" s="10">
        <v>3.53</v>
      </c>
      <c r="C7" s="10">
        <v>3.5</v>
      </c>
      <c r="D7" s="10">
        <v>3.28</v>
      </c>
      <c r="E7" s="10">
        <v>3.78</v>
      </c>
      <c r="F7" s="10">
        <v>3.43</v>
      </c>
      <c r="G7" s="10">
        <v>3.59</v>
      </c>
      <c r="H7" s="10">
        <v>3.72</v>
      </c>
      <c r="I7" s="10">
        <v>3.68</v>
      </c>
      <c r="J7" s="10">
        <v>4.08</v>
      </c>
      <c r="K7" s="10">
        <v>4.4800000000000004</v>
      </c>
      <c r="L7" s="10">
        <v>4.3899999999999997</v>
      </c>
      <c r="M7" s="10">
        <v>4.3899999999999997</v>
      </c>
      <c r="N7" s="10">
        <v>4.4000000000000004</v>
      </c>
      <c r="O7" s="10">
        <v>4.41</v>
      </c>
      <c r="P7" s="10">
        <v>4.43</v>
      </c>
      <c r="Q7" s="10">
        <v>3.49</v>
      </c>
      <c r="R7" s="10">
        <v>4.1399999999999997</v>
      </c>
      <c r="S7" s="10">
        <v>5.01</v>
      </c>
      <c r="T7" s="10">
        <v>5.5</v>
      </c>
      <c r="U7" s="10">
        <v>6.27</v>
      </c>
      <c r="V7" s="10">
        <v>7.79</v>
      </c>
      <c r="W7" s="10">
        <v>9.5399999999999991</v>
      </c>
      <c r="X7" s="10">
        <v>11.25</v>
      </c>
      <c r="Y7" s="10">
        <v>13.02</v>
      </c>
      <c r="Z7" s="10">
        <v>14.69</v>
      </c>
      <c r="AA7" s="10">
        <v>16.86</v>
      </c>
      <c r="AB7" s="10">
        <v>19.32</v>
      </c>
      <c r="AC7" s="10">
        <v>21.39</v>
      </c>
      <c r="AD7" s="10">
        <v>23.47</v>
      </c>
      <c r="AE7" s="10">
        <v>25.28</v>
      </c>
      <c r="AF7" s="10">
        <v>27.23</v>
      </c>
      <c r="AG7" s="10">
        <v>29.31</v>
      </c>
      <c r="AH7" s="10">
        <v>31.84</v>
      </c>
      <c r="AI7" s="10">
        <v>34.29</v>
      </c>
      <c r="AJ7" s="10">
        <v>36.94</v>
      </c>
      <c r="AK7" s="10">
        <v>39.71</v>
      </c>
      <c r="AL7" s="10">
        <v>42.38</v>
      </c>
      <c r="AM7" s="10">
        <v>44.84</v>
      </c>
      <c r="AN7" s="10">
        <v>47.66</v>
      </c>
      <c r="AO7" s="10">
        <v>50.57</v>
      </c>
      <c r="AP7" s="10">
        <v>53.41</v>
      </c>
      <c r="AQ7" s="10">
        <v>56.35</v>
      </c>
      <c r="AR7" s="10">
        <v>59.53</v>
      </c>
      <c r="AS7" s="10">
        <v>62.84</v>
      </c>
      <c r="AT7" s="10">
        <v>66.489999999999995</v>
      </c>
      <c r="AU7" s="11">
        <v>70.400000000000006</v>
      </c>
    </row>
    <row r="8" spans="1:47">
      <c r="A8" s="9" t="s">
        <v>39</v>
      </c>
      <c r="B8" s="10">
        <v>11.91</v>
      </c>
      <c r="C8" s="10">
        <v>11.65</v>
      </c>
      <c r="D8" s="10">
        <v>13.79</v>
      </c>
      <c r="E8" s="10">
        <v>14.36</v>
      </c>
      <c r="F8" s="10">
        <v>12.36</v>
      </c>
      <c r="G8" s="10">
        <v>12.66</v>
      </c>
      <c r="H8" s="10">
        <v>13.85</v>
      </c>
      <c r="I8" s="10">
        <v>14.61</v>
      </c>
      <c r="J8" s="10">
        <v>11.98</v>
      </c>
      <c r="K8" s="10">
        <v>10.46</v>
      </c>
      <c r="L8" s="10">
        <v>10.73</v>
      </c>
      <c r="M8" s="10">
        <v>12.09</v>
      </c>
      <c r="N8" s="10">
        <v>11.98</v>
      </c>
      <c r="O8" s="10">
        <v>11.71</v>
      </c>
      <c r="P8" s="10">
        <v>11.61</v>
      </c>
      <c r="Q8" s="10">
        <v>8.68</v>
      </c>
      <c r="R8" s="10">
        <v>9.7200000000000006</v>
      </c>
      <c r="S8" s="10">
        <v>10.64</v>
      </c>
      <c r="T8" s="10">
        <v>10.46</v>
      </c>
      <c r="U8" s="10">
        <v>10.36</v>
      </c>
      <c r="V8" s="10">
        <v>10.34</v>
      </c>
      <c r="W8" s="10">
        <v>10.38</v>
      </c>
      <c r="X8" s="10">
        <v>10.37</v>
      </c>
      <c r="Y8" s="10">
        <v>10.33</v>
      </c>
      <c r="Z8" s="10">
        <v>10.24</v>
      </c>
      <c r="AA8" s="10">
        <v>10.11</v>
      </c>
      <c r="AB8" s="10">
        <v>9.98</v>
      </c>
      <c r="AC8" s="10">
        <v>9.84</v>
      </c>
      <c r="AD8" s="10">
        <v>9.69</v>
      </c>
      <c r="AE8" s="10">
        <v>9.52</v>
      </c>
      <c r="AF8" s="10">
        <v>9.36</v>
      </c>
      <c r="AG8" s="10">
        <v>9.1999999999999993</v>
      </c>
      <c r="AH8" s="10">
        <v>9.0399999999999991</v>
      </c>
      <c r="AI8" s="10">
        <v>8.8800000000000008</v>
      </c>
      <c r="AJ8" s="10">
        <v>8.7200000000000006</v>
      </c>
      <c r="AK8" s="10">
        <v>8.57</v>
      </c>
      <c r="AL8" s="10">
        <v>8.42</v>
      </c>
      <c r="AM8" s="10">
        <v>8.27</v>
      </c>
      <c r="AN8" s="10">
        <v>8.1300000000000008</v>
      </c>
      <c r="AO8" s="10">
        <v>7.99</v>
      </c>
      <c r="AP8" s="10">
        <v>7.85</v>
      </c>
      <c r="AQ8" s="10">
        <v>7.72</v>
      </c>
      <c r="AR8" s="10">
        <v>7.6</v>
      </c>
      <c r="AS8" s="10">
        <v>7.48</v>
      </c>
      <c r="AT8" s="10">
        <v>7.37</v>
      </c>
      <c r="AU8" s="11">
        <v>7.25</v>
      </c>
    </row>
    <row r="9" spans="1:47">
      <c r="A9" s="9" t="s">
        <v>40</v>
      </c>
      <c r="B9" s="10">
        <v>1.88</v>
      </c>
      <c r="C9" s="10">
        <v>1.88</v>
      </c>
      <c r="D9" s="10">
        <v>1.89</v>
      </c>
      <c r="E9" s="10">
        <v>1.89</v>
      </c>
      <c r="F9" s="10">
        <v>1.89</v>
      </c>
      <c r="G9" s="10">
        <v>1.9</v>
      </c>
      <c r="H9" s="10">
        <v>1.61</v>
      </c>
      <c r="I9" s="10">
        <v>1.72</v>
      </c>
      <c r="J9" s="10">
        <v>1.49</v>
      </c>
      <c r="K9" s="10">
        <v>3.92</v>
      </c>
      <c r="L9" s="10">
        <v>3.92</v>
      </c>
      <c r="M9" s="10">
        <v>4.05</v>
      </c>
      <c r="N9" s="10">
        <v>4.6399999999999997</v>
      </c>
      <c r="O9" s="10">
        <v>4.5199999999999996</v>
      </c>
      <c r="P9" s="10">
        <v>4.9000000000000004</v>
      </c>
      <c r="Q9" s="10">
        <v>4.88</v>
      </c>
      <c r="R9" s="10">
        <v>9.44</v>
      </c>
      <c r="S9" s="10">
        <v>16.93</v>
      </c>
      <c r="T9" s="10">
        <v>20.86</v>
      </c>
      <c r="U9" s="10">
        <v>24.69</v>
      </c>
      <c r="V9" s="10">
        <v>28.02</v>
      </c>
      <c r="W9" s="10">
        <v>31.46</v>
      </c>
      <c r="X9" s="10">
        <v>34.92</v>
      </c>
      <c r="Y9" s="10">
        <v>40.74</v>
      </c>
      <c r="Z9" s="10">
        <v>44.75</v>
      </c>
      <c r="AA9" s="10">
        <v>48.94</v>
      </c>
      <c r="AB9" s="10">
        <v>53.27</v>
      </c>
      <c r="AC9" s="10">
        <v>61.9</v>
      </c>
      <c r="AD9" s="10">
        <v>66.47</v>
      </c>
      <c r="AE9" s="10">
        <v>71.14</v>
      </c>
      <c r="AF9" s="10">
        <v>75.83</v>
      </c>
      <c r="AG9" s="10">
        <v>84.27</v>
      </c>
      <c r="AH9" s="10">
        <v>88.98</v>
      </c>
      <c r="AI9" s="10">
        <v>93.91</v>
      </c>
      <c r="AJ9" s="10">
        <v>99.19</v>
      </c>
      <c r="AK9" s="10">
        <v>104.53</v>
      </c>
      <c r="AL9" s="10">
        <v>110.08</v>
      </c>
      <c r="AM9" s="10">
        <v>115.79</v>
      </c>
      <c r="AN9" s="10">
        <v>122.14</v>
      </c>
      <c r="AO9" s="10">
        <v>129.24</v>
      </c>
      <c r="AP9" s="10">
        <v>136.56</v>
      </c>
      <c r="AQ9" s="10">
        <v>144.30000000000001</v>
      </c>
      <c r="AR9" s="10">
        <v>152.44999999999999</v>
      </c>
      <c r="AS9" s="10">
        <v>161.30000000000001</v>
      </c>
      <c r="AT9" s="10">
        <v>170.96</v>
      </c>
      <c r="AU9" s="11">
        <v>181.43</v>
      </c>
    </row>
    <row r="10" spans="1:47">
      <c r="A10" s="9" t="s">
        <v>41</v>
      </c>
      <c r="B10" s="10">
        <v>11.08</v>
      </c>
      <c r="C10" s="10">
        <v>12.38</v>
      </c>
      <c r="D10" s="10">
        <v>25.9</v>
      </c>
      <c r="E10" s="10">
        <v>36.700000000000003</v>
      </c>
      <c r="F10" s="10">
        <v>38.869999999999997</v>
      </c>
      <c r="G10" s="10">
        <v>50.89</v>
      </c>
      <c r="H10" s="10">
        <v>65.34</v>
      </c>
      <c r="I10" s="10">
        <v>70.540000000000006</v>
      </c>
      <c r="J10" s="10">
        <v>81.13</v>
      </c>
      <c r="K10" s="10">
        <v>80.790000000000006</v>
      </c>
      <c r="L10" s="10">
        <v>83.15</v>
      </c>
      <c r="M10" s="10">
        <v>86.67</v>
      </c>
      <c r="N10" s="10">
        <v>87.99</v>
      </c>
      <c r="O10" s="10">
        <v>90.32</v>
      </c>
      <c r="P10" s="10">
        <v>91.74</v>
      </c>
      <c r="Q10" s="10">
        <v>85.88</v>
      </c>
      <c r="R10" s="10">
        <v>97.05</v>
      </c>
      <c r="S10" s="10">
        <v>108.02</v>
      </c>
      <c r="T10" s="10">
        <v>119.06</v>
      </c>
      <c r="U10" s="10">
        <v>138.56</v>
      </c>
      <c r="V10" s="10">
        <v>158.06</v>
      </c>
      <c r="W10" s="10">
        <v>182.2</v>
      </c>
      <c r="X10" s="10">
        <v>206.31</v>
      </c>
      <c r="Y10" s="10">
        <v>230.15</v>
      </c>
      <c r="Z10" s="10">
        <v>253.84</v>
      </c>
      <c r="AA10" s="10">
        <v>277.98</v>
      </c>
      <c r="AB10" s="10">
        <v>282.08999999999997</v>
      </c>
      <c r="AC10" s="10">
        <v>279.99</v>
      </c>
      <c r="AD10" s="10">
        <v>277.62</v>
      </c>
      <c r="AE10" s="10">
        <v>275.19</v>
      </c>
      <c r="AF10" s="10">
        <v>272.68</v>
      </c>
      <c r="AG10" s="10">
        <v>270.11</v>
      </c>
      <c r="AH10" s="10">
        <v>267.60000000000002</v>
      </c>
      <c r="AI10" s="10">
        <v>265.18</v>
      </c>
      <c r="AJ10" s="10">
        <v>262.92</v>
      </c>
      <c r="AK10" s="10">
        <v>260.62</v>
      </c>
      <c r="AL10" s="10">
        <v>258.45999999999998</v>
      </c>
      <c r="AM10" s="10">
        <v>256.33999999999997</v>
      </c>
      <c r="AN10" s="10">
        <v>254.49</v>
      </c>
      <c r="AO10" s="10">
        <v>252.91</v>
      </c>
      <c r="AP10" s="10">
        <v>251.29</v>
      </c>
      <c r="AQ10" s="10">
        <v>249.78</v>
      </c>
      <c r="AR10" s="10">
        <v>248.35</v>
      </c>
      <c r="AS10" s="10">
        <v>247.09</v>
      </c>
      <c r="AT10" s="10">
        <v>246.02</v>
      </c>
      <c r="AU10" s="11">
        <v>245.05</v>
      </c>
    </row>
    <row r="11" spans="1:47">
      <c r="A11" s="9" t="s">
        <v>42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0.01</v>
      </c>
      <c r="V11" s="10">
        <v>0.02</v>
      </c>
      <c r="W11" s="10">
        <v>0.05</v>
      </c>
      <c r="X11" s="10">
        <v>0.09</v>
      </c>
      <c r="Y11" s="10">
        <v>0.12</v>
      </c>
      <c r="Z11" s="10">
        <v>0.15</v>
      </c>
      <c r="AA11" s="10">
        <v>0.19</v>
      </c>
      <c r="AB11" s="10">
        <v>0.32</v>
      </c>
      <c r="AC11" s="10">
        <v>0.49</v>
      </c>
      <c r="AD11" s="10">
        <v>0.71</v>
      </c>
      <c r="AE11" s="10">
        <v>0.93</v>
      </c>
      <c r="AF11" s="10">
        <v>1.1399999999999999</v>
      </c>
      <c r="AG11" s="10">
        <v>1.34</v>
      </c>
      <c r="AH11" s="10">
        <v>1.53</v>
      </c>
      <c r="AI11" s="10">
        <v>1.72</v>
      </c>
      <c r="AJ11" s="10">
        <v>1.98</v>
      </c>
      <c r="AK11" s="10">
        <v>2.3199999999999998</v>
      </c>
      <c r="AL11" s="10">
        <v>2.74</v>
      </c>
      <c r="AM11" s="10">
        <v>3.22</v>
      </c>
      <c r="AN11" s="10">
        <v>3.81</v>
      </c>
      <c r="AO11" s="10">
        <v>4.51</v>
      </c>
      <c r="AP11" s="10">
        <v>5.35</v>
      </c>
      <c r="AQ11" s="10">
        <v>6.32</v>
      </c>
      <c r="AR11" s="10">
        <v>7.45</v>
      </c>
      <c r="AS11" s="10">
        <v>8.7799999999999994</v>
      </c>
      <c r="AT11" s="10">
        <v>10.32</v>
      </c>
      <c r="AU11" s="11">
        <v>12.05</v>
      </c>
    </row>
    <row r="12" spans="1:47">
      <c r="A12" s="9" t="s">
        <v>43</v>
      </c>
      <c r="B12" s="10">
        <v>259.02</v>
      </c>
      <c r="C12" s="10">
        <v>257.26</v>
      </c>
      <c r="D12" s="10">
        <v>261.43</v>
      </c>
      <c r="E12" s="10">
        <v>246.06</v>
      </c>
      <c r="F12" s="10">
        <v>222.79</v>
      </c>
      <c r="G12" s="10">
        <v>231.14</v>
      </c>
      <c r="H12" s="10">
        <v>234.27</v>
      </c>
      <c r="I12" s="10">
        <v>272.67</v>
      </c>
      <c r="J12" s="10">
        <v>282.45999999999998</v>
      </c>
      <c r="K12" s="10">
        <v>269.98</v>
      </c>
      <c r="L12" s="10">
        <v>275.72000000000003</v>
      </c>
      <c r="M12" s="10">
        <v>294.79000000000002</v>
      </c>
      <c r="N12" s="10">
        <v>316.54000000000002</v>
      </c>
      <c r="O12" s="10">
        <v>353.86</v>
      </c>
      <c r="P12" s="10">
        <v>353.27</v>
      </c>
      <c r="Q12" s="10">
        <v>171.27</v>
      </c>
      <c r="R12" s="10">
        <v>277.73</v>
      </c>
      <c r="S12" s="10">
        <v>360.8</v>
      </c>
      <c r="T12" s="10">
        <v>363.73</v>
      </c>
      <c r="U12" s="10">
        <v>365.69</v>
      </c>
      <c r="V12" s="10">
        <v>367.04</v>
      </c>
      <c r="W12" s="10">
        <v>368.59</v>
      </c>
      <c r="X12" s="10">
        <v>369.87</v>
      </c>
      <c r="Y12" s="10">
        <v>371</v>
      </c>
      <c r="Z12" s="10">
        <v>372.32</v>
      </c>
      <c r="AA12" s="10">
        <v>373.91</v>
      </c>
      <c r="AB12" s="10">
        <v>376.14</v>
      </c>
      <c r="AC12" s="10">
        <v>378.77</v>
      </c>
      <c r="AD12" s="10">
        <v>381.34</v>
      </c>
      <c r="AE12" s="10">
        <v>383.87</v>
      </c>
      <c r="AF12" s="10">
        <v>386.23</v>
      </c>
      <c r="AG12" s="10">
        <v>388.59</v>
      </c>
      <c r="AH12" s="10">
        <v>390.9</v>
      </c>
      <c r="AI12" s="10">
        <v>393.26</v>
      </c>
      <c r="AJ12" s="10">
        <v>396</v>
      </c>
      <c r="AK12" s="10">
        <v>398.5</v>
      </c>
      <c r="AL12" s="10">
        <v>400.91</v>
      </c>
      <c r="AM12" s="10">
        <v>403.17</v>
      </c>
      <c r="AN12" s="10">
        <v>405.69</v>
      </c>
      <c r="AO12" s="10">
        <v>408.51</v>
      </c>
      <c r="AP12" s="10">
        <v>411.13</v>
      </c>
      <c r="AQ12" s="10">
        <v>413.77</v>
      </c>
      <c r="AR12" s="10">
        <v>416.37</v>
      </c>
      <c r="AS12" s="10">
        <v>419.09</v>
      </c>
      <c r="AT12" s="10">
        <v>422.09</v>
      </c>
      <c r="AU12" s="11">
        <v>425.3</v>
      </c>
    </row>
    <row r="13" spans="1:47">
      <c r="A13" s="9" t="s">
        <v>17</v>
      </c>
      <c r="B13" s="10">
        <v>745.29</v>
      </c>
      <c r="C13" s="10">
        <v>740.79</v>
      </c>
      <c r="D13" s="10">
        <v>773.06</v>
      </c>
      <c r="E13" s="10">
        <v>789.8</v>
      </c>
      <c r="F13" s="10">
        <v>770.61</v>
      </c>
      <c r="G13" s="10">
        <v>818.81</v>
      </c>
      <c r="H13" s="10">
        <v>857.66</v>
      </c>
      <c r="I13" s="10">
        <v>841.97</v>
      </c>
      <c r="J13" s="10">
        <v>851.67</v>
      </c>
      <c r="K13" s="10">
        <v>845.66</v>
      </c>
      <c r="L13" s="10">
        <v>803.87</v>
      </c>
      <c r="M13" s="10">
        <v>750.62</v>
      </c>
      <c r="N13" s="10">
        <v>786.75</v>
      </c>
      <c r="O13" s="10">
        <v>830.48</v>
      </c>
      <c r="P13" s="17">
        <v>830.9</v>
      </c>
      <c r="Q13" s="17">
        <v>762.36</v>
      </c>
      <c r="R13" s="17">
        <v>788.25</v>
      </c>
      <c r="S13" s="10">
        <v>802.7</v>
      </c>
      <c r="T13" s="10">
        <v>794.55</v>
      </c>
      <c r="U13" s="10">
        <v>778.04</v>
      </c>
      <c r="V13" s="10">
        <v>754.34</v>
      </c>
      <c r="W13" s="10">
        <v>730.52</v>
      </c>
      <c r="X13" s="10">
        <v>706.29</v>
      </c>
      <c r="Y13" s="10">
        <v>680.95</v>
      </c>
      <c r="Z13" s="10">
        <v>660.14</v>
      </c>
      <c r="AA13" s="10">
        <v>639.96</v>
      </c>
      <c r="AB13" s="10">
        <v>631.54999999999995</v>
      </c>
      <c r="AC13" s="10">
        <v>620.05999999999995</v>
      </c>
      <c r="AD13" s="10">
        <v>612.42999999999995</v>
      </c>
      <c r="AE13" s="10">
        <v>605</v>
      </c>
      <c r="AF13" s="10">
        <v>596.94000000000005</v>
      </c>
      <c r="AG13" s="10">
        <v>585.07000000000005</v>
      </c>
      <c r="AH13" s="10">
        <v>577.11</v>
      </c>
      <c r="AI13" s="10">
        <v>569.01</v>
      </c>
      <c r="AJ13" s="10">
        <v>561.46</v>
      </c>
      <c r="AK13" s="10">
        <v>553.76</v>
      </c>
      <c r="AL13" s="10">
        <v>546.32000000000005</v>
      </c>
      <c r="AM13" s="10">
        <v>539.01</v>
      </c>
      <c r="AN13" s="10">
        <v>532.12</v>
      </c>
      <c r="AO13" s="10">
        <v>525.85</v>
      </c>
      <c r="AP13" s="10">
        <v>519.45000000000005</v>
      </c>
      <c r="AQ13" s="10">
        <v>513.23</v>
      </c>
      <c r="AR13" s="10">
        <v>507.12</v>
      </c>
      <c r="AS13" s="10">
        <v>501.42</v>
      </c>
      <c r="AT13" s="10">
        <v>496.25</v>
      </c>
      <c r="AU13" s="11">
        <v>491.36</v>
      </c>
    </row>
    <row r="14" spans="1:47">
      <c r="A14" s="9" t="s">
        <v>44</v>
      </c>
      <c r="B14" s="10">
        <v>82.97</v>
      </c>
      <c r="C14" s="10">
        <v>68.7</v>
      </c>
      <c r="D14" s="10">
        <v>84.45</v>
      </c>
      <c r="E14" s="10">
        <v>84.9</v>
      </c>
      <c r="F14" s="10">
        <v>86.99</v>
      </c>
      <c r="G14" s="10">
        <v>86.76</v>
      </c>
      <c r="H14" s="10">
        <v>61.64</v>
      </c>
      <c r="I14" s="10">
        <v>63.11</v>
      </c>
      <c r="J14" s="10">
        <v>59.45</v>
      </c>
      <c r="K14" s="10">
        <v>50.89</v>
      </c>
      <c r="L14" s="10">
        <v>40.880000000000003</v>
      </c>
      <c r="M14" s="10">
        <v>41.97</v>
      </c>
      <c r="N14" s="10">
        <v>45.26</v>
      </c>
      <c r="O14" s="10">
        <v>47.87</v>
      </c>
      <c r="P14" s="10">
        <v>44.87</v>
      </c>
      <c r="Q14" s="10">
        <v>41.4</v>
      </c>
      <c r="R14" s="10">
        <v>42.8</v>
      </c>
      <c r="S14" s="10">
        <v>43.93</v>
      </c>
      <c r="T14" s="10">
        <v>44.2</v>
      </c>
      <c r="U14" s="10">
        <v>44.09</v>
      </c>
      <c r="V14" s="10">
        <v>43.68</v>
      </c>
      <c r="W14" s="10">
        <v>43.23</v>
      </c>
      <c r="X14" s="10">
        <v>42.65</v>
      </c>
      <c r="Y14" s="10">
        <v>42.05</v>
      </c>
      <c r="Z14" s="10">
        <v>41.49</v>
      </c>
      <c r="AA14" s="10">
        <v>40.96</v>
      </c>
      <c r="AB14" s="10">
        <v>40.53</v>
      </c>
      <c r="AC14" s="10">
        <v>40.200000000000003</v>
      </c>
      <c r="AD14" s="10">
        <v>39.82</v>
      </c>
      <c r="AE14" s="10">
        <v>39.409999999999997</v>
      </c>
      <c r="AF14" s="10">
        <v>38.979999999999997</v>
      </c>
      <c r="AG14" s="10">
        <v>38.54</v>
      </c>
      <c r="AH14" s="10">
        <v>38.08</v>
      </c>
      <c r="AI14" s="10">
        <v>37.68</v>
      </c>
      <c r="AJ14" s="10">
        <v>37.369999999999997</v>
      </c>
      <c r="AK14" s="10">
        <v>37.020000000000003</v>
      </c>
      <c r="AL14" s="10">
        <v>36.65</v>
      </c>
      <c r="AM14" s="10">
        <v>36.26</v>
      </c>
      <c r="AN14" s="10">
        <v>35.97</v>
      </c>
      <c r="AO14" s="10">
        <v>35.82</v>
      </c>
      <c r="AP14" s="10">
        <v>35.619999999999997</v>
      </c>
      <c r="AQ14" s="10">
        <v>35.44</v>
      </c>
      <c r="AR14" s="10">
        <v>35.270000000000003</v>
      </c>
      <c r="AS14" s="10">
        <v>35.14</v>
      </c>
      <c r="AT14" s="10">
        <v>35.08</v>
      </c>
      <c r="AU14" s="11">
        <v>35.1</v>
      </c>
    </row>
    <row r="15" spans="1:47">
      <c r="A15" s="9" t="s">
        <v>45</v>
      </c>
      <c r="B15" s="10">
        <v>3.28</v>
      </c>
      <c r="C15" s="10">
        <v>3.25</v>
      </c>
      <c r="D15" s="10">
        <v>3.29</v>
      </c>
      <c r="E15" s="10">
        <v>3.07</v>
      </c>
      <c r="F15" s="10">
        <v>2.25</v>
      </c>
      <c r="G15" s="10">
        <v>2.0299999999999998</v>
      </c>
      <c r="H15" s="10">
        <v>3.04</v>
      </c>
      <c r="I15" s="10">
        <v>3.45</v>
      </c>
      <c r="J15" s="10">
        <v>1.17</v>
      </c>
      <c r="K15" s="10">
        <v>0.9</v>
      </c>
      <c r="L15" s="10">
        <v>0.66</v>
      </c>
      <c r="M15" s="10">
        <v>0.96</v>
      </c>
      <c r="N15" s="10">
        <v>2.79</v>
      </c>
      <c r="O15" s="10">
        <v>4.2</v>
      </c>
      <c r="P15" s="10">
        <v>3.06</v>
      </c>
      <c r="Q15" s="10">
        <v>2.54</v>
      </c>
      <c r="R15" s="10">
        <v>2.79</v>
      </c>
      <c r="S15" s="10">
        <v>3.17</v>
      </c>
      <c r="T15" s="10">
        <v>3.24</v>
      </c>
      <c r="U15" s="10">
        <v>3.3</v>
      </c>
      <c r="V15" s="10">
        <v>3.34</v>
      </c>
      <c r="W15" s="10">
        <v>3.38</v>
      </c>
      <c r="X15" s="10">
        <v>3.42</v>
      </c>
      <c r="Y15" s="10">
        <v>3.47</v>
      </c>
      <c r="Z15" s="10">
        <v>3.52</v>
      </c>
      <c r="AA15" s="10">
        <v>3.57</v>
      </c>
      <c r="AB15" s="10">
        <v>3.62</v>
      </c>
      <c r="AC15" s="10">
        <v>3.67</v>
      </c>
      <c r="AD15" s="10">
        <v>3.73</v>
      </c>
      <c r="AE15" s="10">
        <v>3.77</v>
      </c>
      <c r="AF15" s="10">
        <v>3.82</v>
      </c>
      <c r="AG15" s="10">
        <v>3.86</v>
      </c>
      <c r="AH15" s="10">
        <v>3.9</v>
      </c>
      <c r="AI15" s="10">
        <v>3.94</v>
      </c>
      <c r="AJ15" s="10">
        <v>3.97</v>
      </c>
      <c r="AK15" s="10">
        <v>4.01</v>
      </c>
      <c r="AL15" s="10">
        <v>4.04</v>
      </c>
      <c r="AM15" s="10">
        <v>4.08</v>
      </c>
      <c r="AN15" s="10">
        <v>4.1100000000000003</v>
      </c>
      <c r="AO15" s="10">
        <v>4.1500000000000004</v>
      </c>
      <c r="AP15" s="10">
        <v>4.2</v>
      </c>
      <c r="AQ15" s="10">
        <v>4.24</v>
      </c>
      <c r="AR15" s="10">
        <v>4.29</v>
      </c>
      <c r="AS15" s="10">
        <v>4.34</v>
      </c>
      <c r="AT15" s="10">
        <v>4.3899999999999997</v>
      </c>
      <c r="AU15" s="11">
        <v>4.4400000000000004</v>
      </c>
    </row>
    <row r="16" spans="1:47">
      <c r="A16" s="12" t="s">
        <v>46</v>
      </c>
      <c r="B16" s="13">
        <v>1364.96</v>
      </c>
      <c r="C16" s="13">
        <v>1366.39</v>
      </c>
      <c r="D16" s="13">
        <v>1400.99</v>
      </c>
      <c r="E16" s="13">
        <v>1376</v>
      </c>
      <c r="F16" s="13">
        <v>1397.87</v>
      </c>
      <c r="G16" s="13">
        <v>1416.15</v>
      </c>
      <c r="H16" s="13">
        <v>1384.53</v>
      </c>
      <c r="I16" s="13">
        <v>1385.77</v>
      </c>
      <c r="J16" s="13">
        <v>1414.52</v>
      </c>
      <c r="K16" s="13">
        <v>1390.85</v>
      </c>
      <c r="L16" s="13">
        <v>1424.02</v>
      </c>
      <c r="M16" s="13">
        <v>1475.12</v>
      </c>
      <c r="N16" s="13">
        <v>1488.48</v>
      </c>
      <c r="O16" s="13">
        <v>1512.06</v>
      </c>
      <c r="P16" s="18">
        <v>1534.99</v>
      </c>
      <c r="Q16" s="18">
        <v>1248.55</v>
      </c>
      <c r="R16" s="18">
        <v>1360.56</v>
      </c>
      <c r="S16" s="13">
        <v>1456.79</v>
      </c>
      <c r="T16" s="13">
        <v>1446.64</v>
      </c>
      <c r="U16" s="13">
        <v>1434.6</v>
      </c>
      <c r="V16" s="13">
        <v>1421.51</v>
      </c>
      <c r="W16" s="13">
        <v>1407.59</v>
      </c>
      <c r="X16" s="13">
        <v>1389.31</v>
      </c>
      <c r="Y16" s="13">
        <v>1369.07</v>
      </c>
      <c r="Z16" s="13">
        <v>1348.12</v>
      </c>
      <c r="AA16" s="13">
        <v>1323.36</v>
      </c>
      <c r="AB16" s="13">
        <v>1305.69</v>
      </c>
      <c r="AC16" s="13">
        <v>1294.3399999999999</v>
      </c>
      <c r="AD16" s="13">
        <v>1281.9100000000001</v>
      </c>
      <c r="AE16" s="13">
        <v>1268.8499999999999</v>
      </c>
      <c r="AF16" s="13">
        <v>1255.75</v>
      </c>
      <c r="AG16" s="13">
        <v>1243.1600000000001</v>
      </c>
      <c r="AH16" s="13">
        <v>1230.9000000000001</v>
      </c>
      <c r="AI16" s="13">
        <v>1218.8599999999999</v>
      </c>
      <c r="AJ16" s="13">
        <v>1207.45</v>
      </c>
      <c r="AK16" s="13">
        <v>1196.22</v>
      </c>
      <c r="AL16" s="13">
        <v>1186.04</v>
      </c>
      <c r="AM16" s="13">
        <v>1176.49</v>
      </c>
      <c r="AN16" s="13">
        <v>1167.79</v>
      </c>
      <c r="AO16" s="13">
        <v>1159.83</v>
      </c>
      <c r="AP16" s="13">
        <v>1152.02</v>
      </c>
      <c r="AQ16" s="13">
        <v>1144.6600000000001</v>
      </c>
      <c r="AR16" s="13">
        <v>1137.6600000000001</v>
      </c>
      <c r="AS16" s="13">
        <v>1131.2</v>
      </c>
      <c r="AT16" s="13">
        <v>1125.27</v>
      </c>
      <c r="AU16" s="14">
        <v>1119.51</v>
      </c>
    </row>
  </sheetData>
  <hyperlinks>
    <hyperlink ref="A3" r:id="rId1" xr:uid="{E58AF083-A0E1-4CB1-ADED-24E9E358595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13A9589-F994-486A-BD8C-FE81656E7EA5}"/>
</file>

<file path=customXml/itemProps2.xml><?xml version="1.0" encoding="utf-8"?>
<ds:datastoreItem xmlns:ds="http://schemas.openxmlformats.org/officeDocument/2006/customXml" ds:itemID="{DD09C78F-19FC-4120-B8F2-91DC963E88BB}"/>
</file>

<file path=customXml/itemProps3.xml><?xml version="1.0" encoding="utf-8"?>
<ds:datastoreItem xmlns:ds="http://schemas.openxmlformats.org/officeDocument/2006/customXml" ds:itemID="{A7D66079-13F6-4541-B4FC-981410752C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Chandan Bhardwaj</cp:lastModifiedBy>
  <cp:revision/>
  <dcterms:created xsi:type="dcterms:W3CDTF">2017-06-17T02:28:17Z</dcterms:created>
  <dcterms:modified xsi:type="dcterms:W3CDTF">2023-02-23T22:38:01Z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