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GBSC\"/>
    </mc:Choice>
  </mc:AlternateContent>
  <xr:revisionPtr revIDLastSave="0" documentId="13_ncr:1_{6D785F4D-E7D3-4C9F-AC33-5A3F1375A0F2}" xr6:coauthVersionLast="47" xr6:coauthVersionMax="47" xr10:uidLastSave="{00000000-0000-0000-0000-000000000000}"/>
  <bookViews>
    <workbookView xWindow="-120" yWindow="-120" windowWidth="29040" windowHeight="17640" firstSheet="2" activeTab="6" xr2:uid="{00000000-000D-0000-FFFF-FFFF00000000}"/>
  </bookViews>
  <sheets>
    <sheet name="About" sheetId="1" r:id="rId1"/>
    <sheet name="Grid Battery Storage Capacity" sheetId="16" r:id="rId2"/>
    <sheet name="Start Year Capacity" sheetId="15" r:id="rId3"/>
    <sheet name="AEO Table 9 (2019)" sheetId="8" state="hidden" r:id="rId4"/>
    <sheet name="Potential Additional Battery St" sheetId="17" r:id="rId5"/>
    <sheet name="BGBSC" sheetId="3" r:id="rId6"/>
    <sheet name="PAGBSC" sheetId="5" r:id="rId7"/>
    <sheet name="SYGBSC" sheetId="9" r:id="rId8"/>
  </sheets>
  <definedNames>
    <definedName name="gigwatts_to_megawatts">About!#REF!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G2" i="1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C2" i="5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11" i="17"/>
  <c r="B2" i="9"/>
  <c r="D2" i="3"/>
  <c r="E2" i="3"/>
  <c r="F2" i="3"/>
  <c r="G2" i="3"/>
  <c r="C2" i="3"/>
  <c r="C2" i="16"/>
  <c r="D2" i="16" s="1"/>
  <c r="E2" i="16" s="1"/>
  <c r="F2" i="16" s="1"/>
  <c r="H2" i="16" s="1"/>
  <c r="D8" i="16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B2" i="15"/>
  <c r="D22" i="17"/>
  <c r="D11" i="17"/>
  <c r="B24" i="17"/>
  <c r="D24" i="17" s="1"/>
  <c r="B25" i="17"/>
  <c r="D25" i="17" s="1"/>
  <c r="B26" i="17"/>
  <c r="D26" i="17" s="1"/>
  <c r="B27" i="17"/>
  <c r="D27" i="17" s="1"/>
  <c r="B28" i="17"/>
  <c r="D28" i="17" s="1"/>
  <c r="B29" i="17"/>
  <c r="D29" i="17" s="1"/>
  <c r="B30" i="17"/>
  <c r="D30" i="17" s="1"/>
  <c r="B31" i="17"/>
  <c r="D31" i="17" s="1"/>
  <c r="B32" i="17"/>
  <c r="D32" i="17" s="1"/>
  <c r="B33" i="17"/>
  <c r="D33" i="17" s="1"/>
  <c r="B34" i="17"/>
  <c r="D34" i="17" s="1"/>
  <c r="B35" i="17"/>
  <c r="D35" i="17" s="1"/>
  <c r="B36" i="17"/>
  <c r="D36" i="17" s="1"/>
  <c r="B37" i="17"/>
  <c r="D37" i="17" s="1"/>
  <c r="B38" i="17"/>
  <c r="D38" i="17" s="1"/>
  <c r="B39" i="17"/>
  <c r="D39" i="17" s="1"/>
  <c r="B40" i="17"/>
  <c r="D40" i="17" s="1"/>
  <c r="B41" i="17"/>
  <c r="D41" i="17" s="1"/>
  <c r="B42" i="17"/>
  <c r="D42" i="17" s="1"/>
  <c r="B23" i="17"/>
  <c r="D23" i="17" s="1"/>
  <c r="B13" i="17"/>
  <c r="D13" i="17" s="1"/>
  <c r="B14" i="17"/>
  <c r="D14" i="17" s="1"/>
  <c r="B15" i="17"/>
  <c r="D15" i="17" s="1"/>
  <c r="B16" i="17"/>
  <c r="D16" i="17" s="1"/>
  <c r="B17" i="17"/>
  <c r="D17" i="17" s="1"/>
  <c r="B18" i="17"/>
  <c r="D18" i="17" s="1"/>
  <c r="B19" i="17"/>
  <c r="D19" i="17" s="1"/>
  <c r="B20" i="17"/>
  <c r="D20" i="17" s="1"/>
  <c r="B21" i="17"/>
  <c r="D21" i="17" s="1"/>
  <c r="B12" i="17"/>
  <c r="D12" i="17" s="1"/>
  <c r="I2" i="16" l="1"/>
  <c r="H2" i="3"/>
  <c r="J2" i="16" l="1"/>
  <c r="I2" i="3"/>
  <c r="K2" i="16" l="1"/>
  <c r="J2" i="3"/>
  <c r="L2" i="16" l="1"/>
  <c r="K2" i="3"/>
  <c r="M2" i="16" l="1"/>
  <c r="L2" i="3"/>
  <c r="N2" i="16" l="1"/>
  <c r="M2" i="3"/>
  <c r="O2" i="16" l="1"/>
  <c r="N2" i="3"/>
  <c r="P2" i="16" l="1"/>
  <c r="O2" i="3"/>
  <c r="Q2" i="16" l="1"/>
  <c r="P2" i="3"/>
  <c r="R2" i="16" l="1"/>
  <c r="Q2" i="3"/>
  <c r="S2" i="16" l="1"/>
  <c r="R2" i="3"/>
  <c r="T2" i="16" l="1"/>
  <c r="S2" i="3"/>
  <c r="U2" i="16" l="1"/>
  <c r="T2" i="3"/>
  <c r="V2" i="16" l="1"/>
  <c r="U2" i="3"/>
  <c r="W2" i="16" l="1"/>
  <c r="V2" i="3"/>
  <c r="X2" i="16" l="1"/>
  <c r="W2" i="3"/>
  <c r="Y2" i="16" l="1"/>
  <c r="X2" i="3"/>
  <c r="Z2" i="16" l="1"/>
  <c r="Y2" i="3"/>
  <c r="AA2" i="16" l="1"/>
  <c r="Z2" i="3"/>
  <c r="AB2" i="16" l="1"/>
  <c r="AA2" i="3"/>
  <c r="AC2" i="16" l="1"/>
  <c r="AB2" i="3"/>
  <c r="AD2" i="16" l="1"/>
  <c r="AC2" i="3"/>
  <c r="AE2" i="16" l="1"/>
  <c r="AD2" i="3"/>
  <c r="AF2" i="16" l="1"/>
  <c r="AE2" i="3"/>
  <c r="AG2" i="16" l="1"/>
  <c r="AG2" i="3" s="1"/>
  <c r="AF2" i="3"/>
</calcChain>
</file>

<file path=xl/sharedStrings.xml><?xml version="1.0" encoding="utf-8"?>
<sst xmlns="http://schemas.openxmlformats.org/spreadsheetml/2006/main" count="405" uniqueCount="184">
  <si>
    <t>GBSC BAU Grid Battery Storage Capacity</t>
  </si>
  <si>
    <t>GBSB Potential Additional Grid Battery Storage Capacity</t>
  </si>
  <si>
    <t>GBSC Start Year Grid Battery Storage Capacity</t>
  </si>
  <si>
    <t>Sources</t>
  </si>
  <si>
    <t>BAU Grid Battery Storage Capacity</t>
  </si>
  <si>
    <t>Canada Energy Regulator</t>
  </si>
  <si>
    <t>Canada Energy Futures 2021 - Current Policies Case : Electricity Capacity - Primary Fuel</t>
  </si>
  <si>
    <t>https://apps.cer-rec.gc.ca/ftrppndc/dflt.aspx?GoCTemplateCulture=en-CA</t>
  </si>
  <si>
    <t>Energy Information Administration</t>
  </si>
  <si>
    <t>Annual Energy Outlook 2021</t>
  </si>
  <si>
    <t>https://www.eia.gov/outlooks/aeo/tables_side.php</t>
  </si>
  <si>
    <t>Row "Diurnal Storage"</t>
  </si>
  <si>
    <t>Ghost River 180 MW in 2023 https://majorprojects.alberta.ca/details/Ghost-River-Battery-Energy-Storage/8540</t>
  </si>
  <si>
    <t>Gennessee 1 &amp; 2 200 MW in 2023 https://www.capitalpower.com/operations/genesee-1-2/</t>
  </si>
  <si>
    <t>Potential Additional Battery Storage Capacity</t>
  </si>
  <si>
    <t>Canada Energy Futures 2021 - Figure ES.6</t>
  </si>
  <si>
    <t>https://www.cer-rec.gc.ca/en/data-analysis/canada-energy-future/2021/key-findings.html#kf4</t>
  </si>
  <si>
    <t>Start Year Battery Storage Capacity</t>
  </si>
  <si>
    <t>Canadian Energy Research Institute</t>
  </si>
  <si>
    <t>https://ceri.ca/assets/files/Study_180_Full_Report.pdf</t>
  </si>
  <si>
    <t>Notes</t>
  </si>
  <si>
    <t>Assume growth rate of GBSC from United States to be a good approximation for Canada.</t>
  </si>
  <si>
    <t xml:space="preserve">Apply growth rate to start year capacity from CEF 2021 plus known upcoming grid battery storage capacity additions. </t>
  </si>
  <si>
    <t>Potential additional battery storage capacity from CEF 2021 NZE Base scenario forecast of 52GW by 2050</t>
  </si>
  <si>
    <t xml:space="preserve">Since we didn't have data we assume similar growth rate to US. For calibration, validate output cost against NREL 2021 report. </t>
  </si>
  <si>
    <t>Year</t>
  </si>
  <si>
    <t>Grid Battery Storage Capacity (MW)</t>
  </si>
  <si>
    <t>https://www.capitalpower.com/operations/genesee-1-2/, https://majorprojects.alberta.ca/details/Ghost-River-Battery-Energy-Storage/8540</t>
  </si>
  <si>
    <t>United States Growth Rate Calculation</t>
  </si>
  <si>
    <t>EGC000</t>
  </si>
  <si>
    <t>9. Electricity Generating Capacity</t>
  </si>
  <si>
    <t>Annual Growth Rate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</si>
  <si>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</si>
  <si>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</si>
  <si>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</si>
  <si>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</si>
  <si>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</si>
  <si>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</si>
  <si>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</si>
  <si>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</si>
  <si>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</si>
  <si>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</si>
  <si>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</si>
  <si>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</si>
  <si>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</si>
  <si>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</si>
  <si>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</si>
  <si>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</si>
  <si>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</si>
  <si>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</si>
  <si>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</si>
  <si>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</si>
  <si>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</si>
  <si>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</si>
  <si>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</si>
  <si>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</si>
  <si>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</si>
  <si>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</si>
  <si>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</si>
  <si>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</si>
  <si>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</si>
  <si>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>Start Year Capacity (MW)</t>
  </si>
  <si>
    <t>Installed Capacity</t>
  </si>
  <si>
    <t>Figure NZ.1: Installed Electricity Generation Capacity in Canada in the NZE Base Scenario (GW)</t>
  </si>
  <si>
    <t>Other Fossil</t>
  </si>
  <si>
    <t>Natural Gas</t>
  </si>
  <si>
    <t>Natural Gas CCS</t>
  </si>
  <si>
    <t>Nuclear</t>
  </si>
  <si>
    <t>Hydro</t>
  </si>
  <si>
    <t>Solar</t>
  </si>
  <si>
    <t>Wind</t>
  </si>
  <si>
    <t>Storage</t>
  </si>
  <si>
    <t>-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</si>
  <si>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</si>
  <si>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</si>
  <si>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</si>
  <si>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</si>
  <si>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</si>
  <si>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</si>
  <si>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</si>
  <si>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</si>
  <si>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</si>
  <si>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</si>
  <si>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2018-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</si>
  <si>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</si>
  <si>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</si>
  <si>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</si>
  <si>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</si>
  <si>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</si>
  <si>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</si>
  <si>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</si>
  <si>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</si>
  <si>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</si>
  <si>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</si>
  <si>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</si>
  <si>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</si>
  <si>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</si>
  <si>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</si>
  <si>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</si>
  <si>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</si>
  <si>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</si>
  <si>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</si>
  <si>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</si>
  <si>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</si>
  <si>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</si>
  <si>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</si>
  <si>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</si>
  <si>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</si>
  <si>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</si>
  <si>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</si>
  <si>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</si>
  <si>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</si>
  <si>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</si>
  <si>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</si>
  <si>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</si>
  <si>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</si>
  <si>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</si>
  <si>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</si>
  <si>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</si>
  <si>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</si>
  <si>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10/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</si>
  <si>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</si>
  <si>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</si>
  <si>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</si>
  <si>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</si>
  <si>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</si>
  <si>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</si>
  <si>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</si>
  <si>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</si>
  <si>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</si>
  <si>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</si>
  <si>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</si>
  <si>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</si>
  <si>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</si>
  <si>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</si>
  <si>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</si>
  <si>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</si>
  <si>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</si>
  <si>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</si>
  <si>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</si>
  <si>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</si>
  <si>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</si>
  <si>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</si>
  <si>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</si>
  <si>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</si>
  <si>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</si>
  <si>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</si>
  <si>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</si>
  <si>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</si>
  <si>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</si>
  <si>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</si>
  <si>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</si>
  <si>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</si>
  <si>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</si>
  <si>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</si>
  <si>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</si>
  <si>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3.0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</si>
  <si>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</si>
  <si>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</si>
  <si>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</si>
  <si>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</si>
  <si>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</si>
  <si>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2018.</t>
  </si>
  <si>
    <t xml:space="preserve">   11/ Cumulative retirements after December 31, 2018.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</si>
  <si>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</si>
  <si>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</si>
  <si>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</si>
  <si>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</si>
  <si>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</si>
  <si>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</si>
  <si>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</si>
  <si>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</si>
  <si>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</si>
  <si>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</si>
  <si>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</si>
  <si>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</si>
  <si>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Potential Additional</t>
  </si>
  <si>
    <t>Figure NZ.1: Installed Electricity Generation Capacity in Canada in the NZE Base Scenario</t>
  </si>
  <si>
    <t>Total Potential</t>
  </si>
  <si>
    <t>BAU Capacity</t>
  </si>
  <si>
    <t>Unit: MW</t>
  </si>
  <si>
    <t>Potential Additional Grid Battery Storage Capacity</t>
  </si>
  <si>
    <t>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</si>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</sst>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6" borderId="0" xfId="0" applyFont="1" applyFill="1"/>
    <xf numFmtId="0" fontId="0" fillId="16" borderId="0" xfId="0" applyFill="1"/>
    <xf numFmtId="0" fontId="0" fillId="16" borderId="12" xfId="56" applyFont="1" applyFill="1">
      <alignment wrapText="1"/>
    </xf>
    <xf numFmtId="165" fontId="0" fillId="16" borderId="12" xfId="56" applyNumberFormat="1" applyFont="1" applyFill="1" applyAlignment="1">
      <alignment horizontal="right" wrapText="1"/>
    </xf>
    <xf numFmtId="166" fontId="0" fillId="16" borderId="12" xfId="56" applyNumberFormat="1" applyFont="1" applyFill="1" applyAlignment="1">
      <alignment horizontal="right" wrapText="1"/>
    </xf>
    <xf numFmtId="0" fontId="1" fillId="17" borderId="0" xfId="0" applyFont="1" applyFill="1"/>
    <xf numFmtId="0" fontId="28" fillId="0" borderId="0" xfId="1" applyFont="1" applyAlignment="1">
      <alignment horizontal="left"/>
    </xf>
    <xf numFmtId="0" fontId="2" fillId="0" borderId="0" xfId="1" applyAlignment="1">
      <alignment horizontal="left"/>
    </xf>
    <xf numFmtId="0" fontId="1" fillId="18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30" fillId="16" borderId="0" xfId="0" applyFont="1" applyFill="1"/>
    <xf numFmtId="0" fontId="31" fillId="16" borderId="0" xfId="0" applyFont="1" applyFill="1"/>
    <xf numFmtId="2" fontId="0" fillId="0" borderId="0" xfId="0" applyNumberFormat="1"/>
    <xf numFmtId="0" fontId="32" fillId="16" borderId="12" xfId="56" applyFont="1" applyFill="1">
      <alignment wrapText="1"/>
    </xf>
    <xf numFmtId="165" fontId="32" fillId="16" borderId="12" xfId="56" applyNumberFormat="1" applyFont="1" applyFill="1" applyAlignment="1">
      <alignment horizontal="right" wrapText="1"/>
    </xf>
    <xf numFmtId="166" fontId="32" fillId="16" borderId="12" xfId="56" applyNumberFormat="1" applyFont="1" applyFill="1" applyAlignment="1">
      <alignment horizontal="right" wrapText="1"/>
    </xf>
    <xf numFmtId="0" fontId="28" fillId="0" borderId="0" xfId="1" applyFont="1"/>
    <xf numFmtId="0" fontId="1" fillId="16" borderId="0" xfId="0" applyFont="1" applyFill="1"/>
    <xf numFmtId="0" fontId="33" fillId="0" borderId="0" xfId="0" applyFont="1"/>
    <xf numFmtId="0" fontId="21" fillId="0" borderId="13" xfId="57">
      <alignment wrapText="1"/>
    </xf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eri.ca/assets/files/Study_180_Full_Report.pdf" TargetMode="External"/><Relationship Id="rId2" Type="http://schemas.openxmlformats.org/officeDocument/2006/relationships/hyperlink" Target="https://www.cer-rec.gc.ca/en/data-analysis/canada-energy-future/2021/key-findings.html" TargetMode="External"/><Relationship Id="rId1" Type="http://schemas.openxmlformats.org/officeDocument/2006/relationships/hyperlink" Target="https://apps.cer-rec.gc.ca/ftrppndc/dflt.aspx?GoCTemplateCulture=en-C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pitalpower.com/operations/genesee-1-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pitalpower.com/operations/genesee-1-2/,%20https:/majorprojects.alberta.ca/details/Ghost-River-Battery-Energy-Storage/854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workbookViewId="0">
      <selection activeCell="A20" sqref="A20:XFD22"/>
    </sheetView>
  </sheetViews>
  <sheetFormatPr defaultRowHeight="15" x14ac:dyDescent="0.25"/>
  <cols>
    <col min="1" max="1" width="17.85546875" customWidth="1"/>
    <col min="2" max="2" width="67.57031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5" spans="1:2" x14ac:dyDescent="0.25">
      <c r="A5" t="s">
        <v>3</v>
      </c>
      <c r="B5" s="23" t="s">
        <v>4</v>
      </c>
    </row>
    <row r="6" spans="1:2" x14ac:dyDescent="0.25">
      <c r="B6" s="2" t="s">
        <v>5</v>
      </c>
    </row>
    <row r="7" spans="1:2" x14ac:dyDescent="0.25">
      <c r="B7" s="2">
        <v>2021</v>
      </c>
    </row>
    <row r="8" spans="1:2" x14ac:dyDescent="0.25">
      <c r="B8" s="24" t="s">
        <v>6</v>
      </c>
    </row>
    <row r="9" spans="1:2" x14ac:dyDescent="0.25">
      <c r="B9" s="25" t="s">
        <v>7</v>
      </c>
    </row>
    <row r="10" spans="1:2" x14ac:dyDescent="0.25">
      <c r="B10" s="25"/>
    </row>
    <row r="11" spans="1:2" x14ac:dyDescent="0.25">
      <c r="B11" t="s">
        <v>8</v>
      </c>
    </row>
    <row r="12" spans="1:2" x14ac:dyDescent="0.25">
      <c r="B12" s="2">
        <v>2021</v>
      </c>
    </row>
    <row r="13" spans="1:2" x14ac:dyDescent="0.25">
      <c r="B13" t="s">
        <v>9</v>
      </c>
    </row>
    <row r="14" spans="1:2" x14ac:dyDescent="0.25">
      <c r="B14" s="3" t="s">
        <v>10</v>
      </c>
    </row>
    <row r="15" spans="1:2" x14ac:dyDescent="0.25">
      <c r="B15" t="s">
        <v>11</v>
      </c>
    </row>
    <row r="17" spans="1:2" x14ac:dyDescent="0.25">
      <c r="B17" s="37" t="s">
        <v>12</v>
      </c>
    </row>
    <row r="18" spans="1:2" x14ac:dyDescent="0.25">
      <c r="B18" t="s">
        <v>13</v>
      </c>
    </row>
    <row r="19" spans="1:2" x14ac:dyDescent="0.25">
      <c r="B19" s="2"/>
    </row>
    <row r="20" spans="1:2" x14ac:dyDescent="0.25">
      <c r="B20" s="26" t="s">
        <v>14</v>
      </c>
    </row>
    <row r="21" spans="1:2" x14ac:dyDescent="0.25">
      <c r="B21" t="s">
        <v>5</v>
      </c>
    </row>
    <row r="22" spans="1:2" x14ac:dyDescent="0.25">
      <c r="B22" s="2">
        <v>2021</v>
      </c>
    </row>
    <row r="23" spans="1:2" x14ac:dyDescent="0.25">
      <c r="B23" s="2" t="s">
        <v>15</v>
      </c>
    </row>
    <row r="24" spans="1:2" x14ac:dyDescent="0.25">
      <c r="A24" s="1"/>
      <c r="B24" s="3" t="s">
        <v>16</v>
      </c>
    </row>
    <row r="26" spans="1:2" x14ac:dyDescent="0.25">
      <c r="B26" s="26" t="s">
        <v>17</v>
      </c>
    </row>
    <row r="27" spans="1:2" x14ac:dyDescent="0.25">
      <c r="B27" s="2" t="s">
        <v>18</v>
      </c>
    </row>
    <row r="28" spans="1:2" x14ac:dyDescent="0.25">
      <c r="B28" s="2">
        <v>2019</v>
      </c>
    </row>
    <row r="29" spans="1:2" x14ac:dyDescent="0.25">
      <c r="B29" t="s">
        <v>17</v>
      </c>
    </row>
    <row r="30" spans="1:2" x14ac:dyDescent="0.25">
      <c r="B30" s="3" t="s">
        <v>19</v>
      </c>
    </row>
    <row r="33" spans="1:2" x14ac:dyDescent="0.25">
      <c r="A33" t="s">
        <v>20</v>
      </c>
      <c r="B33" t="s">
        <v>21</v>
      </c>
    </row>
    <row r="34" spans="1:2" x14ac:dyDescent="0.25">
      <c r="B34" s="27" t="s">
        <v>22</v>
      </c>
    </row>
    <row r="35" spans="1:2" x14ac:dyDescent="0.25">
      <c r="B35" t="s">
        <v>23</v>
      </c>
    </row>
    <row r="36" spans="1:2" x14ac:dyDescent="0.25">
      <c r="B36" t="s">
        <v>24</v>
      </c>
    </row>
  </sheetData>
  <hyperlinks>
    <hyperlink ref="B9" r:id="rId1" xr:uid="{E7D65ADF-7CF5-49D6-A7A1-39033888408F}"/>
    <hyperlink ref="B24" r:id="rId2" location="kf4" xr:uid="{4F5D0266-6934-4A85-BD25-1AD6B85A52E5}"/>
    <hyperlink ref="B30" r:id="rId3" xr:uid="{C61D008A-EA11-4EA2-9AB3-9DC6C951D090}"/>
    <hyperlink ref="B17" r:id="rId4" display="https://www.capitalpower.com/operations/genesee-1-2/" xr:uid="{83D5D1D7-56C7-4694-AF93-AB1B0D1061F7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1095-9E27-43FE-8C7F-FAE93D32F49C}">
  <dimension ref="A1:AJ23"/>
  <sheetViews>
    <sheetView workbookViewId="0">
      <selection activeCell="H5" sqref="H5"/>
    </sheetView>
  </sheetViews>
  <sheetFormatPr defaultRowHeight="15" x14ac:dyDescent="0.25"/>
  <cols>
    <col min="1" max="1" width="33.42578125" customWidth="1"/>
    <col min="2" max="9" width="9.85546875" customWidth="1"/>
  </cols>
  <sheetData>
    <row r="1" spans="1:36" x14ac:dyDescent="0.25">
      <c r="A1" s="1" t="s">
        <v>25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25">
      <c r="A2" s="1" t="s">
        <v>26</v>
      </c>
      <c r="B2">
        <v>10</v>
      </c>
      <c r="C2">
        <f>B2*(1+($M$6/100))</f>
        <v>10.854410000000001</v>
      </c>
      <c r="D2">
        <f>C2*(1+($M$6/100))</f>
        <v>11.781821644810003</v>
      </c>
      <c r="E2">
        <f>D2*(1+($M$6/100))</f>
        <v>12.788472267964217</v>
      </c>
      <c r="F2">
        <f>E2*(1+($M$6/100))+380</f>
        <v>393.88113212701137</v>
      </c>
      <c r="G2">
        <f t="shared" ref="G2:AG2" si="0">F2*(1+($M$6/100))</f>
        <v>427.53472993707538</v>
      </c>
      <c r="H2">
        <f t="shared" si="0"/>
        <v>464.06372479762911</v>
      </c>
      <c r="I2">
        <f t="shared" si="0"/>
        <v>503.71379350806336</v>
      </c>
      <c r="J2">
        <f t="shared" si="0"/>
        <v>546.75160373918584</v>
      </c>
      <c r="K2">
        <f t="shared" si="0"/>
        <v>593.46660751426566</v>
      </c>
      <c r="L2">
        <f t="shared" si="0"/>
        <v>644.17298792689212</v>
      </c>
      <c r="M2">
        <f t="shared" si="0"/>
        <v>699.21177218835373</v>
      </c>
      <c r="N2">
        <f t="shared" si="0"/>
        <v>758.95312521589892</v>
      </c>
      <c r="O2">
        <f t="shared" si="0"/>
        <v>823.79883918747066</v>
      </c>
      <c r="P2">
        <f t="shared" si="0"/>
        <v>894.18503580648746</v>
      </c>
      <c r="Q2">
        <f t="shared" si="0"/>
        <v>970.5850994508296</v>
      </c>
      <c r="R2">
        <f t="shared" si="0"/>
        <v>1053.5128609330081</v>
      </c>
      <c r="S2">
        <f t="shared" si="0"/>
        <v>1143.5260532839854</v>
      </c>
      <c r="T2">
        <f t="shared" si="0"/>
        <v>1241.2300628026226</v>
      </c>
      <c r="U2">
        <f t="shared" si="0"/>
        <v>1347.2820005985416</v>
      </c>
      <c r="V2">
        <f t="shared" si="0"/>
        <v>1462.3951220116817</v>
      </c>
      <c r="W2">
        <f t="shared" si="0"/>
        <v>1587.3436236314819</v>
      </c>
      <c r="X2">
        <f t="shared" si="0"/>
        <v>1722.9678501781796</v>
      </c>
      <c r="Y2">
        <f t="shared" si="0"/>
        <v>1870.1799462652536</v>
      </c>
      <c r="Z2">
        <f t="shared" si="0"/>
        <v>2029.9699910541033</v>
      </c>
      <c r="AA2">
        <f t="shared" si="0"/>
        <v>2203.4126570597573</v>
      </c>
      <c r="AB2">
        <f t="shared" si="0"/>
        <v>2391.6744378916001</v>
      </c>
      <c r="AC2">
        <f t="shared" si="0"/>
        <v>2596.0214935394965</v>
      </c>
      <c r="AD2">
        <f t="shared" si="0"/>
        <v>2817.8281659690051</v>
      </c>
      <c r="AE2">
        <f t="shared" si="0"/>
        <v>3058.5862222975634</v>
      </c>
      <c r="AF2">
        <f t="shared" si="0"/>
        <v>3319.91488771689</v>
      </c>
      <c r="AG2">
        <f t="shared" si="0"/>
        <v>3603.5717356383093</v>
      </c>
    </row>
    <row r="3" spans="1:36" x14ac:dyDescent="0.25">
      <c r="F3" s="3" t="s">
        <v>27</v>
      </c>
    </row>
    <row r="5" spans="1:36" x14ac:dyDescent="0.25">
      <c r="B5" s="1" t="s">
        <v>28</v>
      </c>
    </row>
    <row r="6" spans="1:36" ht="15.75" x14ac:dyDescent="0.25">
      <c r="B6" s="6" t="s">
        <v>29</v>
      </c>
      <c r="C6" s="11" t="s">
        <v>30</v>
      </c>
      <c r="K6" s="38" t="s">
        <v>31</v>
      </c>
      <c r="L6" s="19"/>
      <c r="M6" s="19">
        <v>8.5441000000000003</v>
      </c>
    </row>
    <row r="7" spans="1:36" x14ac:dyDescent="0.25">
      <c r="C7" s="9" t="s">
        <v>32</v>
      </c>
    </row>
    <row r="8" spans="1:36" x14ac:dyDescent="0.25">
      <c r="C8" s="9" t="s">
        <v>33</v>
      </c>
      <c r="D8" s="2">
        <f>$D$19*(1+($M$6/100))</f>
        <v>1.4872712582000003</v>
      </c>
      <c r="E8" s="2">
        <f>D8*(1+($M$6/100))</f>
        <v>1.6143452017718667</v>
      </c>
      <c r="F8" s="2">
        <f t="shared" ref="F8:AH8" si="1">E8*(1+($M$6/100))</f>
        <v>1.7522764701564568</v>
      </c>
      <c r="G8" s="2">
        <f t="shared" si="1"/>
        <v>1.9019927240430947</v>
      </c>
      <c r="H8" s="2">
        <f t="shared" si="1"/>
        <v>2.0645008843780608</v>
      </c>
      <c r="I8" s="2">
        <f t="shared" si="1"/>
        <v>2.240893904440207</v>
      </c>
      <c r="J8" s="2">
        <f t="shared" si="1"/>
        <v>2.4323581205294831</v>
      </c>
      <c r="K8" s="2">
        <f t="shared" si="1"/>
        <v>2.6401812307056427</v>
      </c>
      <c r="L8" s="2">
        <f t="shared" si="1"/>
        <v>2.8657609552383638</v>
      </c>
      <c r="M8" s="2">
        <f t="shared" si="1"/>
        <v>3.1106144370148852</v>
      </c>
      <c r="N8" s="2">
        <f t="shared" si="1"/>
        <v>3.3763884451278741</v>
      </c>
      <c r="O8" s="2">
        <f t="shared" si="1"/>
        <v>3.6648704502680451</v>
      </c>
      <c r="P8" s="2">
        <f t="shared" si="1"/>
        <v>3.9780006464093978</v>
      </c>
      <c r="Q8" s="2">
        <f t="shared" si="1"/>
        <v>4.3178849996392632</v>
      </c>
      <c r="R8" s="2">
        <f t="shared" si="1"/>
        <v>4.6868094118934422</v>
      </c>
      <c r="S8" s="2">
        <f t="shared" si="1"/>
        <v>5.0872550948550304</v>
      </c>
      <c r="T8" s="2">
        <f t="shared" si="1"/>
        <v>5.5219152574145394</v>
      </c>
      <c r="U8" s="2">
        <f t="shared" si="1"/>
        <v>5.993713218923296</v>
      </c>
      <c r="V8" s="2">
        <f t="shared" si="1"/>
        <v>6.5058220700613223</v>
      </c>
      <c r="W8" s="2">
        <f t="shared" si="1"/>
        <v>7.0616860135494326</v>
      </c>
      <c r="X8" s="2">
        <f t="shared" si="1"/>
        <v>7.6650435282331104</v>
      </c>
      <c r="Y8" s="2">
        <f t="shared" si="1"/>
        <v>8.3199525123288769</v>
      </c>
      <c r="Z8" s="2">
        <f t="shared" si="1"/>
        <v>9.030817574934769</v>
      </c>
      <c r="AA8" s="2">
        <f t="shared" si="1"/>
        <v>9.8024196593547721</v>
      </c>
      <c r="AB8" s="2">
        <f t="shared" si="1"/>
        <v>10.639948197469705</v>
      </c>
      <c r="AC8" s="2">
        <f t="shared" si="1"/>
        <v>11.549036011409715</v>
      </c>
      <c r="AD8" s="2">
        <f t="shared" si="1"/>
        <v>12.535797197260573</v>
      </c>
      <c r="AE8" s="2">
        <f t="shared" si="1"/>
        <v>13.606868245591714</v>
      </c>
      <c r="AF8" s="2">
        <f t="shared" si="1"/>
        <v>14.769452675363318</v>
      </c>
      <c r="AG8" s="2">
        <f t="shared" si="1"/>
        <v>16.031369481399036</v>
      </c>
      <c r="AH8" s="2">
        <f t="shared" si="1"/>
        <v>17.401105721259253</v>
      </c>
      <c r="AI8" s="2" t="s">
        <v>33</v>
      </c>
      <c r="AJ8" s="2" t="s">
        <v>34</v>
      </c>
    </row>
    <row r="9" spans="1:36" ht="36.75" x14ac:dyDescent="0.25">
      <c r="C9" s="10" t="s">
        <v>35</v>
      </c>
      <c r="D9" s="10">
        <v>2019</v>
      </c>
      <c r="E9" s="10">
        <v>2020</v>
      </c>
      <c r="F9" s="10">
        <v>2021</v>
      </c>
      <c r="G9" s="10">
        <v>2022</v>
      </c>
      <c r="H9" s="10">
        <v>2023</v>
      </c>
      <c r="I9" s="10">
        <v>2024</v>
      </c>
      <c r="J9" s="10">
        <v>2025</v>
      </c>
      <c r="K9" s="10">
        <v>2026</v>
      </c>
      <c r="L9" s="10">
        <v>2027</v>
      </c>
      <c r="M9" s="10">
        <v>2028</v>
      </c>
      <c r="N9" s="10">
        <v>2029</v>
      </c>
      <c r="O9" s="10">
        <v>2030</v>
      </c>
      <c r="P9" s="10">
        <v>2031</v>
      </c>
      <c r="Q9" s="10">
        <v>2032</v>
      </c>
      <c r="R9" s="10">
        <v>2033</v>
      </c>
      <c r="S9" s="10">
        <v>2034</v>
      </c>
      <c r="T9" s="10">
        <v>2035</v>
      </c>
      <c r="U9" s="10">
        <v>2036</v>
      </c>
      <c r="V9" s="10">
        <v>2037</v>
      </c>
      <c r="W9" s="10">
        <v>2038</v>
      </c>
      <c r="X9" s="10">
        <v>2039</v>
      </c>
      <c r="Y9" s="10">
        <v>2040</v>
      </c>
      <c r="Z9" s="10">
        <v>2041</v>
      </c>
      <c r="AA9" s="10">
        <v>2042</v>
      </c>
      <c r="AB9" s="10">
        <v>2043</v>
      </c>
      <c r="AC9" s="10">
        <v>2044</v>
      </c>
      <c r="AD9" s="10">
        <v>2045</v>
      </c>
      <c r="AE9" s="10">
        <v>2046</v>
      </c>
      <c r="AF9" s="10">
        <v>2047</v>
      </c>
      <c r="AG9" s="10">
        <v>2048</v>
      </c>
      <c r="AH9" s="10">
        <v>2049</v>
      </c>
      <c r="AI9" s="10">
        <v>2050</v>
      </c>
      <c r="AJ9" s="10">
        <v>2050</v>
      </c>
    </row>
    <row r="11" spans="1:36" ht="36.75" x14ac:dyDescent="0.25">
      <c r="C11" s="12" t="s">
        <v>36</v>
      </c>
    </row>
    <row r="12" spans="1:36" ht="24.75" x14ac:dyDescent="0.25">
      <c r="C12" s="12" t="s">
        <v>37</v>
      </c>
    </row>
    <row r="13" spans="1:36" x14ac:dyDescent="0.25">
      <c r="B13" s="6" t="s">
        <v>38</v>
      </c>
      <c r="C13" s="13" t="s">
        <v>39</v>
      </c>
      <c r="D13" s="14">
        <v>231.084137</v>
      </c>
      <c r="E13" s="14">
        <v>223.796234</v>
      </c>
      <c r="F13" s="14">
        <v>221.061813</v>
      </c>
      <c r="G13" s="14">
        <v>207.50491299999999</v>
      </c>
      <c r="H13" s="14">
        <v>190.04248000000001</v>
      </c>
      <c r="I13" s="14">
        <v>172.30737300000001</v>
      </c>
      <c r="J13" s="14">
        <v>138.29920999999999</v>
      </c>
      <c r="K13" s="14">
        <v>135.373199</v>
      </c>
      <c r="L13" s="14">
        <v>134.09551999999999</v>
      </c>
      <c r="M13" s="14">
        <v>132.760513</v>
      </c>
      <c r="N13" s="14">
        <v>130.82551599999999</v>
      </c>
      <c r="O13" s="14">
        <v>130.190506</v>
      </c>
      <c r="P13" s="14">
        <v>129.95851099999999</v>
      </c>
      <c r="Q13" s="14">
        <v>129.86621099999999</v>
      </c>
      <c r="R13" s="14">
        <v>129.86621099999999</v>
      </c>
      <c r="S13" s="14">
        <v>128.70791600000001</v>
      </c>
      <c r="T13" s="14">
        <v>127.831902</v>
      </c>
      <c r="U13" s="14">
        <v>127.149406</v>
      </c>
      <c r="V13" s="14">
        <v>126.61489899999999</v>
      </c>
      <c r="W13" s="14">
        <v>124.961411</v>
      </c>
      <c r="X13" s="14">
        <v>124.622406</v>
      </c>
      <c r="Y13" s="14">
        <v>124.622406</v>
      </c>
      <c r="Z13" s="14">
        <v>124.28241</v>
      </c>
      <c r="AA13" s="14">
        <v>124.28241</v>
      </c>
      <c r="AB13" s="14">
        <v>124.28241</v>
      </c>
      <c r="AC13" s="14">
        <v>124.28241</v>
      </c>
      <c r="AD13" s="14">
        <v>123.867401</v>
      </c>
      <c r="AE13" s="14">
        <v>123.867401</v>
      </c>
      <c r="AF13" s="14">
        <v>123.635406</v>
      </c>
      <c r="AG13" s="14">
        <v>123.635406</v>
      </c>
      <c r="AH13" s="14">
        <v>123.410408</v>
      </c>
      <c r="AI13" s="14">
        <v>123.410408</v>
      </c>
      <c r="AJ13" s="15">
        <v>-2.0031E-2</v>
      </c>
    </row>
    <row r="14" spans="1:36" ht="75" x14ac:dyDescent="0.25">
      <c r="B14" s="6" t="s">
        <v>40</v>
      </c>
      <c r="C14" s="13" t="s">
        <v>41</v>
      </c>
      <c r="D14" s="14">
        <v>75.206710999999999</v>
      </c>
      <c r="E14" s="14">
        <v>72.773109000000005</v>
      </c>
      <c r="F14" s="14">
        <v>66.741507999999996</v>
      </c>
      <c r="G14" s="14">
        <v>61.672409000000002</v>
      </c>
      <c r="H14" s="14">
        <v>59.380302</v>
      </c>
      <c r="I14" s="14">
        <v>56.946198000000003</v>
      </c>
      <c r="J14" s="14">
        <v>60.158005000000003</v>
      </c>
      <c r="K14" s="14">
        <v>58.542808999999998</v>
      </c>
      <c r="L14" s="14">
        <v>58.025803000000003</v>
      </c>
      <c r="M14" s="14">
        <v>57.491805999999997</v>
      </c>
      <c r="N14" s="14">
        <v>55.735405</v>
      </c>
      <c r="O14" s="14">
        <v>55.287407000000002</v>
      </c>
      <c r="P14" s="14">
        <v>54.269210999999999</v>
      </c>
      <c r="Q14" s="14">
        <v>52.417209999999997</v>
      </c>
      <c r="R14" s="14">
        <v>51.148808000000002</v>
      </c>
      <c r="S14" s="14">
        <v>50.620708</v>
      </c>
      <c r="T14" s="14">
        <v>49.641711999999998</v>
      </c>
      <c r="U14" s="14">
        <v>49.641711999999998</v>
      </c>
      <c r="V14" s="14">
        <v>49.641711999999998</v>
      </c>
      <c r="W14" s="14">
        <v>49.310710999999998</v>
      </c>
      <c r="X14" s="14">
        <v>49.310710999999998</v>
      </c>
      <c r="Y14" s="14">
        <v>49.310710999999998</v>
      </c>
      <c r="Z14" s="14">
        <v>49.310710999999998</v>
      </c>
      <c r="AA14" s="14">
        <v>49.310710999999998</v>
      </c>
      <c r="AB14" s="14">
        <v>49.310710999999998</v>
      </c>
      <c r="AC14" s="14">
        <v>49.310710999999998</v>
      </c>
      <c r="AD14" s="14">
        <v>49.310710999999998</v>
      </c>
      <c r="AE14" s="14">
        <v>49.310710999999998</v>
      </c>
      <c r="AF14" s="14">
        <v>49.310710999999998</v>
      </c>
      <c r="AG14" s="14">
        <v>49.230708999999997</v>
      </c>
      <c r="AH14" s="14">
        <v>49.230708999999997</v>
      </c>
      <c r="AI14" s="14">
        <v>49.230708999999997</v>
      </c>
      <c r="AJ14" s="15">
        <v>-1.3575E-2</v>
      </c>
    </row>
    <row r="15" spans="1:36" ht="45" x14ac:dyDescent="0.25">
      <c r="B15" s="6" t="s">
        <v>42</v>
      </c>
      <c r="C15" s="13" t="s">
        <v>43</v>
      </c>
      <c r="D15" s="14">
        <v>239.88580300000001</v>
      </c>
      <c r="E15" s="14">
        <v>244.90321399999999</v>
      </c>
      <c r="F15" s="14">
        <v>254.76440400000001</v>
      </c>
      <c r="G15" s="14">
        <v>269.495361</v>
      </c>
      <c r="H15" s="14">
        <v>280.39184599999999</v>
      </c>
      <c r="I15" s="14">
        <v>289.07000699999998</v>
      </c>
      <c r="J15" s="14">
        <v>301.34295700000001</v>
      </c>
      <c r="K15" s="14">
        <v>309.657196</v>
      </c>
      <c r="L15" s="14">
        <v>312.92663599999997</v>
      </c>
      <c r="M15" s="14">
        <v>316.25357100000002</v>
      </c>
      <c r="N15" s="14">
        <v>320.897156</v>
      </c>
      <c r="O15" s="14">
        <v>322.814819</v>
      </c>
      <c r="P15" s="14">
        <v>327.72052000000002</v>
      </c>
      <c r="Q15" s="14">
        <v>330.200897</v>
      </c>
      <c r="R15" s="14">
        <v>333.93457000000001</v>
      </c>
      <c r="S15" s="14">
        <v>337.632904</v>
      </c>
      <c r="T15" s="14">
        <v>341.53002900000001</v>
      </c>
      <c r="U15" s="14">
        <v>346.66101099999997</v>
      </c>
      <c r="V15" s="14">
        <v>351.82873499999999</v>
      </c>
      <c r="W15" s="14">
        <v>357.30999800000001</v>
      </c>
      <c r="X15" s="14">
        <v>362.72366299999999</v>
      </c>
      <c r="Y15" s="14">
        <v>367.03781099999998</v>
      </c>
      <c r="Z15" s="14">
        <v>370.36437999999998</v>
      </c>
      <c r="AA15" s="14">
        <v>373.629974</v>
      </c>
      <c r="AB15" s="14">
        <v>377.41656499999999</v>
      </c>
      <c r="AC15" s="14">
        <v>378.86200000000002</v>
      </c>
      <c r="AD15" s="14">
        <v>381.45684799999998</v>
      </c>
      <c r="AE15" s="14">
        <v>385.46112099999999</v>
      </c>
      <c r="AF15" s="14">
        <v>389.477417</v>
      </c>
      <c r="AG15" s="14">
        <v>392.11798099999999</v>
      </c>
      <c r="AH15" s="14">
        <v>397.56341600000002</v>
      </c>
      <c r="AI15" s="14">
        <v>400.95281999999997</v>
      </c>
      <c r="AJ15" s="15">
        <v>1.6708000000000001E-2</v>
      </c>
    </row>
    <row r="16" spans="1:36" ht="75" x14ac:dyDescent="0.25">
      <c r="B16" s="6" t="s">
        <v>44</v>
      </c>
      <c r="C16" s="13" t="s">
        <v>45</v>
      </c>
      <c r="D16" s="14">
        <v>140.492706</v>
      </c>
      <c r="E16" s="14">
        <v>147.97756999999999</v>
      </c>
      <c r="F16" s="14">
        <v>153.151962</v>
      </c>
      <c r="G16" s="14">
        <v>156.03604100000001</v>
      </c>
      <c r="H16" s="14">
        <v>159.434662</v>
      </c>
      <c r="I16" s="14">
        <v>163.249786</v>
      </c>
      <c r="J16" s="14">
        <v>167.95742799999999</v>
      </c>
      <c r="K16" s="14">
        <v>172.69607500000001</v>
      </c>
      <c r="L16" s="14">
        <v>175.56021100000001</v>
      </c>
      <c r="M16" s="14">
        <v>180.78301999999999</v>
      </c>
      <c r="N16" s="14">
        <v>184.12144499999999</v>
      </c>
      <c r="O16" s="14">
        <v>189.52706900000001</v>
      </c>
      <c r="P16" s="14">
        <v>195.743484</v>
      </c>
      <c r="Q16" s="14">
        <v>202.89238</v>
      </c>
      <c r="R16" s="14">
        <v>207.31115700000001</v>
      </c>
      <c r="S16" s="14">
        <v>211.761627</v>
      </c>
      <c r="T16" s="14">
        <v>218.32164</v>
      </c>
      <c r="U16" s="14">
        <v>223.14460800000001</v>
      </c>
      <c r="V16" s="14">
        <v>229.91980000000001</v>
      </c>
      <c r="W16" s="14">
        <v>234.47051999999999</v>
      </c>
      <c r="X16" s="14">
        <v>241.515961</v>
      </c>
      <c r="Y16" s="14">
        <v>246.680206</v>
      </c>
      <c r="Z16" s="14">
        <v>253.763214</v>
      </c>
      <c r="AA16" s="14">
        <v>259.46978799999999</v>
      </c>
      <c r="AB16" s="14">
        <v>267.01702899999998</v>
      </c>
      <c r="AC16" s="14">
        <v>275.69638099999997</v>
      </c>
      <c r="AD16" s="14">
        <v>282.17578099999997</v>
      </c>
      <c r="AE16" s="14">
        <v>291.15887500000002</v>
      </c>
      <c r="AF16" s="14">
        <v>296.65948500000002</v>
      </c>
      <c r="AG16" s="14">
        <v>305.95700099999999</v>
      </c>
      <c r="AH16" s="14">
        <v>313.39669800000001</v>
      </c>
      <c r="AI16" s="14">
        <v>323.01959199999999</v>
      </c>
      <c r="AJ16" s="15">
        <v>2.7220999999999999E-2</v>
      </c>
    </row>
    <row r="17" spans="2:36" ht="30" x14ac:dyDescent="0.25">
      <c r="B17" s="6" t="s">
        <v>46</v>
      </c>
      <c r="C17" s="13" t="s">
        <v>47</v>
      </c>
      <c r="D17" s="14">
        <v>98.110114999999993</v>
      </c>
      <c r="E17" s="14">
        <v>97.091614000000007</v>
      </c>
      <c r="F17" s="14">
        <v>94.744415000000004</v>
      </c>
      <c r="G17" s="14">
        <v>95.087219000000005</v>
      </c>
      <c r="H17" s="14">
        <v>95.131218000000004</v>
      </c>
      <c r="I17" s="14">
        <v>95.182006999999999</v>
      </c>
      <c r="J17" s="14">
        <v>91.920135000000002</v>
      </c>
      <c r="K17" s="14">
        <v>83.109558000000007</v>
      </c>
      <c r="L17" s="14">
        <v>83.144729999999996</v>
      </c>
      <c r="M17" s="14">
        <v>83.179893000000007</v>
      </c>
      <c r="N17" s="14">
        <v>83.224868999999998</v>
      </c>
      <c r="O17" s="14">
        <v>83.310944000000006</v>
      </c>
      <c r="P17" s="14">
        <v>83.449646000000001</v>
      </c>
      <c r="Q17" s="14">
        <v>83.545952</v>
      </c>
      <c r="R17" s="14">
        <v>81.662491000000003</v>
      </c>
      <c r="S17" s="14">
        <v>79.616546999999997</v>
      </c>
      <c r="T17" s="14">
        <v>79.794891000000007</v>
      </c>
      <c r="U17" s="14">
        <v>79.927475000000001</v>
      </c>
      <c r="V17" s="14">
        <v>79.954239000000001</v>
      </c>
      <c r="W17" s="14">
        <v>79.980987999999996</v>
      </c>
      <c r="X17" s="14">
        <v>79.980987999999996</v>
      </c>
      <c r="Y17" s="14">
        <v>78.856719999999996</v>
      </c>
      <c r="Z17" s="14">
        <v>79.015640000000005</v>
      </c>
      <c r="AA17" s="14">
        <v>79.130629999999996</v>
      </c>
      <c r="AB17" s="14">
        <v>78.089554000000007</v>
      </c>
      <c r="AC17" s="14">
        <v>78.185455000000005</v>
      </c>
      <c r="AD17" s="14">
        <v>78.289337000000003</v>
      </c>
      <c r="AE17" s="14">
        <v>78.343445000000003</v>
      </c>
      <c r="AF17" s="14">
        <v>78.397537</v>
      </c>
      <c r="AG17" s="14">
        <v>78.431229000000002</v>
      </c>
      <c r="AH17" s="14">
        <v>78.471939000000006</v>
      </c>
      <c r="AI17" s="14">
        <v>78.534271000000004</v>
      </c>
      <c r="AJ17" s="15">
        <v>-7.1539999999999998E-3</v>
      </c>
    </row>
    <row r="18" spans="2:36" ht="45" x14ac:dyDescent="0.25">
      <c r="B18" s="6" t="s">
        <v>48</v>
      </c>
      <c r="C18" s="13" t="s">
        <v>49</v>
      </c>
      <c r="D18" s="14">
        <v>22.830203999999998</v>
      </c>
      <c r="E18" s="14">
        <v>22.830203999999998</v>
      </c>
      <c r="F18" s="14">
        <v>22.830203999999998</v>
      </c>
      <c r="G18" s="14">
        <v>22.830203999999998</v>
      </c>
      <c r="H18" s="14">
        <v>22.830203999999998</v>
      </c>
      <c r="I18" s="14">
        <v>22.830203999999998</v>
      </c>
      <c r="J18" s="14">
        <v>22.830203999999998</v>
      </c>
      <c r="K18" s="14">
        <v>22.830203999999998</v>
      </c>
      <c r="L18" s="14">
        <v>22.830203999999998</v>
      </c>
      <c r="M18" s="14">
        <v>22.830203999999998</v>
      </c>
      <c r="N18" s="14">
        <v>22.830203999999998</v>
      </c>
      <c r="O18" s="14">
        <v>22.830203999999998</v>
      </c>
      <c r="P18" s="14">
        <v>22.830203999999998</v>
      </c>
      <c r="Q18" s="14">
        <v>22.830203999999998</v>
      </c>
      <c r="R18" s="14">
        <v>22.830203999999998</v>
      </c>
      <c r="S18" s="14">
        <v>22.830203999999998</v>
      </c>
      <c r="T18" s="14">
        <v>22.830203999999998</v>
      </c>
      <c r="U18" s="14">
        <v>22.830203999999998</v>
      </c>
      <c r="V18" s="14">
        <v>22.830203999999998</v>
      </c>
      <c r="W18" s="14">
        <v>22.830203999999998</v>
      </c>
      <c r="X18" s="14">
        <v>22.830203999999998</v>
      </c>
      <c r="Y18" s="14">
        <v>22.830203999999998</v>
      </c>
      <c r="Z18" s="14">
        <v>22.830203999999998</v>
      </c>
      <c r="AA18" s="14">
        <v>22.830203999999998</v>
      </c>
      <c r="AB18" s="14">
        <v>22.830203999999998</v>
      </c>
      <c r="AC18" s="14">
        <v>22.830203999999998</v>
      </c>
      <c r="AD18" s="14">
        <v>22.830203999999998</v>
      </c>
      <c r="AE18" s="14">
        <v>22.830203999999998</v>
      </c>
      <c r="AF18" s="14">
        <v>22.830203999999998</v>
      </c>
      <c r="AG18" s="14">
        <v>22.830203999999998</v>
      </c>
      <c r="AH18" s="14">
        <v>22.830203999999998</v>
      </c>
      <c r="AI18" s="14">
        <v>22.830203999999998</v>
      </c>
      <c r="AJ18" s="15">
        <v>0</v>
      </c>
    </row>
    <row r="19" spans="2:36" ht="30" x14ac:dyDescent="0.25">
      <c r="B19" s="18" t="s">
        <v>50</v>
      </c>
      <c r="C19" s="34" t="s">
        <v>51</v>
      </c>
      <c r="D19" s="35">
        <v>1.3702000000000001</v>
      </c>
      <c r="E19" s="35">
        <v>2.62886</v>
      </c>
      <c r="F19" s="35">
        <v>5.6288600000000004</v>
      </c>
      <c r="G19" s="35">
        <v>6.2598599999999998</v>
      </c>
      <c r="H19" s="35">
        <v>6.8908610000000001</v>
      </c>
      <c r="I19" s="35">
        <v>7.520861</v>
      </c>
      <c r="J19" s="35">
        <v>7.9638609999999996</v>
      </c>
      <c r="K19" s="35">
        <v>8.3748609999999992</v>
      </c>
      <c r="L19" s="35">
        <v>8.7858610000000006</v>
      </c>
      <c r="M19" s="35">
        <v>9.1968610000000002</v>
      </c>
      <c r="N19" s="35">
        <v>9.6588419999999999</v>
      </c>
      <c r="O19" s="35">
        <v>10.069842</v>
      </c>
      <c r="P19" s="35">
        <v>10.069842</v>
      </c>
      <c r="Q19" s="35">
        <v>10.069842</v>
      </c>
      <c r="R19" s="35">
        <v>10.356866</v>
      </c>
      <c r="S19" s="35">
        <v>10.804548</v>
      </c>
      <c r="T19" s="35">
        <v>10.804548</v>
      </c>
      <c r="U19" s="35">
        <v>10.872132000000001</v>
      </c>
      <c r="V19" s="35">
        <v>10.872132000000001</v>
      </c>
      <c r="W19" s="35">
        <v>10.886932</v>
      </c>
      <c r="X19" s="35">
        <v>10.886932</v>
      </c>
      <c r="Y19" s="35">
        <v>10.974281</v>
      </c>
      <c r="Z19" s="35">
        <v>11.413679999999999</v>
      </c>
      <c r="AA19" s="35">
        <v>12.008404000000001</v>
      </c>
      <c r="AB19" s="35">
        <v>12.008404000000001</v>
      </c>
      <c r="AC19" s="35">
        <v>12.008404000000001</v>
      </c>
      <c r="AD19" s="35">
        <v>12.642261</v>
      </c>
      <c r="AE19" s="35">
        <v>13.321657</v>
      </c>
      <c r="AF19" s="35">
        <v>15.081673</v>
      </c>
      <c r="AG19" s="35">
        <v>16.082681999999998</v>
      </c>
      <c r="AH19" s="35">
        <v>17.366105999999998</v>
      </c>
      <c r="AI19" s="35">
        <v>17.400895999999999</v>
      </c>
      <c r="AJ19" s="36">
        <v>8.5441000000000003E-2</v>
      </c>
    </row>
    <row r="20" spans="2:36" ht="30" x14ac:dyDescent="0.25">
      <c r="B20" s="6" t="s">
        <v>52</v>
      </c>
      <c r="C20" s="13" t="s">
        <v>53</v>
      </c>
      <c r="D20" s="14">
        <v>0.14910000000000001</v>
      </c>
      <c r="E20" s="14">
        <v>0.1731</v>
      </c>
      <c r="F20" s="14">
        <v>0.17680000000000001</v>
      </c>
      <c r="G20" s="14">
        <v>0.18442700000000001</v>
      </c>
      <c r="H20" s="14">
        <v>0.185699</v>
      </c>
      <c r="I20" s="14">
        <v>0.185699</v>
      </c>
      <c r="J20" s="14">
        <v>0.185699</v>
      </c>
      <c r="K20" s="14">
        <v>0.185699</v>
      </c>
      <c r="L20" s="14">
        <v>0.185699</v>
      </c>
      <c r="M20" s="14">
        <v>0.215561</v>
      </c>
      <c r="N20" s="14">
        <v>0.215561</v>
      </c>
      <c r="O20" s="14">
        <v>0.215561</v>
      </c>
      <c r="P20" s="14">
        <v>0.215561</v>
      </c>
      <c r="Q20" s="14">
        <v>0.215561</v>
      </c>
      <c r="R20" s="14">
        <v>0.215561</v>
      </c>
      <c r="S20" s="14">
        <v>0.215561</v>
      </c>
      <c r="T20" s="14">
        <v>0.215561</v>
      </c>
      <c r="U20" s="14">
        <v>0.215561</v>
      </c>
      <c r="V20" s="14">
        <v>0.215561</v>
      </c>
      <c r="W20" s="14">
        <v>0.215561</v>
      </c>
      <c r="X20" s="14">
        <v>0.215561</v>
      </c>
      <c r="Y20" s="14">
        <v>0.215561</v>
      </c>
      <c r="Z20" s="14">
        <v>0.215561</v>
      </c>
      <c r="AA20" s="14">
        <v>0.215561</v>
      </c>
      <c r="AB20" s="14">
        <v>0.215561</v>
      </c>
      <c r="AC20" s="14">
        <v>0.215561</v>
      </c>
      <c r="AD20" s="14">
        <v>0.215561</v>
      </c>
      <c r="AE20" s="14">
        <v>0.215561</v>
      </c>
      <c r="AF20" s="14">
        <v>0.215561</v>
      </c>
      <c r="AG20" s="14">
        <v>0.215561</v>
      </c>
      <c r="AH20" s="14">
        <v>0.215561</v>
      </c>
      <c r="AI20" s="14">
        <v>0.215561</v>
      </c>
      <c r="AJ20" s="15">
        <v>1.1962E-2</v>
      </c>
    </row>
    <row r="21" spans="2:36" ht="60" x14ac:dyDescent="0.25">
      <c r="B21" s="6" t="s">
        <v>54</v>
      </c>
      <c r="C21" s="13" t="s">
        <v>55</v>
      </c>
      <c r="D21" s="14">
        <v>231.457718</v>
      </c>
      <c r="E21" s="14">
        <v>258.357483</v>
      </c>
      <c r="F21" s="14">
        <v>277.13540599999999</v>
      </c>
      <c r="G21" s="14">
        <v>310.87704500000001</v>
      </c>
      <c r="H21" s="14">
        <v>331.81784099999999</v>
      </c>
      <c r="I21" s="14">
        <v>344.99237099999999</v>
      </c>
      <c r="J21" s="14">
        <v>362.63211100000001</v>
      </c>
      <c r="K21" s="14">
        <v>376.454498</v>
      </c>
      <c r="L21" s="14">
        <v>385.75335699999999</v>
      </c>
      <c r="M21" s="14">
        <v>394.84075899999999</v>
      </c>
      <c r="N21" s="14">
        <v>408.56664999999998</v>
      </c>
      <c r="O21" s="14">
        <v>424.560181</v>
      </c>
      <c r="P21" s="14">
        <v>425.74160799999999</v>
      </c>
      <c r="Q21" s="14">
        <v>427.53900099999998</v>
      </c>
      <c r="R21" s="14">
        <v>429.74127199999998</v>
      </c>
      <c r="S21" s="14">
        <v>431.20205700000002</v>
      </c>
      <c r="T21" s="14">
        <v>443.32995599999998</v>
      </c>
      <c r="U21" s="14">
        <v>450.23541299999999</v>
      </c>
      <c r="V21" s="14">
        <v>457.24945100000002</v>
      </c>
      <c r="W21" s="14">
        <v>466.10827599999999</v>
      </c>
      <c r="X21" s="14">
        <v>474.70233200000001</v>
      </c>
      <c r="Y21" s="14">
        <v>485.57074</v>
      </c>
      <c r="Z21" s="14">
        <v>498.04614299999997</v>
      </c>
      <c r="AA21" s="14">
        <v>512.42919900000004</v>
      </c>
      <c r="AB21" s="14">
        <v>528.93060300000002</v>
      </c>
      <c r="AC21" s="14">
        <v>546.75122099999999</v>
      </c>
      <c r="AD21" s="14">
        <v>564.91027799999995</v>
      </c>
      <c r="AE21" s="14">
        <v>576.69909700000005</v>
      </c>
      <c r="AF21" s="14">
        <v>587.45465100000001</v>
      </c>
      <c r="AG21" s="14">
        <v>594.93798800000002</v>
      </c>
      <c r="AH21" s="14">
        <v>603.52209500000004</v>
      </c>
      <c r="AI21" s="14">
        <v>612.45574999999997</v>
      </c>
      <c r="AJ21" s="15">
        <v>3.1888E-2</v>
      </c>
    </row>
    <row r="22" spans="2:36" ht="90" x14ac:dyDescent="0.25">
      <c r="B22" s="6" t="s">
        <v>56</v>
      </c>
      <c r="C22" s="13" t="s">
        <v>57</v>
      </c>
      <c r="D22" s="14">
        <v>0</v>
      </c>
      <c r="E22" s="14">
        <v>0</v>
      </c>
      <c r="F22" s="14">
        <v>3.7135910000000001</v>
      </c>
      <c r="G22" s="14">
        <v>4.1676700000000002</v>
      </c>
      <c r="H22" s="14">
        <v>4.5476159999999997</v>
      </c>
      <c r="I22" s="14">
        <v>4.9869719999999997</v>
      </c>
      <c r="J22" s="14">
        <v>5.4492339999999997</v>
      </c>
      <c r="K22" s="14">
        <v>5.9613849999999999</v>
      </c>
      <c r="L22" s="14">
        <v>6.5921539999999998</v>
      </c>
      <c r="M22" s="14">
        <v>7.4718270000000002</v>
      </c>
      <c r="N22" s="14">
        <v>8.539021</v>
      </c>
      <c r="O22" s="14">
        <v>9.5355299999999996</v>
      </c>
      <c r="P22" s="14">
        <v>10.636310999999999</v>
      </c>
      <c r="Q22" s="14">
        <v>11.831466000000001</v>
      </c>
      <c r="R22" s="14">
        <v>12.989717000000001</v>
      </c>
      <c r="S22" s="14">
        <v>14.554209</v>
      </c>
      <c r="T22" s="14">
        <v>16.432065999999999</v>
      </c>
      <c r="U22" s="14">
        <v>18.254663000000001</v>
      </c>
      <c r="V22" s="14">
        <v>20.558561000000001</v>
      </c>
      <c r="W22" s="14">
        <v>22.902798000000001</v>
      </c>
      <c r="X22" s="14">
        <v>25.320221</v>
      </c>
      <c r="Y22" s="14">
        <v>27.838014999999999</v>
      </c>
      <c r="Z22" s="14">
        <v>30.430658000000001</v>
      </c>
      <c r="AA22" s="14">
        <v>32.999896999999997</v>
      </c>
      <c r="AB22" s="14">
        <v>35.882655999999997</v>
      </c>
      <c r="AC22" s="14">
        <v>38.735401000000003</v>
      </c>
      <c r="AD22" s="14">
        <v>41.726345000000002</v>
      </c>
      <c r="AE22" s="14">
        <v>44.878906000000001</v>
      </c>
      <c r="AF22" s="14">
        <v>47.995967999999998</v>
      </c>
      <c r="AG22" s="14">
        <v>51.195476999999997</v>
      </c>
      <c r="AH22" s="14">
        <v>54.537044999999999</v>
      </c>
      <c r="AI22" s="14">
        <v>57.978287000000002</v>
      </c>
      <c r="AJ22" s="15" t="s">
        <v>58</v>
      </c>
    </row>
    <row r="23" spans="2:36" x14ac:dyDescent="0.25">
      <c r="B23" s="6" t="s">
        <v>59</v>
      </c>
      <c r="C23" s="12" t="s">
        <v>60</v>
      </c>
      <c r="D23" s="16">
        <v>1040.5866699999999</v>
      </c>
      <c r="E23" s="16">
        <v>1070.5313719999999</v>
      </c>
      <c r="F23" s="16">
        <v>1099.9490969999999</v>
      </c>
      <c r="G23" s="16">
        <v>1134.1152340000001</v>
      </c>
      <c r="H23" s="16">
        <v>1150.6527100000001</v>
      </c>
      <c r="I23" s="16">
        <v>1157.2714840000001</v>
      </c>
      <c r="J23" s="16">
        <v>1158.7387699999999</v>
      </c>
      <c r="K23" s="16">
        <v>1173.185547</v>
      </c>
      <c r="L23" s="16">
        <v>1187.9001459999999</v>
      </c>
      <c r="M23" s="16">
        <v>1205.024048</v>
      </c>
      <c r="N23" s="16">
        <v>1224.614624</v>
      </c>
      <c r="O23" s="16">
        <v>1248.3420410000001</v>
      </c>
      <c r="P23" s="16">
        <v>1260.634888</v>
      </c>
      <c r="Q23" s="16">
        <v>1271.4086910000001</v>
      </c>
      <c r="R23" s="16">
        <v>1280.056763</v>
      </c>
      <c r="S23" s="16">
        <v>1287.946289</v>
      </c>
      <c r="T23" s="16">
        <v>1310.732544</v>
      </c>
      <c r="U23" s="16">
        <v>1328.932251</v>
      </c>
      <c r="V23" s="16">
        <v>1349.6854249999999</v>
      </c>
      <c r="W23" s="16">
        <v>1368.977539</v>
      </c>
      <c r="X23" s="16">
        <v>1392.109009</v>
      </c>
      <c r="Y23" s="16">
        <v>1413.9365230000001</v>
      </c>
      <c r="Z23" s="16">
        <v>1439.672607</v>
      </c>
      <c r="AA23" s="16">
        <v>1466.306763</v>
      </c>
      <c r="AB23" s="16">
        <v>1495.9837649999999</v>
      </c>
      <c r="AC23" s="16">
        <v>1526.877686</v>
      </c>
      <c r="AD23" s="16">
        <v>1557.424683</v>
      </c>
      <c r="AE23" s="16">
        <v>1586.0870359999999</v>
      </c>
      <c r="AF23" s="16">
        <v>1611.0585940000001</v>
      </c>
      <c r="AG23" s="16">
        <v>1634.6342770000001</v>
      </c>
      <c r="AH23" s="16">
        <v>1660.544067</v>
      </c>
      <c r="AI23" s="16">
        <v>1686.028564</v>
      </c>
      <c r="AJ23" s="17">
        <v>1.5689000000000002E-2</v>
      </c>
    </row>
  </sheetData>
  <hyperlinks>
    <hyperlink ref="F3" r:id="rId1" xr:uid="{C6AB4036-25F1-459F-BBA4-DE49AA157F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EAB1-CD23-43EA-9B73-0E2E3DCE9248}">
  <dimension ref="A1:I9"/>
  <sheetViews>
    <sheetView workbookViewId="0">
      <selection activeCell="B2" sqref="B2"/>
    </sheetView>
  </sheetViews>
  <sheetFormatPr defaultRowHeight="15" x14ac:dyDescent="0.25"/>
  <cols>
    <col min="1" max="1" width="28" customWidth="1"/>
  </cols>
  <sheetData>
    <row r="1" spans="1:9" x14ac:dyDescent="0.25">
      <c r="A1" t="s">
        <v>61</v>
      </c>
      <c r="B1">
        <v>2019</v>
      </c>
    </row>
    <row r="2" spans="1:9" x14ac:dyDescent="0.25">
      <c r="A2" t="s">
        <v>62</v>
      </c>
      <c r="B2">
        <f>I7*1000</f>
        <v>10</v>
      </c>
      <c r="C2" s="3"/>
    </row>
    <row r="5" spans="1:9" x14ac:dyDescent="0.25">
      <c r="A5" s="28" t="s">
        <v>63</v>
      </c>
      <c r="B5" s="28"/>
      <c r="C5" s="28"/>
      <c r="D5" s="28"/>
      <c r="E5" s="28"/>
      <c r="F5" s="28"/>
      <c r="G5" s="28"/>
      <c r="H5" s="28"/>
      <c r="I5" s="29"/>
    </row>
    <row r="6" spans="1:9" x14ac:dyDescent="0.25">
      <c r="A6" s="28"/>
      <c r="B6" s="28" t="s">
        <v>64</v>
      </c>
      <c r="C6" s="28" t="s">
        <v>65</v>
      </c>
      <c r="D6" s="28" t="s">
        <v>66</v>
      </c>
      <c r="E6" s="28" t="s">
        <v>67</v>
      </c>
      <c r="F6" s="28" t="s">
        <v>68</v>
      </c>
      <c r="G6" s="28" t="s">
        <v>69</v>
      </c>
      <c r="H6" s="28" t="s">
        <v>70</v>
      </c>
      <c r="I6" s="31" t="s">
        <v>71</v>
      </c>
    </row>
    <row r="7" spans="1:9" x14ac:dyDescent="0.25">
      <c r="A7" s="29">
        <v>2019</v>
      </c>
      <c r="B7" s="29">
        <v>12.55</v>
      </c>
      <c r="C7" s="29">
        <v>22.58</v>
      </c>
      <c r="D7" s="30" t="s">
        <v>72</v>
      </c>
      <c r="E7" s="29">
        <v>13.34</v>
      </c>
      <c r="F7" s="29">
        <v>81.38</v>
      </c>
      <c r="G7" s="29">
        <v>2.74</v>
      </c>
      <c r="H7" s="29">
        <v>13.21</v>
      </c>
      <c r="I7" s="32">
        <v>0.01</v>
      </c>
    </row>
    <row r="8" spans="1:9" x14ac:dyDescent="0.25">
      <c r="A8" s="29">
        <v>2030</v>
      </c>
      <c r="B8" s="29">
        <v>2.35</v>
      </c>
      <c r="C8" s="29">
        <v>34.36</v>
      </c>
      <c r="D8" s="29">
        <v>1.18</v>
      </c>
      <c r="E8" s="29">
        <v>10.71</v>
      </c>
      <c r="F8" s="29">
        <v>86.56</v>
      </c>
      <c r="G8" s="29">
        <v>5.92</v>
      </c>
      <c r="H8" s="29">
        <v>38.49</v>
      </c>
      <c r="I8" s="32">
        <v>9.44</v>
      </c>
    </row>
    <row r="9" spans="1:9" x14ac:dyDescent="0.25">
      <c r="A9" s="29">
        <v>2050</v>
      </c>
      <c r="B9" s="29">
        <v>0.76</v>
      </c>
      <c r="C9" s="29">
        <v>30.82</v>
      </c>
      <c r="D9" s="29">
        <v>5.6</v>
      </c>
      <c r="E9" s="29">
        <v>17.32</v>
      </c>
      <c r="F9" s="29">
        <v>88.93</v>
      </c>
      <c r="G9" s="29">
        <v>60.59</v>
      </c>
      <c r="H9" s="29">
        <v>73.86</v>
      </c>
      <c r="I9" s="32">
        <v>52.34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customWidth="1"/>
    <col min="2" max="2" width="45.7109375" customWidth="1"/>
    <col min="38" max="38" width="8" customWidth="1"/>
  </cols>
  <sheetData>
    <row r="1" spans="1:37" ht="15" customHeight="1" thickBot="1" x14ac:dyDescent="0.3">
      <c r="B1" s="9" t="s">
        <v>73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25"/>
    <row r="3" spans="1:37" ht="15" customHeight="1" x14ac:dyDescent="0.25">
      <c r="C3" s="5" t="s">
        <v>74</v>
      </c>
      <c r="D3" s="5" t="s">
        <v>75</v>
      </c>
      <c r="E3" s="5"/>
      <c r="F3" s="5"/>
      <c r="G3" s="5"/>
    </row>
    <row r="4" spans="1:37" ht="15" customHeight="1" x14ac:dyDescent="0.25">
      <c r="C4" s="5" t="s">
        <v>76</v>
      </c>
      <c r="D4" s="5" t="s">
        <v>77</v>
      </c>
      <c r="E4" s="5"/>
      <c r="F4" s="5"/>
      <c r="G4" s="5" t="s">
        <v>78</v>
      </c>
    </row>
    <row r="5" spans="1:37" ht="15" customHeight="1" x14ac:dyDescent="0.25">
      <c r="C5" s="5" t="s">
        <v>79</v>
      </c>
      <c r="D5" s="5" t="s">
        <v>80</v>
      </c>
      <c r="E5" s="5"/>
      <c r="F5" s="5"/>
      <c r="G5" s="5"/>
    </row>
    <row r="6" spans="1:37" ht="15" customHeight="1" x14ac:dyDescent="0.25">
      <c r="C6" s="5" t="s">
        <v>81</v>
      </c>
      <c r="D6" s="5"/>
      <c r="E6" s="5" t="s">
        <v>82</v>
      </c>
      <c r="F6" s="5"/>
      <c r="G6" s="5"/>
    </row>
    <row r="10" spans="1:37" ht="15" customHeight="1" x14ac:dyDescent="0.25">
      <c r="A10" s="6" t="s">
        <v>29</v>
      </c>
      <c r="B10" s="11" t="s">
        <v>30</v>
      </c>
    </row>
    <row r="11" spans="1:37" ht="15" customHeight="1" x14ac:dyDescent="0.25">
      <c r="B11" s="9" t="s">
        <v>32</v>
      </c>
    </row>
    <row r="12" spans="1:37" ht="15" customHeight="1" x14ac:dyDescent="0.25">
      <c r="B12" s="9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33</v>
      </c>
      <c r="H12" s="2" t="s">
        <v>33</v>
      </c>
      <c r="I12" s="2" t="s">
        <v>33</v>
      </c>
      <c r="J12" s="2" t="s">
        <v>33</v>
      </c>
      <c r="K12" s="2" t="s">
        <v>33</v>
      </c>
      <c r="L12" s="2" t="s">
        <v>33</v>
      </c>
      <c r="M12" s="2" t="s">
        <v>33</v>
      </c>
      <c r="N12" s="2" t="s">
        <v>33</v>
      </c>
      <c r="O12" s="2" t="s">
        <v>33</v>
      </c>
      <c r="P12" s="2" t="s">
        <v>33</v>
      </c>
      <c r="Q12" s="2" t="s">
        <v>33</v>
      </c>
      <c r="R12" s="2" t="s">
        <v>33</v>
      </c>
      <c r="S12" s="2" t="s">
        <v>33</v>
      </c>
      <c r="T12" s="2" t="s">
        <v>33</v>
      </c>
      <c r="U12" s="2" t="s">
        <v>33</v>
      </c>
      <c r="V12" s="2" t="s">
        <v>33</v>
      </c>
      <c r="W12" s="2" t="s">
        <v>33</v>
      </c>
      <c r="X12" s="2" t="s">
        <v>33</v>
      </c>
      <c r="Y12" s="2" t="s">
        <v>33</v>
      </c>
      <c r="Z12" s="2" t="s">
        <v>33</v>
      </c>
      <c r="AA12" s="2" t="s">
        <v>33</v>
      </c>
      <c r="AB12" s="2" t="s">
        <v>33</v>
      </c>
      <c r="AC12" s="2" t="s">
        <v>33</v>
      </c>
      <c r="AD12" s="2" t="s">
        <v>33</v>
      </c>
      <c r="AE12" s="2" t="s">
        <v>33</v>
      </c>
      <c r="AF12" s="2" t="s">
        <v>33</v>
      </c>
      <c r="AG12" s="2" t="s">
        <v>33</v>
      </c>
      <c r="AH12" s="2" t="s">
        <v>33</v>
      </c>
      <c r="AI12" s="2" t="s">
        <v>33</v>
      </c>
      <c r="AJ12" s="2" t="s">
        <v>33</v>
      </c>
      <c r="AK12" s="2" t="s">
        <v>83</v>
      </c>
    </row>
    <row r="13" spans="1:37" ht="15" customHeight="1" thickBot="1" x14ac:dyDescent="0.3">
      <c r="B13" s="10" t="s">
        <v>35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25"/>
    <row r="15" spans="1:37" ht="15" customHeight="1" x14ac:dyDescent="0.25">
      <c r="B15" s="12" t="s">
        <v>36</v>
      </c>
    </row>
    <row r="16" spans="1:37" ht="15" customHeight="1" x14ac:dyDescent="0.25">
      <c r="B16" s="12" t="s">
        <v>37</v>
      </c>
    </row>
    <row r="17" spans="1:37" ht="15" customHeight="1" x14ac:dyDescent="0.25">
      <c r="A17" s="6" t="s">
        <v>38</v>
      </c>
      <c r="B17" s="13" t="s">
        <v>39</v>
      </c>
      <c r="C17" s="14">
        <v>249.06146200000001</v>
      </c>
      <c r="D17" s="14">
        <v>236.698669</v>
      </c>
      <c r="E17" s="14">
        <v>229.95034799999999</v>
      </c>
      <c r="F17" s="14">
        <v>227.71237199999999</v>
      </c>
      <c r="G17" s="14">
        <v>219.57415800000001</v>
      </c>
      <c r="H17" s="14">
        <v>211.284424</v>
      </c>
      <c r="I17" s="14">
        <v>199.18562299999999</v>
      </c>
      <c r="J17" s="14">
        <v>186.92103599999999</v>
      </c>
      <c r="K17" s="14">
        <v>176.33551</v>
      </c>
      <c r="L17" s="14">
        <v>171.03500399999999</v>
      </c>
      <c r="M17" s="14">
        <v>167.38041699999999</v>
      </c>
      <c r="N17" s="14">
        <v>165.30001799999999</v>
      </c>
      <c r="O17" s="14">
        <v>164.75401299999999</v>
      </c>
      <c r="P17" s="14">
        <v>161.84200999999999</v>
      </c>
      <c r="Q17" s="14">
        <v>159.19802899999999</v>
      </c>
      <c r="R17" s="14">
        <v>154.03201300000001</v>
      </c>
      <c r="S17" s="14">
        <v>154.03201300000001</v>
      </c>
      <c r="T17" s="14">
        <v>151.13092</v>
      </c>
      <c r="U17" s="14">
        <v>151.13092</v>
      </c>
      <c r="V17" s="14">
        <v>151.13092</v>
      </c>
      <c r="W17" s="14">
        <v>149.966812</v>
      </c>
      <c r="X17" s="14">
        <v>149.966812</v>
      </c>
      <c r="Y17" s="14">
        <v>149.966812</v>
      </c>
      <c r="Z17" s="14">
        <v>149.966812</v>
      </c>
      <c r="AA17" s="14">
        <v>148.74981700000001</v>
      </c>
      <c r="AB17" s="14">
        <v>148.74981700000001</v>
      </c>
      <c r="AC17" s="14">
        <v>148.18580600000001</v>
      </c>
      <c r="AD17" s="14">
        <v>148.18580600000001</v>
      </c>
      <c r="AE17" s="14">
        <v>148.18580600000001</v>
      </c>
      <c r="AF17" s="14">
        <v>148.18580600000001</v>
      </c>
      <c r="AG17" s="14">
        <v>148.18580600000001</v>
      </c>
      <c r="AH17" s="14">
        <v>148.18580600000001</v>
      </c>
      <c r="AI17" s="14">
        <v>148.18580600000001</v>
      </c>
      <c r="AJ17" s="14">
        <v>148.18580600000001</v>
      </c>
      <c r="AK17" s="15">
        <v>-1.4527999999999999E-2</v>
      </c>
    </row>
    <row r="18" spans="1:37" ht="15" customHeight="1" x14ac:dyDescent="0.25">
      <c r="A18" s="6" t="s">
        <v>40</v>
      </c>
      <c r="B18" s="13" t="s">
        <v>41</v>
      </c>
      <c r="C18" s="14">
        <v>86.232910000000004</v>
      </c>
      <c r="D18" s="14">
        <v>82.614104999999995</v>
      </c>
      <c r="E18" s="14">
        <v>80.766105999999994</v>
      </c>
      <c r="F18" s="14">
        <v>79.243210000000005</v>
      </c>
      <c r="G18" s="14">
        <v>72.473808000000005</v>
      </c>
      <c r="H18" s="14">
        <v>70.327506999999997</v>
      </c>
      <c r="I18" s="14">
        <v>68.559905999999998</v>
      </c>
      <c r="J18" s="14">
        <v>65.484306000000004</v>
      </c>
      <c r="K18" s="14">
        <v>64.027114999999995</v>
      </c>
      <c r="L18" s="14">
        <v>60.366714000000002</v>
      </c>
      <c r="M18" s="14">
        <v>59.844710999999997</v>
      </c>
      <c r="N18" s="14">
        <v>59.045211999999999</v>
      </c>
      <c r="O18" s="14">
        <v>57.401909000000003</v>
      </c>
      <c r="P18" s="14">
        <v>57.401909000000003</v>
      </c>
      <c r="Q18" s="14">
        <v>57.291907999999999</v>
      </c>
      <c r="R18" s="14">
        <v>57.622909999999997</v>
      </c>
      <c r="S18" s="14">
        <v>57.387909000000001</v>
      </c>
      <c r="T18" s="14">
        <v>57.307907</v>
      </c>
      <c r="U18" s="14">
        <v>57.208908000000001</v>
      </c>
      <c r="V18" s="14">
        <v>56.908904999999997</v>
      </c>
      <c r="W18" s="14">
        <v>56.908904999999997</v>
      </c>
      <c r="X18" s="14">
        <v>56.686905000000003</v>
      </c>
      <c r="Y18" s="14">
        <v>56.686905000000003</v>
      </c>
      <c r="Z18" s="14">
        <v>56.686905000000003</v>
      </c>
      <c r="AA18" s="14">
        <v>56.464905000000002</v>
      </c>
      <c r="AB18" s="14">
        <v>56.067909</v>
      </c>
      <c r="AC18" s="14">
        <v>56.067909</v>
      </c>
      <c r="AD18" s="14">
        <v>56.067909</v>
      </c>
      <c r="AE18" s="14">
        <v>55.94191</v>
      </c>
      <c r="AF18" s="14">
        <v>55.94191</v>
      </c>
      <c r="AG18" s="14">
        <v>55.94191</v>
      </c>
      <c r="AH18" s="14">
        <v>55.94191</v>
      </c>
      <c r="AI18" s="14">
        <v>55.94191</v>
      </c>
      <c r="AJ18" s="14">
        <v>55.94191</v>
      </c>
      <c r="AK18" s="15">
        <v>-1.2109E-2</v>
      </c>
    </row>
    <row r="19" spans="1:37" ht="15" customHeight="1" x14ac:dyDescent="0.25">
      <c r="A19" s="6" t="s">
        <v>42</v>
      </c>
      <c r="B19" s="13" t="s">
        <v>43</v>
      </c>
      <c r="C19" s="14">
        <v>215.544128</v>
      </c>
      <c r="D19" s="14">
        <v>233.12274199999999</v>
      </c>
      <c r="E19" s="14">
        <v>239.77252200000001</v>
      </c>
      <c r="F19" s="14">
        <v>249.41815199999999</v>
      </c>
      <c r="G19" s="14">
        <v>264.584473</v>
      </c>
      <c r="H19" s="14">
        <v>270.80749500000002</v>
      </c>
      <c r="I19" s="14">
        <v>280.61086999999998</v>
      </c>
      <c r="J19" s="14">
        <v>293.17587300000002</v>
      </c>
      <c r="K19" s="14">
        <v>307.16619900000001</v>
      </c>
      <c r="L19" s="14">
        <v>315.12600700000002</v>
      </c>
      <c r="M19" s="14">
        <v>323.84570300000001</v>
      </c>
      <c r="N19" s="14">
        <v>328.71765099999999</v>
      </c>
      <c r="O19" s="14">
        <v>333.698914</v>
      </c>
      <c r="P19" s="14">
        <v>343.762878</v>
      </c>
      <c r="Q19" s="14">
        <v>349.285461</v>
      </c>
      <c r="R19" s="14">
        <v>359.42764299999999</v>
      </c>
      <c r="S19" s="14">
        <v>366.74774200000002</v>
      </c>
      <c r="T19" s="14">
        <v>377.36492900000002</v>
      </c>
      <c r="U19" s="14">
        <v>380.44986</v>
      </c>
      <c r="V19" s="14">
        <v>386.45919800000001</v>
      </c>
      <c r="W19" s="14">
        <v>396.436554</v>
      </c>
      <c r="X19" s="14">
        <v>399.53066999999999</v>
      </c>
      <c r="Y19" s="14">
        <v>405.848907</v>
      </c>
      <c r="Z19" s="14">
        <v>412.29586799999998</v>
      </c>
      <c r="AA19" s="14">
        <v>420.327606</v>
      </c>
      <c r="AB19" s="14">
        <v>425.83251999999999</v>
      </c>
      <c r="AC19" s="14">
        <v>432.41735799999998</v>
      </c>
      <c r="AD19" s="14">
        <v>439.58904999999999</v>
      </c>
      <c r="AE19" s="14">
        <v>447.87683099999998</v>
      </c>
      <c r="AF19" s="14">
        <v>454.92938199999998</v>
      </c>
      <c r="AG19" s="14">
        <v>458.05413800000002</v>
      </c>
      <c r="AH19" s="14">
        <v>464.36187699999999</v>
      </c>
      <c r="AI19" s="14">
        <v>468.72094700000002</v>
      </c>
      <c r="AJ19" s="14">
        <v>475.179688</v>
      </c>
      <c r="AK19" s="15">
        <v>2.2502999999999999E-2</v>
      </c>
    </row>
    <row r="20" spans="1:37" ht="15" customHeight="1" x14ac:dyDescent="0.25">
      <c r="A20" s="6" t="s">
        <v>44</v>
      </c>
      <c r="B20" s="13" t="s">
        <v>45</v>
      </c>
      <c r="C20" s="14">
        <v>137.230042</v>
      </c>
      <c r="D20" s="14">
        <v>138.84141500000001</v>
      </c>
      <c r="E20" s="14">
        <v>146.102036</v>
      </c>
      <c r="F20" s="14">
        <v>152.69631999999999</v>
      </c>
      <c r="G20" s="14">
        <v>151.33931000000001</v>
      </c>
      <c r="H20" s="14">
        <v>151.801849</v>
      </c>
      <c r="I20" s="14">
        <v>151.59367399999999</v>
      </c>
      <c r="J20" s="14">
        <v>151.944366</v>
      </c>
      <c r="K20" s="14">
        <v>152.634064</v>
      </c>
      <c r="L20" s="14">
        <v>153.410797</v>
      </c>
      <c r="M20" s="14">
        <v>155.21005199999999</v>
      </c>
      <c r="N20" s="14">
        <v>156.07605000000001</v>
      </c>
      <c r="O20" s="14">
        <v>155.95045500000001</v>
      </c>
      <c r="P20" s="14">
        <v>156.04567</v>
      </c>
      <c r="Q20" s="14">
        <v>156.94549599999999</v>
      </c>
      <c r="R20" s="14">
        <v>157.26397700000001</v>
      </c>
      <c r="S20" s="14">
        <v>157.683075</v>
      </c>
      <c r="T20" s="14">
        <v>157.70822100000001</v>
      </c>
      <c r="U20" s="14">
        <v>158.828857</v>
      </c>
      <c r="V20" s="14">
        <v>159.682648</v>
      </c>
      <c r="W20" s="14">
        <v>159.682648</v>
      </c>
      <c r="X20" s="14">
        <v>160.391266</v>
      </c>
      <c r="Y20" s="14">
        <v>161.883881</v>
      </c>
      <c r="Z20" s="14">
        <v>163.28613300000001</v>
      </c>
      <c r="AA20" s="14">
        <v>163.76049800000001</v>
      </c>
      <c r="AB20" s="14">
        <v>165.28421</v>
      </c>
      <c r="AC20" s="14">
        <v>165.600876</v>
      </c>
      <c r="AD20" s="14">
        <v>167.21106</v>
      </c>
      <c r="AE20" s="14">
        <v>168.97247300000001</v>
      </c>
      <c r="AF20" s="14">
        <v>170.987427</v>
      </c>
      <c r="AG20" s="14">
        <v>173.50466900000001</v>
      </c>
      <c r="AH20" s="14">
        <v>176.40557899999999</v>
      </c>
      <c r="AI20" s="14">
        <v>179.74163799999999</v>
      </c>
      <c r="AJ20" s="14">
        <v>181.77668800000001</v>
      </c>
      <c r="AK20" s="15">
        <v>8.456E-3</v>
      </c>
    </row>
    <row r="21" spans="1:37" ht="15" customHeight="1" x14ac:dyDescent="0.25">
      <c r="A21" s="6" t="s">
        <v>46</v>
      </c>
      <c r="B21" s="13" t="s">
        <v>47</v>
      </c>
      <c r="C21" s="14">
        <v>99.628906000000001</v>
      </c>
      <c r="D21" s="14">
        <v>99.062209999999993</v>
      </c>
      <c r="E21" s="14">
        <v>98.047211000000004</v>
      </c>
      <c r="F21" s="14">
        <v>96.152816999999999</v>
      </c>
      <c r="G21" s="14">
        <v>92.892105000000001</v>
      </c>
      <c r="H21" s="14">
        <v>89.331314000000006</v>
      </c>
      <c r="I21" s="14">
        <v>85.948807000000002</v>
      </c>
      <c r="J21" s="14">
        <v>85.948807000000002</v>
      </c>
      <c r="K21" s="14">
        <v>82.725403</v>
      </c>
      <c r="L21" s="14">
        <v>81.607406999999995</v>
      </c>
      <c r="M21" s="14">
        <v>81.607406999999995</v>
      </c>
      <c r="N21" s="14">
        <v>81.607406999999995</v>
      </c>
      <c r="O21" s="14">
        <v>81.632430999999997</v>
      </c>
      <c r="P21" s="14">
        <v>81.682456999999999</v>
      </c>
      <c r="Q21" s="14">
        <v>81.757537999999997</v>
      </c>
      <c r="R21" s="14">
        <v>80.424637000000004</v>
      </c>
      <c r="S21" s="14">
        <v>80.549773999999999</v>
      </c>
      <c r="T21" s="14">
        <v>80.674896000000004</v>
      </c>
      <c r="U21" s="14">
        <v>80.800033999999997</v>
      </c>
      <c r="V21" s="14">
        <v>80.925156000000001</v>
      </c>
      <c r="W21" s="14">
        <v>81.050285000000002</v>
      </c>
      <c r="X21" s="14">
        <v>81.175415000000001</v>
      </c>
      <c r="Y21" s="14">
        <v>81.300551999999996</v>
      </c>
      <c r="Z21" s="14">
        <v>81.425674000000001</v>
      </c>
      <c r="AA21" s="14">
        <v>81.550811999999993</v>
      </c>
      <c r="AB21" s="14">
        <v>81.675933999999998</v>
      </c>
      <c r="AC21" s="14">
        <v>81.801070999999993</v>
      </c>
      <c r="AD21" s="14">
        <v>81.926192999999998</v>
      </c>
      <c r="AE21" s="14">
        <v>82.051331000000005</v>
      </c>
      <c r="AF21" s="14">
        <v>82.176452999999995</v>
      </c>
      <c r="AG21" s="14">
        <v>82.301590000000004</v>
      </c>
      <c r="AH21" s="14">
        <v>82.426711999999995</v>
      </c>
      <c r="AI21" s="14">
        <v>82.551849000000004</v>
      </c>
      <c r="AJ21" s="14">
        <v>82.676979000000003</v>
      </c>
      <c r="AK21" s="15">
        <v>-5.6340000000000001E-3</v>
      </c>
    </row>
    <row r="22" spans="1:37" ht="15" customHeight="1" x14ac:dyDescent="0.25">
      <c r="A22" s="6" t="s">
        <v>48</v>
      </c>
      <c r="B22" s="13" t="s">
        <v>49</v>
      </c>
      <c r="C22" s="14">
        <v>22.810403999999998</v>
      </c>
      <c r="D22" s="14">
        <v>22.810403999999998</v>
      </c>
      <c r="E22" s="14">
        <v>22.810403999999998</v>
      </c>
      <c r="F22" s="14">
        <v>22.810403999999998</v>
      </c>
      <c r="G22" s="14">
        <v>22.810403999999998</v>
      </c>
      <c r="H22" s="14">
        <v>22.810403999999998</v>
      </c>
      <c r="I22" s="14">
        <v>22.810403999999998</v>
      </c>
      <c r="J22" s="14">
        <v>22.810403999999998</v>
      </c>
      <c r="K22" s="14">
        <v>22.810403999999998</v>
      </c>
      <c r="L22" s="14">
        <v>22.810403999999998</v>
      </c>
      <c r="M22" s="14">
        <v>22.810403999999998</v>
      </c>
      <c r="N22" s="14">
        <v>22.810403999999998</v>
      </c>
      <c r="O22" s="14">
        <v>22.810403999999998</v>
      </c>
      <c r="P22" s="14">
        <v>22.810403999999998</v>
      </c>
      <c r="Q22" s="14">
        <v>22.810403999999998</v>
      </c>
      <c r="R22" s="14">
        <v>22.810403999999998</v>
      </c>
      <c r="S22" s="14">
        <v>22.810403999999998</v>
      </c>
      <c r="T22" s="14">
        <v>22.810403999999998</v>
      </c>
      <c r="U22" s="14">
        <v>22.810403999999998</v>
      </c>
      <c r="V22" s="14">
        <v>22.810403999999998</v>
      </c>
      <c r="W22" s="14">
        <v>22.810403999999998</v>
      </c>
      <c r="X22" s="14">
        <v>22.810403999999998</v>
      </c>
      <c r="Y22" s="14">
        <v>22.810403999999998</v>
      </c>
      <c r="Z22" s="14">
        <v>22.810403999999998</v>
      </c>
      <c r="AA22" s="14">
        <v>22.810403999999998</v>
      </c>
      <c r="AB22" s="14">
        <v>22.810403999999998</v>
      </c>
      <c r="AC22" s="14">
        <v>22.810403999999998</v>
      </c>
      <c r="AD22" s="14">
        <v>22.810403999999998</v>
      </c>
      <c r="AE22" s="14">
        <v>22.810403999999998</v>
      </c>
      <c r="AF22" s="14">
        <v>22.810403999999998</v>
      </c>
      <c r="AG22" s="14">
        <v>22.810403999999998</v>
      </c>
      <c r="AH22" s="14">
        <v>22.810403999999998</v>
      </c>
      <c r="AI22" s="14">
        <v>22.810403999999998</v>
      </c>
      <c r="AJ22" s="14">
        <v>22.810403999999998</v>
      </c>
      <c r="AK22" s="15">
        <v>0</v>
      </c>
    </row>
    <row r="23" spans="1:37" s="19" customFormat="1" ht="15" customHeight="1" x14ac:dyDescent="0.25">
      <c r="A23" s="18" t="s">
        <v>50</v>
      </c>
      <c r="B23" s="20" t="s">
        <v>51</v>
      </c>
      <c r="C23" s="21">
        <v>0.59219999999999995</v>
      </c>
      <c r="D23" s="21">
        <v>0.75249999999999995</v>
      </c>
      <c r="E23" s="21">
        <v>0.79849999999999999</v>
      </c>
      <c r="F23" s="21">
        <v>0.91949999999999998</v>
      </c>
      <c r="G23" s="21">
        <v>1.1695</v>
      </c>
      <c r="H23" s="21">
        <v>1.4195</v>
      </c>
      <c r="I23" s="21">
        <v>1.6695</v>
      </c>
      <c r="J23" s="21">
        <v>1.9185000000000001</v>
      </c>
      <c r="K23" s="21">
        <v>1.9185000000000001</v>
      </c>
      <c r="L23" s="21">
        <v>1.9185000000000001</v>
      </c>
      <c r="M23" s="21">
        <v>1.9185000000000001</v>
      </c>
      <c r="N23" s="21">
        <v>1.9185000000000001</v>
      </c>
      <c r="O23" s="21">
        <v>1.9185000000000001</v>
      </c>
      <c r="P23" s="21">
        <v>1.9185000000000001</v>
      </c>
      <c r="Q23" s="21">
        <v>4.7154999999999996</v>
      </c>
      <c r="R23" s="21">
        <v>5.7134400000000003</v>
      </c>
      <c r="S23" s="21">
        <v>5.7134400000000003</v>
      </c>
      <c r="T23" s="21">
        <v>6.4754300000000002</v>
      </c>
      <c r="U23" s="21">
        <v>8.0014579999999995</v>
      </c>
      <c r="V23" s="21">
        <v>9.2728990000000007</v>
      </c>
      <c r="W23" s="21">
        <v>9.2813060000000007</v>
      </c>
      <c r="X23" s="21">
        <v>12.197307</v>
      </c>
      <c r="Y23" s="21">
        <v>12.439215000000001</v>
      </c>
      <c r="Z23" s="21">
        <v>15.457274</v>
      </c>
      <c r="AA23" s="21">
        <v>18.583275</v>
      </c>
      <c r="AB23" s="21">
        <v>18.818812999999999</v>
      </c>
      <c r="AC23" s="21">
        <v>20.16357</v>
      </c>
      <c r="AD23" s="21">
        <v>20.803711</v>
      </c>
      <c r="AE23" s="21">
        <v>21.957172</v>
      </c>
      <c r="AF23" s="21">
        <v>23.104578</v>
      </c>
      <c r="AG23" s="21">
        <v>26.104578</v>
      </c>
      <c r="AH23" s="21">
        <v>27.820377000000001</v>
      </c>
      <c r="AI23" s="21">
        <v>27.820377000000001</v>
      </c>
      <c r="AJ23" s="21">
        <v>30.820377000000001</v>
      </c>
      <c r="AK23" s="22">
        <v>0.123014</v>
      </c>
    </row>
    <row r="24" spans="1:37" ht="15" customHeight="1" x14ac:dyDescent="0.25">
      <c r="A24" s="6" t="s">
        <v>52</v>
      </c>
      <c r="B24" s="13" t="s">
        <v>53</v>
      </c>
      <c r="C24" s="14">
        <v>0.10100000000000001</v>
      </c>
      <c r="D24" s="14">
        <v>0.1024</v>
      </c>
      <c r="E24" s="14">
        <v>0.1176</v>
      </c>
      <c r="F24" s="14">
        <v>0.11650000000000001</v>
      </c>
      <c r="G24" s="14">
        <v>0.116581</v>
      </c>
      <c r="H24" s="14">
        <v>0.116662</v>
      </c>
      <c r="I24" s="14">
        <v>0.116743</v>
      </c>
      <c r="J24" s="14">
        <v>0.116824</v>
      </c>
      <c r="K24" s="14">
        <v>0.116905</v>
      </c>
      <c r="L24" s="14">
        <v>0.11698600000000001</v>
      </c>
      <c r="M24" s="14">
        <v>0.117067</v>
      </c>
      <c r="N24" s="14">
        <v>0.117148</v>
      </c>
      <c r="O24" s="14">
        <v>0.117229</v>
      </c>
      <c r="P24" s="14">
        <v>0.11731</v>
      </c>
      <c r="Q24" s="14">
        <v>0.117391</v>
      </c>
      <c r="R24" s="14">
        <v>0.11747199999999999</v>
      </c>
      <c r="S24" s="14">
        <v>0.11755400000000001</v>
      </c>
      <c r="T24" s="14">
        <v>0.11761000000000001</v>
      </c>
      <c r="U24" s="14">
        <v>0.117636</v>
      </c>
      <c r="V24" s="14">
        <v>0.117647</v>
      </c>
      <c r="W24" s="14">
        <v>0.11765299999999999</v>
      </c>
      <c r="X24" s="14">
        <v>0.117659</v>
      </c>
      <c r="Y24" s="14">
        <v>0.11766</v>
      </c>
      <c r="Z24" s="14">
        <v>0.117661</v>
      </c>
      <c r="AA24" s="14">
        <v>0.117662</v>
      </c>
      <c r="AB24" s="14">
        <v>0.117663</v>
      </c>
      <c r="AC24" s="14">
        <v>0.117664</v>
      </c>
      <c r="AD24" s="14">
        <v>0.11766500000000001</v>
      </c>
      <c r="AE24" s="14">
        <v>0.11766600000000001</v>
      </c>
      <c r="AF24" s="14">
        <v>0.119976</v>
      </c>
      <c r="AG24" s="14">
        <v>0.121998</v>
      </c>
      <c r="AH24" s="14">
        <v>0.121998</v>
      </c>
      <c r="AI24" s="14">
        <v>0.121998</v>
      </c>
      <c r="AJ24" s="14">
        <v>0.123569</v>
      </c>
      <c r="AK24" s="15">
        <v>5.8900000000000003E-3</v>
      </c>
    </row>
    <row r="25" spans="1:37" ht="15" customHeight="1" x14ac:dyDescent="0.25">
      <c r="A25" s="6" t="s">
        <v>54</v>
      </c>
      <c r="B25" s="13" t="s">
        <v>55</v>
      </c>
      <c r="C25" s="14">
        <v>201.21060199999999</v>
      </c>
      <c r="D25" s="14">
        <v>214.30001799999999</v>
      </c>
      <c r="E25" s="14">
        <v>229.26295500000001</v>
      </c>
      <c r="F25" s="14">
        <v>241.686218</v>
      </c>
      <c r="G25" s="14">
        <v>256.39144900000002</v>
      </c>
      <c r="H25" s="14">
        <v>267.14679000000001</v>
      </c>
      <c r="I25" s="14">
        <v>278.43472300000002</v>
      </c>
      <c r="J25" s="14">
        <v>281.96026599999999</v>
      </c>
      <c r="K25" s="14">
        <v>285.54476899999997</v>
      </c>
      <c r="L25" s="14">
        <v>288.06872600000003</v>
      </c>
      <c r="M25" s="14">
        <v>291.608429</v>
      </c>
      <c r="N25" s="14">
        <v>295.24517800000001</v>
      </c>
      <c r="O25" s="14">
        <v>301.88183600000002</v>
      </c>
      <c r="P25" s="14">
        <v>304.16018700000001</v>
      </c>
      <c r="Q25" s="14">
        <v>310.39306599999998</v>
      </c>
      <c r="R25" s="14">
        <v>311.054596</v>
      </c>
      <c r="S25" s="14">
        <v>314.80355800000001</v>
      </c>
      <c r="T25" s="14">
        <v>320.61947600000002</v>
      </c>
      <c r="U25" s="14">
        <v>327.44125400000001</v>
      </c>
      <c r="V25" s="14">
        <v>336.38537600000001</v>
      </c>
      <c r="W25" s="14">
        <v>344.790009</v>
      </c>
      <c r="X25" s="14">
        <v>354.46923800000002</v>
      </c>
      <c r="Y25" s="14">
        <v>365.722534</v>
      </c>
      <c r="Z25" s="14">
        <v>366.69189499999999</v>
      </c>
      <c r="AA25" s="14">
        <v>377.93118299999998</v>
      </c>
      <c r="AB25" s="14">
        <v>379.31778000000003</v>
      </c>
      <c r="AC25" s="14">
        <v>391.287598</v>
      </c>
      <c r="AD25" s="14">
        <v>393.42416400000002</v>
      </c>
      <c r="AE25" s="14">
        <v>397.17782599999998</v>
      </c>
      <c r="AF25" s="14">
        <v>409.83667000000003</v>
      </c>
      <c r="AG25" s="14">
        <v>423.12609900000001</v>
      </c>
      <c r="AH25" s="14">
        <v>425.96310399999999</v>
      </c>
      <c r="AI25" s="14">
        <v>438.77340700000002</v>
      </c>
      <c r="AJ25" s="14">
        <v>446.23230000000001</v>
      </c>
      <c r="AK25" s="15">
        <v>2.3185000000000001E-2</v>
      </c>
    </row>
    <row r="26" spans="1:37" ht="15" customHeight="1" x14ac:dyDescent="0.25">
      <c r="A26" s="6" t="s">
        <v>56</v>
      </c>
      <c r="B26" s="13" t="s">
        <v>57</v>
      </c>
      <c r="C26" s="14">
        <v>0</v>
      </c>
      <c r="D26" s="14">
        <v>0</v>
      </c>
      <c r="E26" s="14">
        <v>0</v>
      </c>
      <c r="F26" s="14">
        <v>1.549955</v>
      </c>
      <c r="G26" s="14">
        <v>1.737015</v>
      </c>
      <c r="H26" s="14">
        <v>1.9216139999999999</v>
      </c>
      <c r="I26" s="14">
        <v>2.1300249999999998</v>
      </c>
      <c r="J26" s="14">
        <v>2.3810440000000002</v>
      </c>
      <c r="K26" s="14">
        <v>2.6740729999999999</v>
      </c>
      <c r="L26" s="14">
        <v>3.043898</v>
      </c>
      <c r="M26" s="14">
        <v>3.4392390000000002</v>
      </c>
      <c r="N26" s="14">
        <v>3.898479</v>
      </c>
      <c r="O26" s="14">
        <v>4.4138760000000001</v>
      </c>
      <c r="P26" s="14">
        <v>4.959581</v>
      </c>
      <c r="Q26" s="14">
        <v>5.4664989999999998</v>
      </c>
      <c r="R26" s="14">
        <v>6.1122639999999997</v>
      </c>
      <c r="S26" s="14">
        <v>6.7578430000000003</v>
      </c>
      <c r="T26" s="14">
        <v>7.5212870000000001</v>
      </c>
      <c r="U26" s="14">
        <v>8.4065849999999998</v>
      </c>
      <c r="V26" s="14">
        <v>9.3650470000000006</v>
      </c>
      <c r="W26" s="14">
        <v>10.470656999999999</v>
      </c>
      <c r="X26" s="14">
        <v>11.609406</v>
      </c>
      <c r="Y26" s="14">
        <v>12.832675999999999</v>
      </c>
      <c r="Z26" s="14">
        <v>14.179005999999999</v>
      </c>
      <c r="AA26" s="14">
        <v>15.613872000000001</v>
      </c>
      <c r="AB26" s="14">
        <v>17.131450999999998</v>
      </c>
      <c r="AC26" s="14">
        <v>18.720569999999999</v>
      </c>
      <c r="AD26" s="14">
        <v>20.528061000000001</v>
      </c>
      <c r="AE26" s="14">
        <v>22.37632</v>
      </c>
      <c r="AF26" s="14">
        <v>24.270847</v>
      </c>
      <c r="AG26" s="14">
        <v>26.195222999999999</v>
      </c>
      <c r="AH26" s="14">
        <v>27.978928</v>
      </c>
      <c r="AI26" s="14">
        <v>29.724710000000002</v>
      </c>
      <c r="AJ26" s="14">
        <v>31.575861</v>
      </c>
      <c r="AK26" s="15" t="s">
        <v>58</v>
      </c>
    </row>
    <row r="27" spans="1:37" ht="15" customHeight="1" x14ac:dyDescent="0.25">
      <c r="A27" s="6" t="s">
        <v>59</v>
      </c>
      <c r="B27" s="12" t="s">
        <v>60</v>
      </c>
      <c r="C27" s="16">
        <v>1012.411682</v>
      </c>
      <c r="D27" s="16">
        <v>1028.304443</v>
      </c>
      <c r="E27" s="16">
        <v>1047.627808</v>
      </c>
      <c r="F27" s="16">
        <v>1072.3055420000001</v>
      </c>
      <c r="G27" s="16">
        <v>1083.0888669999999</v>
      </c>
      <c r="H27" s="16">
        <v>1086.9676509999999</v>
      </c>
      <c r="I27" s="16">
        <v>1091.0604249999999</v>
      </c>
      <c r="J27" s="16">
        <v>1092.6613769999999</v>
      </c>
      <c r="K27" s="16">
        <v>1095.9528809999999</v>
      </c>
      <c r="L27" s="16">
        <v>1097.5043949999999</v>
      </c>
      <c r="M27" s="16">
        <v>1107.7818600000001</v>
      </c>
      <c r="N27" s="16">
        <v>1114.735962</v>
      </c>
      <c r="O27" s="16">
        <v>1124.5795900000001</v>
      </c>
      <c r="P27" s="16">
        <v>1134.700928</v>
      </c>
      <c r="Q27" s="16">
        <v>1147.981323</v>
      </c>
      <c r="R27" s="16">
        <v>1154.5794679999999</v>
      </c>
      <c r="S27" s="16">
        <v>1166.603394</v>
      </c>
      <c r="T27" s="16">
        <v>1181.7310789999999</v>
      </c>
      <c r="U27" s="16">
        <v>1195.195923</v>
      </c>
      <c r="V27" s="16">
        <v>1213.0582280000001</v>
      </c>
      <c r="W27" s="16">
        <v>1231.515259</v>
      </c>
      <c r="X27" s="16">
        <v>1248.955078</v>
      </c>
      <c r="Y27" s="16">
        <v>1269.6094969999999</v>
      </c>
      <c r="Z27" s="16">
        <v>1282.9176030000001</v>
      </c>
      <c r="AA27" s="16">
        <v>1305.910034</v>
      </c>
      <c r="AB27" s="16">
        <v>1315.806519</v>
      </c>
      <c r="AC27" s="16">
        <v>1337.1729740000001</v>
      </c>
      <c r="AD27" s="16">
        <v>1350.6640620000001</v>
      </c>
      <c r="AE27" s="16">
        <v>1367.4677730000001</v>
      </c>
      <c r="AF27" s="16">
        <v>1392.363525</v>
      </c>
      <c r="AG27" s="16">
        <v>1416.346436</v>
      </c>
      <c r="AH27" s="16">
        <v>1432.0167240000001</v>
      </c>
      <c r="AI27" s="16">
        <v>1454.3930660000001</v>
      </c>
      <c r="AJ27" s="16">
        <v>1475.3236079999999</v>
      </c>
      <c r="AK27" s="17">
        <v>1.1344E-2</v>
      </c>
    </row>
    <row r="28" spans="1:37" ht="15" customHeight="1" x14ac:dyDescent="0.25">
      <c r="B28" s="12" t="s">
        <v>84</v>
      </c>
    </row>
    <row r="29" spans="1:37" ht="15" customHeight="1" x14ac:dyDescent="0.25">
      <c r="A29" s="6" t="s">
        <v>85</v>
      </c>
      <c r="B29" s="13" t="s">
        <v>86</v>
      </c>
      <c r="C29" s="14">
        <v>3.1322999999999999</v>
      </c>
      <c r="D29" s="14">
        <v>2.9876999999999998</v>
      </c>
      <c r="E29" s="14">
        <v>2.9876999999999998</v>
      </c>
      <c r="F29" s="14">
        <v>2.6821000000000002</v>
      </c>
      <c r="G29" s="14">
        <v>2.6821000000000002</v>
      </c>
      <c r="H29" s="14">
        <v>2.6821000000000002</v>
      </c>
      <c r="I29" s="14">
        <v>2.6821000000000002</v>
      </c>
      <c r="J29" s="14">
        <v>2.6821000000000002</v>
      </c>
      <c r="K29" s="14">
        <v>2.6821000000000002</v>
      </c>
      <c r="L29" s="14">
        <v>2.6821000000000002</v>
      </c>
      <c r="M29" s="14">
        <v>2.6821000000000002</v>
      </c>
      <c r="N29" s="14">
        <v>2.6821000000000002</v>
      </c>
      <c r="O29" s="14">
        <v>2.6821000000000002</v>
      </c>
      <c r="P29" s="14">
        <v>2.6821000000000002</v>
      </c>
      <c r="Q29" s="14">
        <v>2.6821000000000002</v>
      </c>
      <c r="R29" s="14">
        <v>2.6821000000000002</v>
      </c>
      <c r="S29" s="14">
        <v>2.6821000000000002</v>
      </c>
      <c r="T29" s="14">
        <v>2.6821000000000002</v>
      </c>
      <c r="U29" s="14">
        <v>2.6821000000000002</v>
      </c>
      <c r="V29" s="14">
        <v>2.6821000000000002</v>
      </c>
      <c r="W29" s="14">
        <v>2.6821000000000002</v>
      </c>
      <c r="X29" s="14">
        <v>2.6821000000000002</v>
      </c>
      <c r="Y29" s="14">
        <v>2.6821000000000002</v>
      </c>
      <c r="Z29" s="14">
        <v>2.6821000000000002</v>
      </c>
      <c r="AA29" s="14">
        <v>2.6821000000000002</v>
      </c>
      <c r="AB29" s="14">
        <v>2.6821000000000002</v>
      </c>
      <c r="AC29" s="14">
        <v>2.6821000000000002</v>
      </c>
      <c r="AD29" s="14">
        <v>2.6821000000000002</v>
      </c>
      <c r="AE29" s="14">
        <v>2.6821000000000002</v>
      </c>
      <c r="AF29" s="14">
        <v>2.6821000000000002</v>
      </c>
      <c r="AG29" s="14">
        <v>2.6821000000000002</v>
      </c>
      <c r="AH29" s="14">
        <v>2.6821000000000002</v>
      </c>
      <c r="AI29" s="14">
        <v>2.6821000000000002</v>
      </c>
      <c r="AJ29" s="14">
        <v>2.6821000000000002</v>
      </c>
      <c r="AK29" s="15">
        <v>-3.3660000000000001E-3</v>
      </c>
    </row>
    <row r="30" spans="1:37" ht="15" customHeight="1" x14ac:dyDescent="0.25">
      <c r="A30" s="6" t="s">
        <v>87</v>
      </c>
      <c r="B30" s="13" t="s">
        <v>88</v>
      </c>
      <c r="C30" s="14">
        <v>0.60619999999999996</v>
      </c>
      <c r="D30" s="14">
        <v>0.60619999999999996</v>
      </c>
      <c r="E30" s="14">
        <v>0.60619999999999996</v>
      </c>
      <c r="F30" s="14">
        <v>0.60619999999999996</v>
      </c>
      <c r="G30" s="14">
        <v>0.60619999999999996</v>
      </c>
      <c r="H30" s="14">
        <v>0.60619999999999996</v>
      </c>
      <c r="I30" s="14">
        <v>0.60619999999999996</v>
      </c>
      <c r="J30" s="14">
        <v>0.60619999999999996</v>
      </c>
      <c r="K30" s="14">
        <v>0.60619999999999996</v>
      </c>
      <c r="L30" s="14">
        <v>0.60619999999999996</v>
      </c>
      <c r="M30" s="14">
        <v>0.60619999999999996</v>
      </c>
      <c r="N30" s="14">
        <v>0.60619999999999996</v>
      </c>
      <c r="O30" s="14">
        <v>0.60619999999999996</v>
      </c>
      <c r="P30" s="14">
        <v>0.60619999999999996</v>
      </c>
      <c r="Q30" s="14">
        <v>0.60619999999999996</v>
      </c>
      <c r="R30" s="14">
        <v>0.60619999999999996</v>
      </c>
      <c r="S30" s="14">
        <v>0.60619999999999996</v>
      </c>
      <c r="T30" s="14">
        <v>0.60619999999999996</v>
      </c>
      <c r="U30" s="14">
        <v>0.60619999999999996</v>
      </c>
      <c r="V30" s="14">
        <v>0.60619999999999996</v>
      </c>
      <c r="W30" s="14">
        <v>0.60619999999999996</v>
      </c>
      <c r="X30" s="14">
        <v>0.60619999999999996</v>
      </c>
      <c r="Y30" s="14">
        <v>0.60619999999999996</v>
      </c>
      <c r="Z30" s="14">
        <v>0.60619999999999996</v>
      </c>
      <c r="AA30" s="14">
        <v>0.60619999999999996</v>
      </c>
      <c r="AB30" s="14">
        <v>0.60619999999999996</v>
      </c>
      <c r="AC30" s="14">
        <v>0.60619999999999996</v>
      </c>
      <c r="AD30" s="14">
        <v>0.60619999999999996</v>
      </c>
      <c r="AE30" s="14">
        <v>0.60619999999999996</v>
      </c>
      <c r="AF30" s="14">
        <v>0.60619999999999996</v>
      </c>
      <c r="AG30" s="14">
        <v>0.60619999999999996</v>
      </c>
      <c r="AH30" s="14">
        <v>0.60619999999999996</v>
      </c>
      <c r="AI30" s="14">
        <v>0.60619999999999996</v>
      </c>
      <c r="AJ30" s="14">
        <v>0.60619999999999996</v>
      </c>
      <c r="AK30" s="15">
        <v>0</v>
      </c>
    </row>
    <row r="31" spans="1:37" ht="15" customHeight="1" x14ac:dyDescent="0.25">
      <c r="A31" s="6" t="s">
        <v>89</v>
      </c>
      <c r="B31" s="13" t="s">
        <v>43</v>
      </c>
      <c r="C31" s="14">
        <v>23.575500000000002</v>
      </c>
      <c r="D31" s="14">
        <v>23.386599</v>
      </c>
      <c r="E31" s="14">
        <v>23.336599</v>
      </c>
      <c r="F31" s="14">
        <v>23.564598</v>
      </c>
      <c r="G31" s="14">
        <v>23.564598</v>
      </c>
      <c r="H31" s="14">
        <v>23.564598</v>
      </c>
      <c r="I31" s="14">
        <v>23.385998000000001</v>
      </c>
      <c r="J31" s="14">
        <v>23.385998000000001</v>
      </c>
      <c r="K31" s="14">
        <v>23.385998000000001</v>
      </c>
      <c r="L31" s="14">
        <v>23.385998000000001</v>
      </c>
      <c r="M31" s="14">
        <v>23.385998000000001</v>
      </c>
      <c r="N31" s="14">
        <v>23.385998000000001</v>
      </c>
      <c r="O31" s="14">
        <v>23.385998000000001</v>
      </c>
      <c r="P31" s="14">
        <v>23.385998000000001</v>
      </c>
      <c r="Q31" s="14">
        <v>23.385998000000001</v>
      </c>
      <c r="R31" s="14">
        <v>23.385998000000001</v>
      </c>
      <c r="S31" s="14">
        <v>23.385998000000001</v>
      </c>
      <c r="T31" s="14">
        <v>23.385998000000001</v>
      </c>
      <c r="U31" s="14">
        <v>23.385998000000001</v>
      </c>
      <c r="V31" s="14">
        <v>23.385998000000001</v>
      </c>
      <c r="W31" s="14">
        <v>23.385998000000001</v>
      </c>
      <c r="X31" s="14">
        <v>23.385998000000001</v>
      </c>
      <c r="Y31" s="14">
        <v>23.385998000000001</v>
      </c>
      <c r="Z31" s="14">
        <v>23.385998000000001</v>
      </c>
      <c r="AA31" s="14">
        <v>23.385998000000001</v>
      </c>
      <c r="AB31" s="14">
        <v>23.385998000000001</v>
      </c>
      <c r="AC31" s="14">
        <v>23.385998000000001</v>
      </c>
      <c r="AD31" s="14">
        <v>23.385998000000001</v>
      </c>
      <c r="AE31" s="14">
        <v>23.385998000000001</v>
      </c>
      <c r="AF31" s="14">
        <v>23.385998000000001</v>
      </c>
      <c r="AG31" s="14">
        <v>23.385998000000001</v>
      </c>
      <c r="AH31" s="14">
        <v>23.385998000000001</v>
      </c>
      <c r="AI31" s="14">
        <v>23.385998000000001</v>
      </c>
      <c r="AJ31" s="14">
        <v>23.385998000000001</v>
      </c>
      <c r="AK31" s="15">
        <v>-9.9999999999999995E-7</v>
      </c>
    </row>
    <row r="32" spans="1:37" ht="15" customHeight="1" x14ac:dyDescent="0.25">
      <c r="A32" s="6" t="s">
        <v>90</v>
      </c>
      <c r="B32" s="13" t="s">
        <v>45</v>
      </c>
      <c r="C32" s="14">
        <v>3.1941000000000002</v>
      </c>
      <c r="D32" s="14">
        <v>3.1941000000000002</v>
      </c>
      <c r="E32" s="14">
        <v>3.1461000000000001</v>
      </c>
      <c r="F32" s="14">
        <v>3.0966</v>
      </c>
      <c r="G32" s="14">
        <v>3.0966</v>
      </c>
      <c r="H32" s="14">
        <v>3.0966</v>
      </c>
      <c r="I32" s="14">
        <v>3.0966</v>
      </c>
      <c r="J32" s="14">
        <v>3.0966</v>
      </c>
      <c r="K32" s="14">
        <v>3.0966</v>
      </c>
      <c r="L32" s="14">
        <v>3.0966</v>
      </c>
      <c r="M32" s="14">
        <v>3.0966</v>
      </c>
      <c r="N32" s="14">
        <v>3.0966</v>
      </c>
      <c r="O32" s="14">
        <v>3.0966</v>
      </c>
      <c r="P32" s="14">
        <v>3.0966</v>
      </c>
      <c r="Q32" s="14">
        <v>3.0966</v>
      </c>
      <c r="R32" s="14">
        <v>3.0966</v>
      </c>
      <c r="S32" s="14">
        <v>3.0966</v>
      </c>
      <c r="T32" s="14">
        <v>3.0966</v>
      </c>
      <c r="U32" s="14">
        <v>3.0966</v>
      </c>
      <c r="V32" s="14">
        <v>3.0966</v>
      </c>
      <c r="W32" s="14">
        <v>3.0966</v>
      </c>
      <c r="X32" s="14">
        <v>3.0966</v>
      </c>
      <c r="Y32" s="14">
        <v>3.0966</v>
      </c>
      <c r="Z32" s="14">
        <v>3.0966</v>
      </c>
      <c r="AA32" s="14">
        <v>3.0966</v>
      </c>
      <c r="AB32" s="14">
        <v>3.0966</v>
      </c>
      <c r="AC32" s="14">
        <v>3.0966</v>
      </c>
      <c r="AD32" s="14">
        <v>3.0966</v>
      </c>
      <c r="AE32" s="14">
        <v>3.0966</v>
      </c>
      <c r="AF32" s="14">
        <v>3.0966</v>
      </c>
      <c r="AG32" s="14">
        <v>3.0966</v>
      </c>
      <c r="AH32" s="14">
        <v>3.0966</v>
      </c>
      <c r="AI32" s="14">
        <v>3.0966</v>
      </c>
      <c r="AJ32" s="14">
        <v>3.0966</v>
      </c>
      <c r="AK32" s="15">
        <v>-9.68E-4</v>
      </c>
    </row>
    <row r="33" spans="1:37" ht="15" customHeight="1" x14ac:dyDescent="0.25">
      <c r="A33" s="6" t="s">
        <v>91</v>
      </c>
      <c r="B33" s="13" t="s">
        <v>55</v>
      </c>
      <c r="C33" s="14">
        <v>0.95</v>
      </c>
      <c r="D33" s="14">
        <v>0.94310000000000005</v>
      </c>
      <c r="E33" s="14">
        <v>0.94510000000000005</v>
      </c>
      <c r="F33" s="14">
        <v>0.94510000000000005</v>
      </c>
      <c r="G33" s="14">
        <v>0.94510000000000005</v>
      </c>
      <c r="H33" s="14">
        <v>0.94510000000000005</v>
      </c>
      <c r="I33" s="14">
        <v>0.94510000000000005</v>
      </c>
      <c r="J33" s="14">
        <v>0.94510000000000005</v>
      </c>
      <c r="K33" s="14">
        <v>0.94510000000000005</v>
      </c>
      <c r="L33" s="14">
        <v>0.94510000000000005</v>
      </c>
      <c r="M33" s="14">
        <v>0.94510000000000005</v>
      </c>
      <c r="N33" s="14">
        <v>0.94510000000000005</v>
      </c>
      <c r="O33" s="14">
        <v>0.94510000000000005</v>
      </c>
      <c r="P33" s="14">
        <v>0.94510000000000005</v>
      </c>
      <c r="Q33" s="14">
        <v>0.94510000000000005</v>
      </c>
      <c r="R33" s="14">
        <v>0.94510000000000005</v>
      </c>
      <c r="S33" s="14">
        <v>0.94510000000000005</v>
      </c>
      <c r="T33" s="14">
        <v>0.94510000000000005</v>
      </c>
      <c r="U33" s="14">
        <v>0.94510000000000005</v>
      </c>
      <c r="V33" s="14">
        <v>0.94510000000000005</v>
      </c>
      <c r="W33" s="14">
        <v>0.94510000000000005</v>
      </c>
      <c r="X33" s="14">
        <v>0.94510000000000005</v>
      </c>
      <c r="Y33" s="14">
        <v>0.94510000000000005</v>
      </c>
      <c r="Z33" s="14">
        <v>0.94510000000000005</v>
      </c>
      <c r="AA33" s="14">
        <v>0.94510000000000005</v>
      </c>
      <c r="AB33" s="14">
        <v>0.94510000000000005</v>
      </c>
      <c r="AC33" s="14">
        <v>0.94510000000000005</v>
      </c>
      <c r="AD33" s="14">
        <v>0.94510000000000005</v>
      </c>
      <c r="AE33" s="14">
        <v>0.94510000000000005</v>
      </c>
      <c r="AF33" s="14">
        <v>0.94510000000000005</v>
      </c>
      <c r="AG33" s="14">
        <v>0.94510000000000005</v>
      </c>
      <c r="AH33" s="14">
        <v>0.94510000000000005</v>
      </c>
      <c r="AI33" s="14">
        <v>0.94510000000000005</v>
      </c>
      <c r="AJ33" s="14">
        <v>0.94510000000000005</v>
      </c>
      <c r="AK33" s="15">
        <v>6.6000000000000005E-5</v>
      </c>
    </row>
    <row r="34" spans="1:37" ht="15" customHeight="1" x14ac:dyDescent="0.25">
      <c r="A34" s="6" t="s">
        <v>92</v>
      </c>
      <c r="B34" s="12" t="s">
        <v>60</v>
      </c>
      <c r="C34" s="16">
        <v>31.458103000000001</v>
      </c>
      <c r="D34" s="16">
        <v>31.117699000000002</v>
      </c>
      <c r="E34" s="16">
        <v>31.021699999999999</v>
      </c>
      <c r="F34" s="16">
        <v>30.894597999999998</v>
      </c>
      <c r="G34" s="16">
        <v>30.894597999999998</v>
      </c>
      <c r="H34" s="16">
        <v>30.894597999999998</v>
      </c>
      <c r="I34" s="16">
        <v>30.715997999999999</v>
      </c>
      <c r="J34" s="16">
        <v>30.715997999999999</v>
      </c>
      <c r="K34" s="16">
        <v>30.715997999999999</v>
      </c>
      <c r="L34" s="16">
        <v>30.715997999999999</v>
      </c>
      <c r="M34" s="16">
        <v>30.715997999999999</v>
      </c>
      <c r="N34" s="16">
        <v>30.715997999999999</v>
      </c>
      <c r="O34" s="16">
        <v>30.715997999999999</v>
      </c>
      <c r="P34" s="16">
        <v>30.715997999999999</v>
      </c>
      <c r="Q34" s="16">
        <v>30.715997999999999</v>
      </c>
      <c r="R34" s="16">
        <v>30.715997999999999</v>
      </c>
      <c r="S34" s="16">
        <v>30.715997999999999</v>
      </c>
      <c r="T34" s="16">
        <v>30.715997999999999</v>
      </c>
      <c r="U34" s="16">
        <v>30.715997999999999</v>
      </c>
      <c r="V34" s="16">
        <v>30.715997999999999</v>
      </c>
      <c r="W34" s="16">
        <v>30.715997999999999</v>
      </c>
      <c r="X34" s="16">
        <v>30.715997999999999</v>
      </c>
      <c r="Y34" s="16">
        <v>30.715997999999999</v>
      </c>
      <c r="Z34" s="16">
        <v>30.715997999999999</v>
      </c>
      <c r="AA34" s="16">
        <v>30.715997999999999</v>
      </c>
      <c r="AB34" s="16">
        <v>30.715997999999999</v>
      </c>
      <c r="AC34" s="16">
        <v>30.715997999999999</v>
      </c>
      <c r="AD34" s="16">
        <v>30.715997999999999</v>
      </c>
      <c r="AE34" s="16">
        <v>30.715997999999999</v>
      </c>
      <c r="AF34" s="16">
        <v>30.715997999999999</v>
      </c>
      <c r="AG34" s="16">
        <v>30.715997999999999</v>
      </c>
      <c r="AH34" s="16">
        <v>30.715997999999999</v>
      </c>
      <c r="AI34" s="16">
        <v>30.715997999999999</v>
      </c>
      <c r="AJ34" s="16">
        <v>30.715997999999999</v>
      </c>
      <c r="AK34" s="17">
        <v>-4.06E-4</v>
      </c>
    </row>
    <row r="36" spans="1:37" ht="15" customHeight="1" x14ac:dyDescent="0.25">
      <c r="B36" s="12" t="s">
        <v>93</v>
      </c>
    </row>
    <row r="37" spans="1:37" ht="15" customHeight="1" x14ac:dyDescent="0.25">
      <c r="A37" s="6" t="s">
        <v>94</v>
      </c>
      <c r="B37" s="13" t="s">
        <v>86</v>
      </c>
      <c r="C37" s="14" t="s">
        <v>58</v>
      </c>
      <c r="D37" s="14" t="s">
        <v>58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 t="s">
        <v>58</v>
      </c>
    </row>
    <row r="38" spans="1:37" ht="15" customHeight="1" x14ac:dyDescent="0.25">
      <c r="A38" s="6" t="s">
        <v>95</v>
      </c>
      <c r="B38" s="13" t="s">
        <v>88</v>
      </c>
      <c r="C38" s="14" t="s">
        <v>58</v>
      </c>
      <c r="D38" s="14" t="s">
        <v>58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5" t="s">
        <v>58</v>
      </c>
    </row>
    <row r="39" spans="1:37" ht="15" customHeight="1" x14ac:dyDescent="0.25">
      <c r="A39" s="6" t="s">
        <v>96</v>
      </c>
      <c r="B39" s="13" t="s">
        <v>43</v>
      </c>
      <c r="C39" s="14" t="s">
        <v>58</v>
      </c>
      <c r="D39" s="14" t="s">
        <v>58</v>
      </c>
      <c r="E39" s="14">
        <v>6.6498010000000001</v>
      </c>
      <c r="F39" s="14">
        <v>16.523401</v>
      </c>
      <c r="G39" s="14">
        <v>16.523401</v>
      </c>
      <c r="H39" s="14">
        <v>16.523401</v>
      </c>
      <c r="I39" s="14">
        <v>16.523401</v>
      </c>
      <c r="J39" s="14">
        <v>16.523401</v>
      </c>
      <c r="K39" s="14">
        <v>16.523401</v>
      </c>
      <c r="L39" s="14">
        <v>16.523401</v>
      </c>
      <c r="M39" s="14">
        <v>16.523401</v>
      </c>
      <c r="N39" s="14">
        <v>16.523401</v>
      </c>
      <c r="O39" s="14">
        <v>16.523401</v>
      </c>
      <c r="P39" s="14">
        <v>16.523401</v>
      </c>
      <c r="Q39" s="14">
        <v>16.523401</v>
      </c>
      <c r="R39" s="14">
        <v>16.523401</v>
      </c>
      <c r="S39" s="14">
        <v>16.523401</v>
      </c>
      <c r="T39" s="14">
        <v>16.523401</v>
      </c>
      <c r="U39" s="14">
        <v>16.523401</v>
      </c>
      <c r="V39" s="14">
        <v>16.523401</v>
      </c>
      <c r="W39" s="14">
        <v>16.523401</v>
      </c>
      <c r="X39" s="14">
        <v>16.523401</v>
      </c>
      <c r="Y39" s="14">
        <v>16.523401</v>
      </c>
      <c r="Z39" s="14">
        <v>16.523401</v>
      </c>
      <c r="AA39" s="14">
        <v>16.523401</v>
      </c>
      <c r="AB39" s="14">
        <v>16.523401</v>
      </c>
      <c r="AC39" s="14">
        <v>16.523401</v>
      </c>
      <c r="AD39" s="14">
        <v>16.523401</v>
      </c>
      <c r="AE39" s="14">
        <v>16.523401</v>
      </c>
      <c r="AF39" s="14">
        <v>16.523401</v>
      </c>
      <c r="AG39" s="14">
        <v>16.523401</v>
      </c>
      <c r="AH39" s="14">
        <v>16.523401</v>
      </c>
      <c r="AI39" s="14">
        <v>16.523401</v>
      </c>
      <c r="AJ39" s="14">
        <v>16.523401</v>
      </c>
      <c r="AK39" s="15" t="s">
        <v>58</v>
      </c>
    </row>
    <row r="40" spans="1:37" ht="15" customHeight="1" x14ac:dyDescent="0.25">
      <c r="A40" s="6" t="s">
        <v>97</v>
      </c>
      <c r="B40" s="13" t="s">
        <v>45</v>
      </c>
      <c r="C40" s="14" t="s">
        <v>58</v>
      </c>
      <c r="D40" s="14" t="s">
        <v>58</v>
      </c>
      <c r="E40" s="14">
        <v>2.508</v>
      </c>
      <c r="F40" s="14">
        <v>6.9855999999999998</v>
      </c>
      <c r="G40" s="14">
        <v>6.9855999999999998</v>
      </c>
      <c r="H40" s="14">
        <v>6.9855999999999998</v>
      </c>
      <c r="I40" s="14">
        <v>6.9855999999999998</v>
      </c>
      <c r="J40" s="14">
        <v>6.9855999999999998</v>
      </c>
      <c r="K40" s="14">
        <v>6.9855999999999998</v>
      </c>
      <c r="L40" s="14">
        <v>6.9855999999999998</v>
      </c>
      <c r="M40" s="14">
        <v>6.9855999999999998</v>
      </c>
      <c r="N40" s="14">
        <v>6.9855999999999998</v>
      </c>
      <c r="O40" s="14">
        <v>6.9855999999999998</v>
      </c>
      <c r="P40" s="14">
        <v>6.9855999999999998</v>
      </c>
      <c r="Q40" s="14">
        <v>6.9855999999999998</v>
      </c>
      <c r="R40" s="14">
        <v>6.9855999999999998</v>
      </c>
      <c r="S40" s="14">
        <v>6.9855999999999998</v>
      </c>
      <c r="T40" s="14">
        <v>6.9855999999999998</v>
      </c>
      <c r="U40" s="14">
        <v>6.9855999999999998</v>
      </c>
      <c r="V40" s="14">
        <v>6.9855999999999998</v>
      </c>
      <c r="W40" s="14">
        <v>6.9855999999999998</v>
      </c>
      <c r="X40" s="14">
        <v>6.9855999999999998</v>
      </c>
      <c r="Y40" s="14">
        <v>6.9855999999999998</v>
      </c>
      <c r="Z40" s="14">
        <v>6.9855999999999998</v>
      </c>
      <c r="AA40" s="14">
        <v>6.9855999999999998</v>
      </c>
      <c r="AB40" s="14">
        <v>6.9855999999999998</v>
      </c>
      <c r="AC40" s="14">
        <v>6.9855999999999998</v>
      </c>
      <c r="AD40" s="14">
        <v>6.9855999999999998</v>
      </c>
      <c r="AE40" s="14">
        <v>6.9855999999999998</v>
      </c>
      <c r="AF40" s="14">
        <v>6.9855999999999998</v>
      </c>
      <c r="AG40" s="14">
        <v>6.9855999999999998</v>
      </c>
      <c r="AH40" s="14">
        <v>6.9855999999999998</v>
      </c>
      <c r="AI40" s="14">
        <v>6.9855999999999998</v>
      </c>
      <c r="AJ40" s="14">
        <v>6.9855999999999998</v>
      </c>
      <c r="AK40" s="15" t="s">
        <v>58</v>
      </c>
    </row>
    <row r="41" spans="1:37" ht="15" customHeight="1" x14ac:dyDescent="0.25">
      <c r="A41" s="6" t="s">
        <v>98</v>
      </c>
      <c r="B41" s="13" t="s">
        <v>99</v>
      </c>
      <c r="C41" s="14" t="s">
        <v>58</v>
      </c>
      <c r="D41" s="14" t="s">
        <v>58</v>
      </c>
      <c r="E41" s="14">
        <v>0</v>
      </c>
      <c r="F41" s="14">
        <v>0</v>
      </c>
      <c r="G41" s="14">
        <v>2.2000000000000002</v>
      </c>
      <c r="H41" s="14">
        <v>2.2000000000000002</v>
      </c>
      <c r="I41" s="14">
        <v>2.2000000000000002</v>
      </c>
      <c r="J41" s="14">
        <v>2.2000000000000002</v>
      </c>
      <c r="K41" s="14">
        <v>2.2000000000000002</v>
      </c>
      <c r="L41" s="14">
        <v>2.2000000000000002</v>
      </c>
      <c r="M41" s="14">
        <v>2.2000000000000002</v>
      </c>
      <c r="N41" s="14">
        <v>2.2000000000000002</v>
      </c>
      <c r="O41" s="14">
        <v>2.2000000000000002</v>
      </c>
      <c r="P41" s="14">
        <v>2.2000000000000002</v>
      </c>
      <c r="Q41" s="14">
        <v>2.2000000000000002</v>
      </c>
      <c r="R41" s="14">
        <v>2.2000000000000002</v>
      </c>
      <c r="S41" s="14">
        <v>2.2000000000000002</v>
      </c>
      <c r="T41" s="14">
        <v>2.2000000000000002</v>
      </c>
      <c r="U41" s="14">
        <v>2.2000000000000002</v>
      </c>
      <c r="V41" s="14">
        <v>2.2000000000000002</v>
      </c>
      <c r="W41" s="14">
        <v>2.2000000000000002</v>
      </c>
      <c r="X41" s="14">
        <v>2.2000000000000002</v>
      </c>
      <c r="Y41" s="14">
        <v>2.2000000000000002</v>
      </c>
      <c r="Z41" s="14">
        <v>2.2000000000000002</v>
      </c>
      <c r="AA41" s="14">
        <v>2.2000000000000002</v>
      </c>
      <c r="AB41" s="14">
        <v>2.2000000000000002</v>
      </c>
      <c r="AC41" s="14">
        <v>2.2000000000000002</v>
      </c>
      <c r="AD41" s="14">
        <v>2.2000000000000002</v>
      </c>
      <c r="AE41" s="14">
        <v>2.2000000000000002</v>
      </c>
      <c r="AF41" s="14">
        <v>2.2000000000000002</v>
      </c>
      <c r="AG41" s="14">
        <v>2.2000000000000002</v>
      </c>
      <c r="AH41" s="14">
        <v>2.2000000000000002</v>
      </c>
      <c r="AI41" s="14">
        <v>2.2000000000000002</v>
      </c>
      <c r="AJ41" s="14">
        <v>2.2000000000000002</v>
      </c>
      <c r="AK41" s="15" t="s">
        <v>58</v>
      </c>
    </row>
    <row r="42" spans="1:37" ht="15" customHeight="1" x14ac:dyDescent="0.25">
      <c r="A42" s="6" t="s">
        <v>100</v>
      </c>
      <c r="B42" s="13" t="s">
        <v>49</v>
      </c>
      <c r="C42" s="14" t="s">
        <v>58</v>
      </c>
      <c r="D42" s="14" t="s">
        <v>58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 t="s">
        <v>58</v>
      </c>
    </row>
    <row r="43" spans="1:37" ht="15" customHeight="1" x14ac:dyDescent="0.25">
      <c r="A43" s="6" t="s">
        <v>101</v>
      </c>
      <c r="B43" s="13" t="s">
        <v>51</v>
      </c>
      <c r="C43" s="14" t="s">
        <v>58</v>
      </c>
      <c r="D43" s="14" t="s">
        <v>58</v>
      </c>
      <c r="E43" s="14">
        <v>4.5999999999999999E-2</v>
      </c>
      <c r="F43" s="14">
        <v>0.16700000000000001</v>
      </c>
      <c r="G43" s="14">
        <v>0.41699999999999998</v>
      </c>
      <c r="H43" s="14">
        <v>0.66700000000000004</v>
      </c>
      <c r="I43" s="14">
        <v>0.91700000000000004</v>
      </c>
      <c r="J43" s="14">
        <v>1.167</v>
      </c>
      <c r="K43" s="14">
        <v>1.167</v>
      </c>
      <c r="L43" s="14">
        <v>1.167</v>
      </c>
      <c r="M43" s="14">
        <v>1.167</v>
      </c>
      <c r="N43" s="14">
        <v>1.167</v>
      </c>
      <c r="O43" s="14">
        <v>1.167</v>
      </c>
      <c r="P43" s="14">
        <v>1.167</v>
      </c>
      <c r="Q43" s="14">
        <v>1.167</v>
      </c>
      <c r="R43" s="14">
        <v>1.167</v>
      </c>
      <c r="S43" s="14">
        <v>1.167</v>
      </c>
      <c r="T43" s="14">
        <v>1.167</v>
      </c>
      <c r="U43" s="14">
        <v>1.167</v>
      </c>
      <c r="V43" s="14">
        <v>1.167</v>
      </c>
      <c r="W43" s="14">
        <v>1.167</v>
      </c>
      <c r="X43" s="14">
        <v>1.167</v>
      </c>
      <c r="Y43" s="14">
        <v>1.167</v>
      </c>
      <c r="Z43" s="14">
        <v>1.167</v>
      </c>
      <c r="AA43" s="14">
        <v>1.167</v>
      </c>
      <c r="AB43" s="14">
        <v>1.167</v>
      </c>
      <c r="AC43" s="14">
        <v>1.167</v>
      </c>
      <c r="AD43" s="14">
        <v>1.167</v>
      </c>
      <c r="AE43" s="14">
        <v>1.167</v>
      </c>
      <c r="AF43" s="14">
        <v>1.167</v>
      </c>
      <c r="AG43" s="14">
        <v>1.167</v>
      </c>
      <c r="AH43" s="14">
        <v>1.167</v>
      </c>
      <c r="AI43" s="14">
        <v>1.167</v>
      </c>
      <c r="AJ43" s="14">
        <v>1.167</v>
      </c>
      <c r="AK43" s="15" t="s">
        <v>58</v>
      </c>
    </row>
    <row r="44" spans="1:37" ht="15" customHeight="1" x14ac:dyDescent="0.25">
      <c r="A44" s="6" t="s">
        <v>102</v>
      </c>
      <c r="B44" s="13" t="s">
        <v>53</v>
      </c>
      <c r="C44" s="14" t="s">
        <v>58</v>
      </c>
      <c r="D44" s="14" t="s">
        <v>58</v>
      </c>
      <c r="E44" s="14">
        <v>1.52E-2</v>
      </c>
      <c r="F44" s="14">
        <v>1.52E-2</v>
      </c>
      <c r="G44" s="14">
        <v>1.52E-2</v>
      </c>
      <c r="H44" s="14">
        <v>1.52E-2</v>
      </c>
      <c r="I44" s="14">
        <v>1.52E-2</v>
      </c>
      <c r="J44" s="14">
        <v>1.52E-2</v>
      </c>
      <c r="K44" s="14">
        <v>1.52E-2</v>
      </c>
      <c r="L44" s="14">
        <v>1.52E-2</v>
      </c>
      <c r="M44" s="14">
        <v>1.52E-2</v>
      </c>
      <c r="N44" s="14">
        <v>1.52E-2</v>
      </c>
      <c r="O44" s="14">
        <v>1.52E-2</v>
      </c>
      <c r="P44" s="14">
        <v>1.52E-2</v>
      </c>
      <c r="Q44" s="14">
        <v>1.52E-2</v>
      </c>
      <c r="R44" s="14">
        <v>1.52E-2</v>
      </c>
      <c r="S44" s="14">
        <v>1.52E-2</v>
      </c>
      <c r="T44" s="14">
        <v>1.52E-2</v>
      </c>
      <c r="U44" s="14">
        <v>1.52E-2</v>
      </c>
      <c r="V44" s="14">
        <v>1.52E-2</v>
      </c>
      <c r="W44" s="14">
        <v>1.52E-2</v>
      </c>
      <c r="X44" s="14">
        <v>1.52E-2</v>
      </c>
      <c r="Y44" s="14">
        <v>1.52E-2</v>
      </c>
      <c r="Z44" s="14">
        <v>1.52E-2</v>
      </c>
      <c r="AA44" s="14">
        <v>1.52E-2</v>
      </c>
      <c r="AB44" s="14">
        <v>1.52E-2</v>
      </c>
      <c r="AC44" s="14">
        <v>1.52E-2</v>
      </c>
      <c r="AD44" s="14">
        <v>1.52E-2</v>
      </c>
      <c r="AE44" s="14">
        <v>1.52E-2</v>
      </c>
      <c r="AF44" s="14">
        <v>1.52E-2</v>
      </c>
      <c r="AG44" s="14">
        <v>1.52E-2</v>
      </c>
      <c r="AH44" s="14">
        <v>1.52E-2</v>
      </c>
      <c r="AI44" s="14">
        <v>1.52E-2</v>
      </c>
      <c r="AJ44" s="14">
        <v>1.52E-2</v>
      </c>
      <c r="AK44" s="15" t="s">
        <v>58</v>
      </c>
    </row>
    <row r="45" spans="1:37" ht="15" customHeight="1" x14ac:dyDescent="0.25">
      <c r="A45" s="6" t="s">
        <v>103</v>
      </c>
      <c r="B45" s="13" t="s">
        <v>55</v>
      </c>
      <c r="C45" s="14" t="s">
        <v>58</v>
      </c>
      <c r="D45" s="14" t="s">
        <v>58</v>
      </c>
      <c r="E45" s="14">
        <v>14.974111000000001</v>
      </c>
      <c r="F45" s="14">
        <v>23.394006999999998</v>
      </c>
      <c r="G45" s="14">
        <v>23.605004999999998</v>
      </c>
      <c r="H45" s="14">
        <v>23.605004999999998</v>
      </c>
      <c r="I45" s="14">
        <v>23.605004999999998</v>
      </c>
      <c r="J45" s="14">
        <v>23.605004999999998</v>
      </c>
      <c r="K45" s="14">
        <v>23.605004999999998</v>
      </c>
      <c r="L45" s="14">
        <v>23.605004999999998</v>
      </c>
      <c r="M45" s="14">
        <v>23.605004999999998</v>
      </c>
      <c r="N45" s="14">
        <v>23.605004999999998</v>
      </c>
      <c r="O45" s="14">
        <v>23.605004999999998</v>
      </c>
      <c r="P45" s="14">
        <v>23.605004999999998</v>
      </c>
      <c r="Q45" s="14">
        <v>23.605004999999998</v>
      </c>
      <c r="R45" s="14">
        <v>23.605004999999998</v>
      </c>
      <c r="S45" s="14">
        <v>23.605004999999998</v>
      </c>
      <c r="T45" s="14">
        <v>23.605004999999998</v>
      </c>
      <c r="U45" s="14">
        <v>23.605004999999998</v>
      </c>
      <c r="V45" s="14">
        <v>23.605004999999998</v>
      </c>
      <c r="W45" s="14">
        <v>23.605004999999998</v>
      </c>
      <c r="X45" s="14">
        <v>23.605004999999998</v>
      </c>
      <c r="Y45" s="14">
        <v>23.605004999999998</v>
      </c>
      <c r="Z45" s="14">
        <v>23.605004999999998</v>
      </c>
      <c r="AA45" s="14">
        <v>23.605004999999998</v>
      </c>
      <c r="AB45" s="14">
        <v>23.605004999999998</v>
      </c>
      <c r="AC45" s="14">
        <v>23.605004999999998</v>
      </c>
      <c r="AD45" s="14">
        <v>23.605004999999998</v>
      </c>
      <c r="AE45" s="14">
        <v>23.605004999999998</v>
      </c>
      <c r="AF45" s="14">
        <v>23.605004999999998</v>
      </c>
      <c r="AG45" s="14">
        <v>23.605004999999998</v>
      </c>
      <c r="AH45" s="14">
        <v>23.605004999999998</v>
      </c>
      <c r="AI45" s="14">
        <v>23.605004999999998</v>
      </c>
      <c r="AJ45" s="14">
        <v>23.605004999999998</v>
      </c>
      <c r="AK45" s="15" t="s">
        <v>58</v>
      </c>
    </row>
    <row r="46" spans="1:37" ht="15" customHeight="1" x14ac:dyDescent="0.25">
      <c r="A46" s="6" t="s">
        <v>104</v>
      </c>
      <c r="B46" s="13" t="s">
        <v>105</v>
      </c>
      <c r="C46" s="14" t="s">
        <v>58</v>
      </c>
      <c r="D46" s="14" t="s">
        <v>58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 t="s">
        <v>58</v>
      </c>
    </row>
    <row r="47" spans="1:37" ht="15" customHeight="1" x14ac:dyDescent="0.25">
      <c r="A47" s="6" t="s">
        <v>106</v>
      </c>
      <c r="B47" s="12" t="s">
        <v>60</v>
      </c>
      <c r="C47" s="16" t="s">
        <v>58</v>
      </c>
      <c r="D47" s="16" t="s">
        <v>58</v>
      </c>
      <c r="E47" s="16">
        <v>24.193102</v>
      </c>
      <c r="F47" s="16">
        <v>47.085197000000001</v>
      </c>
      <c r="G47" s="16">
        <v>49.746192999999998</v>
      </c>
      <c r="H47" s="16">
        <v>49.996192999999998</v>
      </c>
      <c r="I47" s="16">
        <v>50.246192999999998</v>
      </c>
      <c r="J47" s="16">
        <v>50.496192999999998</v>
      </c>
      <c r="K47" s="16">
        <v>50.496192999999998</v>
      </c>
      <c r="L47" s="16">
        <v>50.496192999999998</v>
      </c>
      <c r="M47" s="16">
        <v>50.496192999999998</v>
      </c>
      <c r="N47" s="16">
        <v>50.496192999999998</v>
      </c>
      <c r="O47" s="16">
        <v>50.496192999999998</v>
      </c>
      <c r="P47" s="16">
        <v>50.496192999999998</v>
      </c>
      <c r="Q47" s="16">
        <v>50.496192999999998</v>
      </c>
      <c r="R47" s="16">
        <v>50.496192999999998</v>
      </c>
      <c r="S47" s="16">
        <v>50.496192999999998</v>
      </c>
      <c r="T47" s="16">
        <v>50.496192999999998</v>
      </c>
      <c r="U47" s="16">
        <v>50.496192999999998</v>
      </c>
      <c r="V47" s="16">
        <v>50.496192999999998</v>
      </c>
      <c r="W47" s="16">
        <v>50.496192999999998</v>
      </c>
      <c r="X47" s="16">
        <v>50.496192999999998</v>
      </c>
      <c r="Y47" s="16">
        <v>50.496192999999998</v>
      </c>
      <c r="Z47" s="16">
        <v>50.496192999999998</v>
      </c>
      <c r="AA47" s="16">
        <v>50.496192999999998</v>
      </c>
      <c r="AB47" s="16">
        <v>50.496192999999998</v>
      </c>
      <c r="AC47" s="16">
        <v>50.496192999999998</v>
      </c>
      <c r="AD47" s="16">
        <v>50.496192999999998</v>
      </c>
      <c r="AE47" s="16">
        <v>50.496192999999998</v>
      </c>
      <c r="AF47" s="16">
        <v>50.496192999999998</v>
      </c>
      <c r="AG47" s="16">
        <v>50.496192999999998</v>
      </c>
      <c r="AH47" s="16">
        <v>50.496192999999998</v>
      </c>
      <c r="AI47" s="16">
        <v>50.496192999999998</v>
      </c>
      <c r="AJ47" s="16">
        <v>50.496192999999998</v>
      </c>
      <c r="AK47" s="17" t="s">
        <v>58</v>
      </c>
    </row>
    <row r="48" spans="1:37" ht="15" customHeight="1" x14ac:dyDescent="0.25">
      <c r="B48" s="12" t="s">
        <v>107</v>
      </c>
    </row>
    <row r="49" spans="1:37" ht="15" customHeight="1" x14ac:dyDescent="0.25">
      <c r="A49" s="6" t="s">
        <v>108</v>
      </c>
      <c r="B49" s="13" t="s">
        <v>86</v>
      </c>
      <c r="C49" s="14" t="s">
        <v>58</v>
      </c>
      <c r="D49" s="14" t="s">
        <v>58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5" t="s">
        <v>58</v>
      </c>
    </row>
    <row r="50" spans="1:37" ht="15" customHeight="1" x14ac:dyDescent="0.25">
      <c r="A50" s="6" t="s">
        <v>109</v>
      </c>
      <c r="B50" s="13" t="s">
        <v>88</v>
      </c>
      <c r="C50" s="14" t="s">
        <v>58</v>
      </c>
      <c r="D50" s="14" t="s">
        <v>58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5" t="s">
        <v>58</v>
      </c>
    </row>
    <row r="51" spans="1:37" ht="15" customHeight="1" x14ac:dyDescent="0.25">
      <c r="A51" s="6" t="s">
        <v>110</v>
      </c>
      <c r="B51" s="13" t="s">
        <v>43</v>
      </c>
      <c r="C51" s="14" t="s">
        <v>58</v>
      </c>
      <c r="D51" s="14" t="s">
        <v>58</v>
      </c>
      <c r="E51" s="14">
        <v>0</v>
      </c>
      <c r="F51" s="14">
        <v>0</v>
      </c>
      <c r="G51" s="14">
        <v>16.172312000000002</v>
      </c>
      <c r="H51" s="14">
        <v>23.957146000000002</v>
      </c>
      <c r="I51" s="14">
        <v>34.546452000000002</v>
      </c>
      <c r="J51" s="14">
        <v>47.853344</v>
      </c>
      <c r="K51" s="14">
        <v>62.525557999999997</v>
      </c>
      <c r="L51" s="14">
        <v>70.576279</v>
      </c>
      <c r="M51" s="14">
        <v>79.701988</v>
      </c>
      <c r="N51" s="14">
        <v>84.579200999999998</v>
      </c>
      <c r="O51" s="14">
        <v>89.560531999999995</v>
      </c>
      <c r="P51" s="14">
        <v>99.850470999999999</v>
      </c>
      <c r="Q51" s="14">
        <v>105.643738</v>
      </c>
      <c r="R51" s="14">
        <v>116.295929</v>
      </c>
      <c r="S51" s="14">
        <v>123.62101</v>
      </c>
      <c r="T51" s="14">
        <v>134.60720800000001</v>
      </c>
      <c r="U51" s="14">
        <v>138.96077</v>
      </c>
      <c r="V51" s="14">
        <v>145.168869</v>
      </c>
      <c r="W51" s="14">
        <v>155.14613299999999</v>
      </c>
      <c r="X51" s="14">
        <v>159.369675</v>
      </c>
      <c r="Y51" s="14">
        <v>165.933899</v>
      </c>
      <c r="Z51" s="14">
        <v>172.380844</v>
      </c>
      <c r="AA51" s="14">
        <v>180.41255200000001</v>
      </c>
      <c r="AB51" s="14">
        <v>186.41949500000001</v>
      </c>
      <c r="AC51" s="14">
        <v>194.73234600000001</v>
      </c>
      <c r="AD51" s="14">
        <v>201.904053</v>
      </c>
      <c r="AE51" s="14">
        <v>210.50782799999999</v>
      </c>
      <c r="AF51" s="14">
        <v>218.021378</v>
      </c>
      <c r="AG51" s="14">
        <v>221.83097799999999</v>
      </c>
      <c r="AH51" s="14">
        <v>228.13879399999999</v>
      </c>
      <c r="AI51" s="14">
        <v>232.49783300000001</v>
      </c>
      <c r="AJ51" s="14">
        <v>238.95971700000001</v>
      </c>
      <c r="AK51" s="15" t="s">
        <v>58</v>
      </c>
    </row>
    <row r="52" spans="1:37" ht="15" customHeight="1" x14ac:dyDescent="0.25">
      <c r="A52" s="6" t="s">
        <v>111</v>
      </c>
      <c r="B52" s="13" t="s">
        <v>45</v>
      </c>
      <c r="C52" s="14" t="s">
        <v>58</v>
      </c>
      <c r="D52" s="14" t="s">
        <v>58</v>
      </c>
      <c r="E52" s="14">
        <v>4.9505270000000001</v>
      </c>
      <c r="F52" s="14">
        <v>7.0903</v>
      </c>
      <c r="G52" s="14">
        <v>7.0903</v>
      </c>
      <c r="H52" s="14">
        <v>7.6268310000000001</v>
      </c>
      <c r="I52" s="14">
        <v>8.4259459999999997</v>
      </c>
      <c r="J52" s="14">
        <v>9.0516400000000008</v>
      </c>
      <c r="K52" s="14">
        <v>9.9866569999999992</v>
      </c>
      <c r="L52" s="14">
        <v>11.664781</v>
      </c>
      <c r="M52" s="14">
        <v>13.628036</v>
      </c>
      <c r="N52" s="14">
        <v>15.069537</v>
      </c>
      <c r="O52" s="14">
        <v>15.79344</v>
      </c>
      <c r="P52" s="14">
        <v>15.917452000000001</v>
      </c>
      <c r="Q52" s="14">
        <v>17.074687999999998</v>
      </c>
      <c r="R52" s="14">
        <v>17.393163999999999</v>
      </c>
      <c r="S52" s="14">
        <v>17.812252000000001</v>
      </c>
      <c r="T52" s="14">
        <v>17.837396999999999</v>
      </c>
      <c r="U52" s="14">
        <v>18.958048000000002</v>
      </c>
      <c r="V52" s="14">
        <v>19.880524000000001</v>
      </c>
      <c r="W52" s="14">
        <v>19.880524000000001</v>
      </c>
      <c r="X52" s="14">
        <v>20.884153000000001</v>
      </c>
      <c r="Y52" s="14">
        <v>22.376754999999999</v>
      </c>
      <c r="Z52" s="14">
        <v>23.882300999999998</v>
      </c>
      <c r="AA52" s="14">
        <v>25.613676000000002</v>
      </c>
      <c r="AB52" s="14">
        <v>27.169405000000001</v>
      </c>
      <c r="AC52" s="14">
        <v>27.590069</v>
      </c>
      <c r="AD52" s="14">
        <v>29.200244999999999</v>
      </c>
      <c r="AE52" s="14">
        <v>31.051950000000001</v>
      </c>
      <c r="AF52" s="14">
        <v>33.181412000000002</v>
      </c>
      <c r="AG52" s="14">
        <v>35.698642999999997</v>
      </c>
      <c r="AH52" s="14">
        <v>38.599564000000001</v>
      </c>
      <c r="AI52" s="14">
        <v>41.935626999999997</v>
      </c>
      <c r="AJ52" s="14">
        <v>43.970664999999997</v>
      </c>
      <c r="AK52" s="15" t="s">
        <v>58</v>
      </c>
    </row>
    <row r="53" spans="1:37" ht="15" customHeight="1" x14ac:dyDescent="0.25">
      <c r="A53" s="6" t="s">
        <v>112</v>
      </c>
      <c r="B53" s="13" t="s">
        <v>99</v>
      </c>
      <c r="C53" s="14" t="s">
        <v>58</v>
      </c>
      <c r="D53" s="14" t="s">
        <v>58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5" t="s">
        <v>58</v>
      </c>
    </row>
    <row r="54" spans="1:37" ht="15" customHeight="1" x14ac:dyDescent="0.25">
      <c r="A54" s="6" t="s">
        <v>113</v>
      </c>
      <c r="B54" s="13" t="s">
        <v>49</v>
      </c>
      <c r="C54" s="14" t="s">
        <v>58</v>
      </c>
      <c r="D54" s="14" t="s">
        <v>58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5" t="s">
        <v>58</v>
      </c>
    </row>
    <row r="55" spans="1:37" ht="15" customHeight="1" x14ac:dyDescent="0.25">
      <c r="A55" s="6" t="s">
        <v>114</v>
      </c>
      <c r="B55" s="13" t="s">
        <v>51</v>
      </c>
      <c r="C55" s="14" t="s">
        <v>58</v>
      </c>
      <c r="D55" s="14" t="s">
        <v>58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2.7970000000000002</v>
      </c>
      <c r="R55" s="14">
        <v>3.79494</v>
      </c>
      <c r="S55" s="14">
        <v>3.79494</v>
      </c>
      <c r="T55" s="14">
        <v>4.5569290000000002</v>
      </c>
      <c r="U55" s="14">
        <v>6.0829579999999996</v>
      </c>
      <c r="V55" s="14">
        <v>7.3543989999999999</v>
      </c>
      <c r="W55" s="14">
        <v>7.362806</v>
      </c>
      <c r="X55" s="14">
        <v>10.278807</v>
      </c>
      <c r="Y55" s="14">
        <v>10.520714999999999</v>
      </c>
      <c r="Z55" s="14">
        <v>13.538774</v>
      </c>
      <c r="AA55" s="14">
        <v>16.664776</v>
      </c>
      <c r="AB55" s="14">
        <v>16.900314000000002</v>
      </c>
      <c r="AC55" s="14">
        <v>18.245070999999999</v>
      </c>
      <c r="AD55" s="14">
        <v>18.885211999999999</v>
      </c>
      <c r="AE55" s="14">
        <v>20.038672999999999</v>
      </c>
      <c r="AF55" s="14">
        <v>21.186077000000001</v>
      </c>
      <c r="AG55" s="14">
        <v>24.186077000000001</v>
      </c>
      <c r="AH55" s="14">
        <v>25.901876000000001</v>
      </c>
      <c r="AI55" s="14">
        <v>25.901876000000001</v>
      </c>
      <c r="AJ55" s="14">
        <v>28.901876000000001</v>
      </c>
      <c r="AK55" s="15" t="s">
        <v>58</v>
      </c>
    </row>
    <row r="56" spans="1:37" ht="15" customHeight="1" x14ac:dyDescent="0.25">
      <c r="A56" s="6" t="s">
        <v>115</v>
      </c>
      <c r="B56" s="13" t="s">
        <v>53</v>
      </c>
      <c r="C56" s="14" t="s">
        <v>58</v>
      </c>
      <c r="D56" s="14" t="s">
        <v>58</v>
      </c>
      <c r="E56" s="14">
        <v>0</v>
      </c>
      <c r="F56" s="14">
        <v>0</v>
      </c>
      <c r="G56" s="14">
        <v>8.1000000000000004E-5</v>
      </c>
      <c r="H56" s="14">
        <v>1.6200000000000001E-4</v>
      </c>
      <c r="I56" s="14">
        <v>2.43E-4</v>
      </c>
      <c r="J56" s="14">
        <v>3.2400000000000001E-4</v>
      </c>
      <c r="K56" s="14">
        <v>4.0499999999999998E-4</v>
      </c>
      <c r="L56" s="14">
        <v>4.86E-4</v>
      </c>
      <c r="M56" s="14">
        <v>5.6700000000000001E-4</v>
      </c>
      <c r="N56" s="14">
        <v>6.4800000000000003E-4</v>
      </c>
      <c r="O56" s="14">
        <v>7.2900000000000005E-4</v>
      </c>
      <c r="P56" s="14">
        <v>8.0999999999999996E-4</v>
      </c>
      <c r="Q56" s="14">
        <v>8.9099999999999997E-4</v>
      </c>
      <c r="R56" s="14">
        <v>9.7199999999999999E-4</v>
      </c>
      <c r="S56" s="14">
        <v>1.054E-3</v>
      </c>
      <c r="T56" s="14">
        <v>1.1100000000000001E-3</v>
      </c>
      <c r="U56" s="14">
        <v>1.1360000000000001E-3</v>
      </c>
      <c r="V56" s="14">
        <v>1.147E-3</v>
      </c>
      <c r="W56" s="14">
        <v>1.1529999999999999E-3</v>
      </c>
      <c r="X56" s="14">
        <v>1.1590000000000001E-3</v>
      </c>
      <c r="Y56" s="14">
        <v>1.16E-3</v>
      </c>
      <c r="Z56" s="14">
        <v>1.1609999999999999E-3</v>
      </c>
      <c r="AA56" s="14">
        <v>1.1620000000000001E-3</v>
      </c>
      <c r="AB56" s="14">
        <v>1.163E-3</v>
      </c>
      <c r="AC56" s="14">
        <v>1.1640000000000001E-3</v>
      </c>
      <c r="AD56" s="14">
        <v>1.165E-3</v>
      </c>
      <c r="AE56" s="14">
        <v>1.1659999999999999E-3</v>
      </c>
      <c r="AF56" s="14">
        <v>3.4759999999999999E-3</v>
      </c>
      <c r="AG56" s="14">
        <v>5.4980000000000003E-3</v>
      </c>
      <c r="AH56" s="14">
        <v>5.4980000000000003E-3</v>
      </c>
      <c r="AI56" s="14">
        <v>5.4980000000000003E-3</v>
      </c>
      <c r="AJ56" s="14">
        <v>7.0689999999999998E-3</v>
      </c>
      <c r="AK56" s="15" t="s">
        <v>58</v>
      </c>
    </row>
    <row r="57" spans="1:37" ht="15" customHeight="1" x14ac:dyDescent="0.25">
      <c r="A57" s="6" t="s">
        <v>116</v>
      </c>
      <c r="B57" s="13" t="s">
        <v>55</v>
      </c>
      <c r="C57" s="14" t="s">
        <v>58</v>
      </c>
      <c r="D57" s="14" t="s">
        <v>58</v>
      </c>
      <c r="E57" s="14">
        <v>3.0349999999999999E-3</v>
      </c>
      <c r="F57" s="14">
        <v>4.007403</v>
      </c>
      <c r="G57" s="14">
        <v>18.502424000000001</v>
      </c>
      <c r="H57" s="14">
        <v>29.277674000000001</v>
      </c>
      <c r="I57" s="14">
        <v>40.572113000000002</v>
      </c>
      <c r="J57" s="14">
        <v>44.113644000000001</v>
      </c>
      <c r="K57" s="14">
        <v>47.700634000000001</v>
      </c>
      <c r="L57" s="14">
        <v>50.226643000000003</v>
      </c>
      <c r="M57" s="14">
        <v>53.766292999999997</v>
      </c>
      <c r="N57" s="14">
        <v>57.403064999999998</v>
      </c>
      <c r="O57" s="14">
        <v>64.114699999999999</v>
      </c>
      <c r="P57" s="14">
        <v>66.393073999999999</v>
      </c>
      <c r="Q57" s="14">
        <v>72.625945999999999</v>
      </c>
      <c r="R57" s="14">
        <v>73.287505999999993</v>
      </c>
      <c r="S57" s="14">
        <v>77.036452999999995</v>
      </c>
      <c r="T57" s="14">
        <v>82.852385999999996</v>
      </c>
      <c r="U57" s="14">
        <v>89.674132999999998</v>
      </c>
      <c r="V57" s="14">
        <v>98.618270999999993</v>
      </c>
      <c r="W57" s="14">
        <v>107.022919</v>
      </c>
      <c r="X57" s="14">
        <v>116.70212600000001</v>
      </c>
      <c r="Y57" s="14">
        <v>127.955406</v>
      </c>
      <c r="Z57" s="14">
        <v>128.924744</v>
      </c>
      <c r="AA57" s="14">
        <v>140.16407799999999</v>
      </c>
      <c r="AB57" s="14">
        <v>141.550659</v>
      </c>
      <c r="AC57" s="14">
        <v>153.52050800000001</v>
      </c>
      <c r="AD57" s="14">
        <v>155.657104</v>
      </c>
      <c r="AE57" s="14">
        <v>159.410721</v>
      </c>
      <c r="AF57" s="14">
        <v>172.06961100000001</v>
      </c>
      <c r="AG57" s="14">
        <v>185.401993</v>
      </c>
      <c r="AH57" s="14">
        <v>188.23898299999999</v>
      </c>
      <c r="AI57" s="14">
        <v>201.04933199999999</v>
      </c>
      <c r="AJ57" s="14">
        <v>208.50817900000001</v>
      </c>
      <c r="AK57" s="15" t="s">
        <v>58</v>
      </c>
    </row>
    <row r="58" spans="1:37" ht="15" customHeight="1" x14ac:dyDescent="0.25">
      <c r="A58" s="6" t="s">
        <v>117</v>
      </c>
      <c r="B58" s="13" t="s">
        <v>105</v>
      </c>
      <c r="C58" s="14" t="s">
        <v>58</v>
      </c>
      <c r="D58" s="14" t="s">
        <v>58</v>
      </c>
      <c r="E58" s="14">
        <v>0</v>
      </c>
      <c r="F58" s="14">
        <v>1.549955</v>
      </c>
      <c r="G58" s="14">
        <v>1.737015</v>
      </c>
      <c r="H58" s="14">
        <v>1.9216139999999999</v>
      </c>
      <c r="I58" s="14">
        <v>2.1300249999999998</v>
      </c>
      <c r="J58" s="14">
        <v>2.3810440000000002</v>
      </c>
      <c r="K58" s="14">
        <v>2.6740729999999999</v>
      </c>
      <c r="L58" s="14">
        <v>3.043898</v>
      </c>
      <c r="M58" s="14">
        <v>3.4392390000000002</v>
      </c>
      <c r="N58" s="14">
        <v>3.898479</v>
      </c>
      <c r="O58" s="14">
        <v>4.4138760000000001</v>
      </c>
      <c r="P58" s="14">
        <v>4.959581</v>
      </c>
      <c r="Q58" s="14">
        <v>5.4664989999999998</v>
      </c>
      <c r="R58" s="14">
        <v>6.1122639999999997</v>
      </c>
      <c r="S58" s="14">
        <v>6.7578430000000003</v>
      </c>
      <c r="T58" s="14">
        <v>7.5212870000000001</v>
      </c>
      <c r="U58" s="14">
        <v>8.4065849999999998</v>
      </c>
      <c r="V58" s="14">
        <v>9.3650470000000006</v>
      </c>
      <c r="W58" s="14">
        <v>10.470656999999999</v>
      </c>
      <c r="X58" s="14">
        <v>11.609406</v>
      </c>
      <c r="Y58" s="14">
        <v>12.832675999999999</v>
      </c>
      <c r="Z58" s="14">
        <v>14.179005999999999</v>
      </c>
      <c r="AA58" s="14">
        <v>15.613872000000001</v>
      </c>
      <c r="AB58" s="14">
        <v>17.131450999999998</v>
      </c>
      <c r="AC58" s="14">
        <v>18.720569999999999</v>
      </c>
      <c r="AD58" s="14">
        <v>20.528061000000001</v>
      </c>
      <c r="AE58" s="14">
        <v>22.37632</v>
      </c>
      <c r="AF58" s="14">
        <v>24.270847</v>
      </c>
      <c r="AG58" s="14">
        <v>26.195222999999999</v>
      </c>
      <c r="AH58" s="14">
        <v>27.978928</v>
      </c>
      <c r="AI58" s="14">
        <v>29.724710000000002</v>
      </c>
      <c r="AJ58" s="14">
        <v>31.575861</v>
      </c>
      <c r="AK58" s="15" t="s">
        <v>58</v>
      </c>
    </row>
    <row r="59" spans="1:37" ht="15" customHeight="1" x14ac:dyDescent="0.25">
      <c r="A59" s="6" t="s">
        <v>118</v>
      </c>
      <c r="B59" s="12" t="s">
        <v>60</v>
      </c>
      <c r="C59" s="16" t="s">
        <v>58</v>
      </c>
      <c r="D59" s="16" t="s">
        <v>58</v>
      </c>
      <c r="E59" s="16">
        <v>4.9535619999999998</v>
      </c>
      <c r="F59" s="16">
        <v>12.64766</v>
      </c>
      <c r="G59" s="16">
        <v>43.502128999999996</v>
      </c>
      <c r="H59" s="16">
        <v>62.783436000000002</v>
      </c>
      <c r="I59" s="16">
        <v>85.674781999999993</v>
      </c>
      <c r="J59" s="16">
        <v>103.399979</v>
      </c>
      <c r="K59" s="16">
        <v>122.887314</v>
      </c>
      <c r="L59" s="16">
        <v>135.51208500000001</v>
      </c>
      <c r="M59" s="16">
        <v>150.536148</v>
      </c>
      <c r="N59" s="16">
        <v>160.950928</v>
      </c>
      <c r="O59" s="16">
        <v>173.88327000000001</v>
      </c>
      <c r="P59" s="16">
        <v>187.121399</v>
      </c>
      <c r="Q59" s="16">
        <v>203.60876500000001</v>
      </c>
      <c r="R59" s="16">
        <v>216.884781</v>
      </c>
      <c r="S59" s="16">
        <v>229.02354399999999</v>
      </c>
      <c r="T59" s="16">
        <v>247.376282</v>
      </c>
      <c r="U59" s="16">
        <v>262.08364899999998</v>
      </c>
      <c r="V59" s="16">
        <v>280.388214</v>
      </c>
      <c r="W59" s="16">
        <v>299.884186</v>
      </c>
      <c r="X59" s="16">
        <v>318.84533699999997</v>
      </c>
      <c r="Y59" s="16">
        <v>339.62063599999999</v>
      </c>
      <c r="Z59" s="16">
        <v>352.906769</v>
      </c>
      <c r="AA59" s="16">
        <v>378.47018400000002</v>
      </c>
      <c r="AB59" s="16">
        <v>389.17260700000003</v>
      </c>
      <c r="AC59" s="16">
        <v>412.809753</v>
      </c>
      <c r="AD59" s="16">
        <v>426.17587300000002</v>
      </c>
      <c r="AE59" s="16">
        <v>443.38671900000003</v>
      </c>
      <c r="AF59" s="16">
        <v>468.73275799999999</v>
      </c>
      <c r="AG59" s="16">
        <v>493.31842</v>
      </c>
      <c r="AH59" s="16">
        <v>508.86361699999998</v>
      </c>
      <c r="AI59" s="16">
        <v>531.11499000000003</v>
      </c>
      <c r="AJ59" s="16">
        <v>551.92334000000005</v>
      </c>
      <c r="AK59" s="17" t="s">
        <v>58</v>
      </c>
    </row>
    <row r="60" spans="1:37" ht="15" customHeight="1" x14ac:dyDescent="0.25">
      <c r="A60" s="6" t="s">
        <v>119</v>
      </c>
      <c r="B60" s="12" t="s">
        <v>120</v>
      </c>
      <c r="C60" s="16" t="s">
        <v>58</v>
      </c>
      <c r="D60" s="16" t="s">
        <v>58</v>
      </c>
      <c r="E60" s="16">
        <v>29.146664000000001</v>
      </c>
      <c r="F60" s="16">
        <v>59.732857000000003</v>
      </c>
      <c r="G60" s="16">
        <v>93.248322000000002</v>
      </c>
      <c r="H60" s="16">
        <v>112.779633</v>
      </c>
      <c r="I60" s="16">
        <v>135.920975</v>
      </c>
      <c r="J60" s="16">
        <v>153.89617899999999</v>
      </c>
      <c r="K60" s="16">
        <v>173.38351399999999</v>
      </c>
      <c r="L60" s="16">
        <v>186.00827000000001</v>
      </c>
      <c r="M60" s="16">
        <v>201.03234900000001</v>
      </c>
      <c r="N60" s="16">
        <v>211.447113</v>
      </c>
      <c r="O60" s="16">
        <v>224.379456</v>
      </c>
      <c r="P60" s="16">
        <v>237.61758399999999</v>
      </c>
      <c r="Q60" s="16">
        <v>254.10495</v>
      </c>
      <c r="R60" s="16">
        <v>267.38098100000002</v>
      </c>
      <c r="S60" s="16">
        <v>279.519745</v>
      </c>
      <c r="T60" s="16">
        <v>297.87246699999997</v>
      </c>
      <c r="U60" s="16">
        <v>312.57983400000001</v>
      </c>
      <c r="V60" s="16">
        <v>330.88439899999997</v>
      </c>
      <c r="W60" s="16">
        <v>350.38037100000003</v>
      </c>
      <c r="X60" s="16">
        <v>369.341522</v>
      </c>
      <c r="Y60" s="16">
        <v>390.11682100000002</v>
      </c>
      <c r="Z60" s="16">
        <v>403.40295400000002</v>
      </c>
      <c r="AA60" s="16">
        <v>428.96636999999998</v>
      </c>
      <c r="AB60" s="16">
        <v>439.66879299999999</v>
      </c>
      <c r="AC60" s="16">
        <v>463.30593900000002</v>
      </c>
      <c r="AD60" s="16">
        <v>476.67205799999999</v>
      </c>
      <c r="AE60" s="16">
        <v>493.882904</v>
      </c>
      <c r="AF60" s="16">
        <v>519.22894299999996</v>
      </c>
      <c r="AG60" s="16">
        <v>543.81463599999995</v>
      </c>
      <c r="AH60" s="16">
        <v>559.35980199999995</v>
      </c>
      <c r="AI60" s="16">
        <v>581.61120600000004</v>
      </c>
      <c r="AJ60" s="16">
        <v>602.41955600000006</v>
      </c>
      <c r="AK60" s="17" t="s">
        <v>58</v>
      </c>
    </row>
    <row r="62" spans="1:37" ht="15" customHeight="1" x14ac:dyDescent="0.25">
      <c r="B62" s="12" t="s">
        <v>121</v>
      </c>
    </row>
    <row r="63" spans="1:37" ht="15" customHeight="1" x14ac:dyDescent="0.25">
      <c r="A63" s="6" t="s">
        <v>122</v>
      </c>
      <c r="B63" s="13" t="s">
        <v>86</v>
      </c>
      <c r="C63" s="14" t="s">
        <v>58</v>
      </c>
      <c r="D63" s="14" t="s">
        <v>58</v>
      </c>
      <c r="E63" s="14">
        <v>6.7482980000000001</v>
      </c>
      <c r="F63" s="14">
        <v>9.2919</v>
      </c>
      <c r="G63" s="14">
        <v>17.430095999999999</v>
      </c>
      <c r="H63" s="14">
        <v>25.719798999999998</v>
      </c>
      <c r="I63" s="14">
        <v>37.818604000000001</v>
      </c>
      <c r="J63" s="14">
        <v>50.083205999999997</v>
      </c>
      <c r="K63" s="14">
        <v>60.668694000000002</v>
      </c>
      <c r="L63" s="14">
        <v>65.969193000000004</v>
      </c>
      <c r="M63" s="14">
        <v>69.623810000000006</v>
      </c>
      <c r="N63" s="14">
        <v>71.704200999999998</v>
      </c>
      <c r="O63" s="14">
        <v>72.250197999999997</v>
      </c>
      <c r="P63" s="14">
        <v>75.162200999999996</v>
      </c>
      <c r="Q63" s="14">
        <v>77.806206000000003</v>
      </c>
      <c r="R63" s="14">
        <v>82.641220000000004</v>
      </c>
      <c r="S63" s="14">
        <v>82.641220000000004</v>
      </c>
      <c r="T63" s="14">
        <v>85.542320000000004</v>
      </c>
      <c r="U63" s="14">
        <v>85.542320000000004</v>
      </c>
      <c r="V63" s="14">
        <v>85.542320000000004</v>
      </c>
      <c r="W63" s="14">
        <v>86.706421000000006</v>
      </c>
      <c r="X63" s="14">
        <v>86.706421000000006</v>
      </c>
      <c r="Y63" s="14">
        <v>86.706421000000006</v>
      </c>
      <c r="Z63" s="14">
        <v>86.706421000000006</v>
      </c>
      <c r="AA63" s="14">
        <v>87.923416000000003</v>
      </c>
      <c r="AB63" s="14">
        <v>87.923416000000003</v>
      </c>
      <c r="AC63" s="14">
        <v>88.487419000000003</v>
      </c>
      <c r="AD63" s="14">
        <v>88.487419000000003</v>
      </c>
      <c r="AE63" s="14">
        <v>88.487419000000003</v>
      </c>
      <c r="AF63" s="14">
        <v>88.487419000000003</v>
      </c>
      <c r="AG63" s="14">
        <v>88.487419000000003</v>
      </c>
      <c r="AH63" s="14">
        <v>88.487419000000003</v>
      </c>
      <c r="AI63" s="14">
        <v>88.487419000000003</v>
      </c>
      <c r="AJ63" s="14">
        <v>88.487419000000003</v>
      </c>
      <c r="AK63" s="15" t="s">
        <v>58</v>
      </c>
    </row>
    <row r="64" spans="1:37" ht="15" customHeight="1" x14ac:dyDescent="0.25">
      <c r="A64" s="6" t="s">
        <v>123</v>
      </c>
      <c r="B64" s="13" t="s">
        <v>88</v>
      </c>
      <c r="C64" s="14" t="s">
        <v>58</v>
      </c>
      <c r="D64" s="14" t="s">
        <v>58</v>
      </c>
      <c r="E64" s="14">
        <v>1.8480000000000001</v>
      </c>
      <c r="F64" s="14">
        <v>3.3708999999999998</v>
      </c>
      <c r="G64" s="14">
        <v>10.140300999999999</v>
      </c>
      <c r="H64" s="14">
        <v>12.286600999999999</v>
      </c>
      <c r="I64" s="14">
        <v>14.054202</v>
      </c>
      <c r="J64" s="14">
        <v>17.129802999999999</v>
      </c>
      <c r="K64" s="14">
        <v>18.587001999999998</v>
      </c>
      <c r="L64" s="14">
        <v>22.247398</v>
      </c>
      <c r="M64" s="14">
        <v>22.769401999999999</v>
      </c>
      <c r="N64" s="14">
        <v>23.568901</v>
      </c>
      <c r="O64" s="14">
        <v>25.212204</v>
      </c>
      <c r="P64" s="14">
        <v>25.212204</v>
      </c>
      <c r="Q64" s="14">
        <v>25.322205</v>
      </c>
      <c r="R64" s="14">
        <v>25.322205</v>
      </c>
      <c r="S64" s="14">
        <v>25.557200999999999</v>
      </c>
      <c r="T64" s="14">
        <v>25.637198999999999</v>
      </c>
      <c r="U64" s="14">
        <v>25.736198000000002</v>
      </c>
      <c r="V64" s="14">
        <v>26.036200999999998</v>
      </c>
      <c r="W64" s="14">
        <v>26.036200999999998</v>
      </c>
      <c r="X64" s="14">
        <v>26.258202000000001</v>
      </c>
      <c r="Y64" s="14">
        <v>26.258202000000001</v>
      </c>
      <c r="Z64" s="14">
        <v>26.258202000000001</v>
      </c>
      <c r="AA64" s="14">
        <v>26.480201999999998</v>
      </c>
      <c r="AB64" s="14">
        <v>26.877200999999999</v>
      </c>
      <c r="AC64" s="14">
        <v>26.877200999999999</v>
      </c>
      <c r="AD64" s="14">
        <v>26.877200999999999</v>
      </c>
      <c r="AE64" s="14">
        <v>27.003201000000001</v>
      </c>
      <c r="AF64" s="14">
        <v>27.003201000000001</v>
      </c>
      <c r="AG64" s="14">
        <v>27.003201000000001</v>
      </c>
      <c r="AH64" s="14">
        <v>27.003201000000001</v>
      </c>
      <c r="AI64" s="14">
        <v>27.003201000000001</v>
      </c>
      <c r="AJ64" s="14">
        <v>27.003201000000001</v>
      </c>
      <c r="AK64" s="15" t="s">
        <v>58</v>
      </c>
    </row>
    <row r="65" spans="1:37" ht="15" customHeight="1" x14ac:dyDescent="0.25">
      <c r="A65" s="6" t="s">
        <v>124</v>
      </c>
      <c r="B65" s="13" t="s">
        <v>43</v>
      </c>
      <c r="C65" s="14" t="s">
        <v>58</v>
      </c>
      <c r="D65" s="14" t="s">
        <v>58</v>
      </c>
      <c r="E65" s="14">
        <v>0.05</v>
      </c>
      <c r="F65" s="14">
        <v>0.05</v>
      </c>
      <c r="G65" s="14">
        <v>1.056</v>
      </c>
      <c r="H65" s="14">
        <v>2.6177999999999999</v>
      </c>
      <c r="I65" s="14">
        <v>3.5823369999999999</v>
      </c>
      <c r="J65" s="14">
        <v>4.3242039999999999</v>
      </c>
      <c r="K65" s="14">
        <v>5.0061030000000004</v>
      </c>
      <c r="L65" s="14">
        <v>5.097003</v>
      </c>
      <c r="M65" s="14">
        <v>5.5030039999999998</v>
      </c>
      <c r="N65" s="14">
        <v>5.5083039999999999</v>
      </c>
      <c r="O65" s="14">
        <v>5.5083039999999999</v>
      </c>
      <c r="P65" s="14">
        <v>5.7343039999999998</v>
      </c>
      <c r="Q65" s="14">
        <v>6.0050039999999996</v>
      </c>
      <c r="R65" s="14">
        <v>6.5150040000000002</v>
      </c>
      <c r="S65" s="14">
        <v>6.5200040000000001</v>
      </c>
      <c r="T65" s="14">
        <v>6.8890039999999999</v>
      </c>
      <c r="U65" s="14">
        <v>8.1576039999999992</v>
      </c>
      <c r="V65" s="14">
        <v>8.3564030000000002</v>
      </c>
      <c r="W65" s="14">
        <v>8.3564030000000002</v>
      </c>
      <c r="X65" s="14">
        <v>9.4858039999999999</v>
      </c>
      <c r="Y65" s="14">
        <v>9.7318040000000003</v>
      </c>
      <c r="Z65" s="14">
        <v>9.7318040000000003</v>
      </c>
      <c r="AA65" s="14">
        <v>9.7318040000000003</v>
      </c>
      <c r="AB65" s="14">
        <v>10.233803999999999</v>
      </c>
      <c r="AC65" s="14">
        <v>11.961804000000001</v>
      </c>
      <c r="AD65" s="14">
        <v>11.961804000000001</v>
      </c>
      <c r="AE65" s="14">
        <v>12.277805000000001</v>
      </c>
      <c r="AF65" s="14">
        <v>12.738806</v>
      </c>
      <c r="AG65" s="14">
        <v>13.423705</v>
      </c>
      <c r="AH65" s="14">
        <v>13.423705</v>
      </c>
      <c r="AI65" s="14">
        <v>13.423705</v>
      </c>
      <c r="AJ65" s="14">
        <v>13.426905</v>
      </c>
      <c r="AK65" s="15" t="s">
        <v>58</v>
      </c>
    </row>
    <row r="66" spans="1:37" ht="15" customHeight="1" x14ac:dyDescent="0.25">
      <c r="A66" s="6" t="s">
        <v>125</v>
      </c>
      <c r="B66" s="13" t="s">
        <v>45</v>
      </c>
      <c r="C66" s="14" t="s">
        <v>58</v>
      </c>
      <c r="D66" s="14" t="s">
        <v>58</v>
      </c>
      <c r="E66" s="14">
        <v>0.24590000000000001</v>
      </c>
      <c r="F66" s="14">
        <v>0.31850000000000001</v>
      </c>
      <c r="G66" s="14">
        <v>1.6755</v>
      </c>
      <c r="H66" s="14">
        <v>1.7495000000000001</v>
      </c>
      <c r="I66" s="14">
        <v>2.7568000000000001</v>
      </c>
      <c r="J66" s="14">
        <v>3.0318000000000001</v>
      </c>
      <c r="K66" s="14">
        <v>3.2770999999999999</v>
      </c>
      <c r="L66" s="14">
        <v>4.1784999999999997</v>
      </c>
      <c r="M66" s="14">
        <v>4.3424990000000001</v>
      </c>
      <c r="N66" s="14">
        <v>4.9180000000000001</v>
      </c>
      <c r="O66" s="14">
        <v>5.7674989999999999</v>
      </c>
      <c r="P66" s="14">
        <v>5.7962990000000003</v>
      </c>
      <c r="Q66" s="14">
        <v>6.0537000000000001</v>
      </c>
      <c r="R66" s="14">
        <v>6.0537000000000001</v>
      </c>
      <c r="S66" s="14">
        <v>6.0537000000000001</v>
      </c>
      <c r="T66" s="14">
        <v>6.0537000000000001</v>
      </c>
      <c r="U66" s="14">
        <v>6.0537000000000001</v>
      </c>
      <c r="V66" s="14">
        <v>6.1223999999999998</v>
      </c>
      <c r="W66" s="14">
        <v>6.1223999999999998</v>
      </c>
      <c r="X66" s="14">
        <v>6.4173999999999998</v>
      </c>
      <c r="Y66" s="14">
        <v>6.4173999999999998</v>
      </c>
      <c r="Z66" s="14">
        <v>6.5206999999999997</v>
      </c>
      <c r="AA66" s="14">
        <v>7.7777010000000004</v>
      </c>
      <c r="AB66" s="14">
        <v>7.8097000000000003</v>
      </c>
      <c r="AC66" s="14">
        <v>7.9137009999999997</v>
      </c>
      <c r="AD66" s="14">
        <v>7.9137009999999997</v>
      </c>
      <c r="AE66" s="14">
        <v>8.0040010000000006</v>
      </c>
      <c r="AF66" s="14">
        <v>8.1185010000000002</v>
      </c>
      <c r="AG66" s="14">
        <v>8.1185010000000002</v>
      </c>
      <c r="AH66" s="14">
        <v>8.1185010000000002</v>
      </c>
      <c r="AI66" s="14">
        <v>8.1185010000000002</v>
      </c>
      <c r="AJ66" s="14">
        <v>8.1185010000000002</v>
      </c>
      <c r="AK66" s="15" t="s">
        <v>58</v>
      </c>
    </row>
    <row r="67" spans="1:37" ht="15" customHeight="1" x14ac:dyDescent="0.25">
      <c r="A67" s="6" t="s">
        <v>126</v>
      </c>
      <c r="B67" s="13" t="s">
        <v>99</v>
      </c>
      <c r="C67" s="14" t="s">
        <v>58</v>
      </c>
      <c r="D67" s="14" t="s">
        <v>58</v>
      </c>
      <c r="E67" s="14">
        <v>1.48</v>
      </c>
      <c r="F67" s="14">
        <v>3.3744000000000001</v>
      </c>
      <c r="G67" s="14">
        <v>8.8351000000000006</v>
      </c>
      <c r="H67" s="14">
        <v>12.395902</v>
      </c>
      <c r="I67" s="14">
        <v>15.7784</v>
      </c>
      <c r="J67" s="14">
        <v>15.7784</v>
      </c>
      <c r="K67" s="14">
        <v>19.001802000000001</v>
      </c>
      <c r="L67" s="14">
        <v>20.119802</v>
      </c>
      <c r="M67" s="14">
        <v>20.119802</v>
      </c>
      <c r="N67" s="14">
        <v>20.119802</v>
      </c>
      <c r="O67" s="14">
        <v>20.119802</v>
      </c>
      <c r="P67" s="14">
        <v>20.119802</v>
      </c>
      <c r="Q67" s="14">
        <v>20.119802</v>
      </c>
      <c r="R67" s="14">
        <v>21.552800999999999</v>
      </c>
      <c r="S67" s="14">
        <v>21.552800999999999</v>
      </c>
      <c r="T67" s="14">
        <v>21.552800999999999</v>
      </c>
      <c r="U67" s="14">
        <v>21.552800999999999</v>
      </c>
      <c r="V67" s="14">
        <v>21.552800999999999</v>
      </c>
      <c r="W67" s="14">
        <v>21.552800999999999</v>
      </c>
      <c r="X67" s="14">
        <v>21.552800999999999</v>
      </c>
      <c r="Y67" s="14">
        <v>21.552800999999999</v>
      </c>
      <c r="Z67" s="14">
        <v>21.552800999999999</v>
      </c>
      <c r="AA67" s="14">
        <v>21.552800999999999</v>
      </c>
      <c r="AB67" s="14">
        <v>21.552800999999999</v>
      </c>
      <c r="AC67" s="14">
        <v>21.552800999999999</v>
      </c>
      <c r="AD67" s="14">
        <v>21.552800999999999</v>
      </c>
      <c r="AE67" s="14">
        <v>21.552800999999999</v>
      </c>
      <c r="AF67" s="14">
        <v>21.552800999999999</v>
      </c>
      <c r="AG67" s="14">
        <v>21.552800999999999</v>
      </c>
      <c r="AH67" s="14">
        <v>21.552800999999999</v>
      </c>
      <c r="AI67" s="14">
        <v>21.552800999999999</v>
      </c>
      <c r="AJ67" s="14">
        <v>21.552800999999999</v>
      </c>
      <c r="AK67" s="15" t="s">
        <v>58</v>
      </c>
    </row>
    <row r="68" spans="1:37" ht="15" customHeight="1" x14ac:dyDescent="0.25">
      <c r="A68" s="6" t="s">
        <v>127</v>
      </c>
      <c r="B68" s="13" t="s">
        <v>49</v>
      </c>
      <c r="C68" s="14" t="s">
        <v>58</v>
      </c>
      <c r="D68" s="14" t="s">
        <v>58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 t="s">
        <v>58</v>
      </c>
    </row>
    <row r="69" spans="1:37" ht="15" customHeight="1" x14ac:dyDescent="0.25">
      <c r="A69" s="6" t="s">
        <v>128</v>
      </c>
      <c r="B69" s="13" t="s">
        <v>51</v>
      </c>
      <c r="C69" s="14" t="s">
        <v>58</v>
      </c>
      <c r="D69" s="14" t="s">
        <v>58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 t="s">
        <v>58</v>
      </c>
    </row>
    <row r="70" spans="1:37" ht="15" customHeight="1" x14ac:dyDescent="0.25">
      <c r="A70" s="6" t="s">
        <v>129</v>
      </c>
      <c r="B70" s="13" t="s">
        <v>53</v>
      </c>
      <c r="C70" s="14" t="s">
        <v>58</v>
      </c>
      <c r="D70" s="14" t="s">
        <v>58</v>
      </c>
      <c r="E70" s="14">
        <v>0</v>
      </c>
      <c r="F70" s="14">
        <v>1.1000000000000001E-3</v>
      </c>
      <c r="G70" s="14">
        <v>1.1000000000000001E-3</v>
      </c>
      <c r="H70" s="14">
        <v>1.1000000000000001E-3</v>
      </c>
      <c r="I70" s="14">
        <v>1.1000000000000001E-3</v>
      </c>
      <c r="J70" s="14">
        <v>1.1000000000000001E-3</v>
      </c>
      <c r="K70" s="14">
        <v>1.1000000000000001E-3</v>
      </c>
      <c r="L70" s="14">
        <v>1.1000000000000001E-3</v>
      </c>
      <c r="M70" s="14">
        <v>1.1000000000000001E-3</v>
      </c>
      <c r="N70" s="14">
        <v>1.1000000000000001E-3</v>
      </c>
      <c r="O70" s="14">
        <v>1.1000000000000001E-3</v>
      </c>
      <c r="P70" s="14">
        <v>1.1000000000000001E-3</v>
      </c>
      <c r="Q70" s="14">
        <v>1.1000000000000001E-3</v>
      </c>
      <c r="R70" s="14">
        <v>1.1000000000000001E-3</v>
      </c>
      <c r="S70" s="14">
        <v>1.1000000000000001E-3</v>
      </c>
      <c r="T70" s="14">
        <v>1.1000000000000001E-3</v>
      </c>
      <c r="U70" s="14">
        <v>1.1000000000000001E-3</v>
      </c>
      <c r="V70" s="14">
        <v>1.1000000000000001E-3</v>
      </c>
      <c r="W70" s="14">
        <v>1.1000000000000001E-3</v>
      </c>
      <c r="X70" s="14">
        <v>1.1000000000000001E-3</v>
      </c>
      <c r="Y70" s="14">
        <v>1.1000000000000001E-3</v>
      </c>
      <c r="Z70" s="14">
        <v>1.1000000000000001E-3</v>
      </c>
      <c r="AA70" s="14">
        <v>1.1000000000000001E-3</v>
      </c>
      <c r="AB70" s="14">
        <v>1.1000000000000001E-3</v>
      </c>
      <c r="AC70" s="14">
        <v>1.1000000000000001E-3</v>
      </c>
      <c r="AD70" s="14">
        <v>1.1000000000000001E-3</v>
      </c>
      <c r="AE70" s="14">
        <v>1.1000000000000001E-3</v>
      </c>
      <c r="AF70" s="14">
        <v>1.1000000000000001E-3</v>
      </c>
      <c r="AG70" s="14">
        <v>1.1000000000000001E-3</v>
      </c>
      <c r="AH70" s="14">
        <v>1.1000000000000001E-3</v>
      </c>
      <c r="AI70" s="14">
        <v>1.1000000000000001E-3</v>
      </c>
      <c r="AJ70" s="14">
        <v>1.1000000000000001E-3</v>
      </c>
      <c r="AK70" s="15" t="s">
        <v>58</v>
      </c>
    </row>
    <row r="71" spans="1:37" ht="15" customHeight="1" x14ac:dyDescent="0.25">
      <c r="A71" s="6" t="s">
        <v>130</v>
      </c>
      <c r="B71" s="13" t="s">
        <v>55</v>
      </c>
      <c r="C71" s="14" t="s">
        <v>58</v>
      </c>
      <c r="D71" s="14" t="s">
        <v>58</v>
      </c>
      <c r="E71" s="14">
        <v>1.2200000000000001E-2</v>
      </c>
      <c r="F71" s="14">
        <v>1.32E-2</v>
      </c>
      <c r="G71" s="14">
        <v>1.4E-2</v>
      </c>
      <c r="H71" s="14">
        <v>3.39E-2</v>
      </c>
      <c r="I71" s="14">
        <v>4.0399999999999998E-2</v>
      </c>
      <c r="J71" s="14">
        <v>5.6399999999999999E-2</v>
      </c>
      <c r="K71" s="14">
        <v>5.8900000000000001E-2</v>
      </c>
      <c r="L71" s="14">
        <v>6.0900000000000003E-2</v>
      </c>
      <c r="M71" s="14">
        <v>6.0900000000000003E-2</v>
      </c>
      <c r="N71" s="14">
        <v>6.0900000000000003E-2</v>
      </c>
      <c r="O71" s="14">
        <v>0.13589999999999999</v>
      </c>
      <c r="P71" s="14">
        <v>0.13589999999999999</v>
      </c>
      <c r="Q71" s="14">
        <v>0.13589999999999999</v>
      </c>
      <c r="R71" s="14">
        <v>0.13589999999999999</v>
      </c>
      <c r="S71" s="14">
        <v>0.13589999999999999</v>
      </c>
      <c r="T71" s="14">
        <v>0.13589999999999999</v>
      </c>
      <c r="U71" s="14">
        <v>0.13589999999999999</v>
      </c>
      <c r="V71" s="14">
        <v>0.13589999999999999</v>
      </c>
      <c r="W71" s="14">
        <v>0.13589999999999999</v>
      </c>
      <c r="X71" s="14">
        <v>0.13589999999999999</v>
      </c>
      <c r="Y71" s="14">
        <v>0.13589999999999999</v>
      </c>
      <c r="Z71" s="14">
        <v>0.13589999999999999</v>
      </c>
      <c r="AA71" s="14">
        <v>0.13589999999999999</v>
      </c>
      <c r="AB71" s="14">
        <v>0.13589999999999999</v>
      </c>
      <c r="AC71" s="14">
        <v>0.13589999999999999</v>
      </c>
      <c r="AD71" s="14">
        <v>0.13589999999999999</v>
      </c>
      <c r="AE71" s="14">
        <v>0.13589999999999999</v>
      </c>
      <c r="AF71" s="14">
        <v>0.13589999999999999</v>
      </c>
      <c r="AG71" s="14">
        <v>0.1789</v>
      </c>
      <c r="AH71" s="14">
        <v>0.1789</v>
      </c>
      <c r="AI71" s="14">
        <v>0.1789</v>
      </c>
      <c r="AJ71" s="14">
        <v>0.1789</v>
      </c>
      <c r="AK71" s="15" t="s">
        <v>58</v>
      </c>
    </row>
    <row r="72" spans="1:37" ht="15" customHeight="1" x14ac:dyDescent="0.25">
      <c r="A72" s="6" t="s">
        <v>131</v>
      </c>
      <c r="B72" s="12" t="s">
        <v>60</v>
      </c>
      <c r="C72" s="16" t="s">
        <v>58</v>
      </c>
      <c r="D72" s="16" t="s">
        <v>58</v>
      </c>
      <c r="E72" s="16">
        <v>10.384415000000001</v>
      </c>
      <c r="F72" s="16">
        <v>16.420014999999999</v>
      </c>
      <c r="G72" s="16">
        <v>39.152099999999997</v>
      </c>
      <c r="H72" s="16">
        <v>54.804588000000003</v>
      </c>
      <c r="I72" s="16">
        <v>74.031859999999995</v>
      </c>
      <c r="J72" s="16">
        <v>90.405929999999998</v>
      </c>
      <c r="K72" s="16">
        <v>106.601715</v>
      </c>
      <c r="L72" s="16">
        <v>117.67491099999999</v>
      </c>
      <c r="M72" s="16">
        <v>122.421509</v>
      </c>
      <c r="N72" s="16">
        <v>125.882217</v>
      </c>
      <c r="O72" s="16">
        <v>128.99601699999999</v>
      </c>
      <c r="P72" s="16">
        <v>132.16282699999999</v>
      </c>
      <c r="Q72" s="16">
        <v>135.444931</v>
      </c>
      <c r="R72" s="16">
        <v>142.222916</v>
      </c>
      <c r="S72" s="16">
        <v>142.462906</v>
      </c>
      <c r="T72" s="16">
        <v>145.81303399999999</v>
      </c>
      <c r="U72" s="16">
        <v>147.180634</v>
      </c>
      <c r="V72" s="16">
        <v>147.748108</v>
      </c>
      <c r="W72" s="16">
        <v>148.912216</v>
      </c>
      <c r="X72" s="16">
        <v>150.55860899999999</v>
      </c>
      <c r="Y72" s="16">
        <v>150.80461099999999</v>
      </c>
      <c r="Z72" s="16">
        <v>150.90791300000001</v>
      </c>
      <c r="AA72" s="16">
        <v>153.60389699999999</v>
      </c>
      <c r="AB72" s="16">
        <v>154.53488200000001</v>
      </c>
      <c r="AC72" s="16">
        <v>156.93087800000001</v>
      </c>
      <c r="AD72" s="16">
        <v>156.93087800000001</v>
      </c>
      <c r="AE72" s="16">
        <v>157.46319600000001</v>
      </c>
      <c r="AF72" s="16">
        <v>158.03869599999999</v>
      </c>
      <c r="AG72" s="16">
        <v>158.76660200000001</v>
      </c>
      <c r="AH72" s="16">
        <v>158.76660200000001</v>
      </c>
      <c r="AI72" s="16">
        <v>158.76660200000001</v>
      </c>
      <c r="AJ72" s="16">
        <v>158.76980599999999</v>
      </c>
      <c r="AK72" s="17" t="s">
        <v>58</v>
      </c>
    </row>
    <row r="74" spans="1:37" ht="15" customHeight="1" x14ac:dyDescent="0.25">
      <c r="A74" s="6" t="s">
        <v>132</v>
      </c>
      <c r="B74" s="12" t="s">
        <v>133</v>
      </c>
      <c r="C74" s="16">
        <v>1043.869751</v>
      </c>
      <c r="D74" s="16">
        <v>1059.4221190000001</v>
      </c>
      <c r="E74" s="16">
        <v>1078.6495359999999</v>
      </c>
      <c r="F74" s="16">
        <v>1103.2001949999999</v>
      </c>
      <c r="G74" s="16">
        <v>1113.9835210000001</v>
      </c>
      <c r="H74" s="16">
        <v>1117.8623050000001</v>
      </c>
      <c r="I74" s="16">
        <v>1121.7763669999999</v>
      </c>
      <c r="J74" s="16">
        <v>1123.3773189999999</v>
      </c>
      <c r="K74" s="16">
        <v>1126.668823</v>
      </c>
      <c r="L74" s="16">
        <v>1128.220337</v>
      </c>
      <c r="M74" s="16">
        <v>1138.497803</v>
      </c>
      <c r="N74" s="16">
        <v>1145.451904</v>
      </c>
      <c r="O74" s="16">
        <v>1155.2955320000001</v>
      </c>
      <c r="P74" s="16">
        <v>1165.41687</v>
      </c>
      <c r="Q74" s="16">
        <v>1178.6972659999999</v>
      </c>
      <c r="R74" s="16">
        <v>1185.2954099999999</v>
      </c>
      <c r="S74" s="16">
        <v>1197.319336</v>
      </c>
      <c r="T74" s="16">
        <v>1212.4470209999999</v>
      </c>
      <c r="U74" s="16">
        <v>1225.911865</v>
      </c>
      <c r="V74" s="16">
        <v>1243.7741699999999</v>
      </c>
      <c r="W74" s="16">
        <v>1262.2312010000001</v>
      </c>
      <c r="X74" s="16">
        <v>1279.6710210000001</v>
      </c>
      <c r="Y74" s="16">
        <v>1300.325439</v>
      </c>
      <c r="Z74" s="16">
        <v>1313.6335449999999</v>
      </c>
      <c r="AA74" s="16">
        <v>1336.6259769999999</v>
      </c>
      <c r="AB74" s="16">
        <v>1346.522461</v>
      </c>
      <c r="AC74" s="16">
        <v>1367.8889160000001</v>
      </c>
      <c r="AD74" s="16">
        <v>1381.380005</v>
      </c>
      <c r="AE74" s="16">
        <v>1398.183716</v>
      </c>
      <c r="AF74" s="16">
        <v>1423.0794679999999</v>
      </c>
      <c r="AG74" s="16">
        <v>1447.0623780000001</v>
      </c>
      <c r="AH74" s="16">
        <v>1462.7326660000001</v>
      </c>
      <c r="AI74" s="16">
        <v>1485.109009</v>
      </c>
      <c r="AJ74" s="16">
        <v>1506.0395510000001</v>
      </c>
      <c r="AK74" s="17">
        <v>1.1053E-2</v>
      </c>
    </row>
    <row r="76" spans="1:37" ht="15" customHeight="1" x14ac:dyDescent="0.25">
      <c r="B76" s="12" t="s">
        <v>134</v>
      </c>
    </row>
    <row r="77" spans="1:37" ht="15" customHeight="1" x14ac:dyDescent="0.25">
      <c r="A77" s="6" t="s">
        <v>135</v>
      </c>
      <c r="B77" s="13" t="s">
        <v>86</v>
      </c>
      <c r="C77" s="14">
        <v>2.8090700000000002</v>
      </c>
      <c r="D77" s="14">
        <v>2.8294220000000001</v>
      </c>
      <c r="E77" s="14">
        <v>2.8143950000000002</v>
      </c>
      <c r="F77" s="14">
        <v>2.751887</v>
      </c>
      <c r="G77" s="14">
        <v>2.707497</v>
      </c>
      <c r="H77" s="14">
        <v>2.6968350000000001</v>
      </c>
      <c r="I77" s="14">
        <v>2.6748280000000002</v>
      </c>
      <c r="J77" s="14">
        <v>2.6577280000000001</v>
      </c>
      <c r="K77" s="14">
        <v>2.6425589999999999</v>
      </c>
      <c r="L77" s="14">
        <v>2.6240389999999998</v>
      </c>
      <c r="M77" s="14">
        <v>2.598665</v>
      </c>
      <c r="N77" s="14">
        <v>2.5801460000000001</v>
      </c>
      <c r="O77" s="14">
        <v>2.5564249999999999</v>
      </c>
      <c r="P77" s="14">
        <v>2.534081</v>
      </c>
      <c r="Q77" s="14">
        <v>2.5127160000000002</v>
      </c>
      <c r="R77" s="14">
        <v>2.4900669999999998</v>
      </c>
      <c r="S77" s="14">
        <v>2.470507</v>
      </c>
      <c r="T77" s="14">
        <v>2.4516689999999999</v>
      </c>
      <c r="U77" s="14">
        <v>2.4322560000000002</v>
      </c>
      <c r="V77" s="14">
        <v>2.4122409999999999</v>
      </c>
      <c r="W77" s="14">
        <v>2.3954650000000002</v>
      </c>
      <c r="X77" s="14">
        <v>2.3756080000000002</v>
      </c>
      <c r="Y77" s="14">
        <v>2.3538420000000002</v>
      </c>
      <c r="Z77" s="14">
        <v>2.3294329999999999</v>
      </c>
      <c r="AA77" s="14">
        <v>2.306187</v>
      </c>
      <c r="AB77" s="14">
        <v>2.2809900000000001</v>
      </c>
      <c r="AC77" s="14">
        <v>2.2574730000000001</v>
      </c>
      <c r="AD77" s="14">
        <v>2.2334480000000001</v>
      </c>
      <c r="AE77" s="14">
        <v>2.211741</v>
      </c>
      <c r="AF77" s="14">
        <v>2.1874859999999998</v>
      </c>
      <c r="AG77" s="14">
        <v>2.1649419999999999</v>
      </c>
      <c r="AH77" s="14">
        <v>2.1414520000000001</v>
      </c>
      <c r="AI77" s="14">
        <v>2.1181480000000001</v>
      </c>
      <c r="AJ77" s="14">
        <v>2.09388</v>
      </c>
      <c r="AK77" s="15">
        <v>-9.3640000000000008E-3</v>
      </c>
    </row>
    <row r="78" spans="1:37" ht="15" customHeight="1" x14ac:dyDescent="0.25">
      <c r="A78" s="6" t="s">
        <v>136</v>
      </c>
      <c r="B78" s="13" t="s">
        <v>137</v>
      </c>
      <c r="C78" s="14">
        <v>0.60187599999999997</v>
      </c>
      <c r="D78" s="14">
        <v>0.56111200000000006</v>
      </c>
      <c r="E78" s="14">
        <v>0.56123999999999996</v>
      </c>
      <c r="F78" s="14">
        <v>0.51933600000000002</v>
      </c>
      <c r="G78" s="14">
        <v>0.51947699999999997</v>
      </c>
      <c r="H78" s="14">
        <v>0.51967099999999999</v>
      </c>
      <c r="I78" s="14">
        <v>0.519872</v>
      </c>
      <c r="J78" s="14">
        <v>0.52008299999999996</v>
      </c>
      <c r="K78" s="14">
        <v>0.52029099999999995</v>
      </c>
      <c r="L78" s="14">
        <v>0.52048300000000003</v>
      </c>
      <c r="M78" s="14">
        <v>0.52058700000000002</v>
      </c>
      <c r="N78" s="14">
        <v>0.520729</v>
      </c>
      <c r="O78" s="14">
        <v>0.52080000000000004</v>
      </c>
      <c r="P78" s="14">
        <v>0.52084299999999994</v>
      </c>
      <c r="Q78" s="14">
        <v>0.52089399999999997</v>
      </c>
      <c r="R78" s="14">
        <v>0.52093900000000004</v>
      </c>
      <c r="S78" s="14">
        <v>0.52103500000000003</v>
      </c>
      <c r="T78" s="14">
        <v>0.52115</v>
      </c>
      <c r="U78" s="14">
        <v>0.52129199999999998</v>
      </c>
      <c r="V78" s="14">
        <v>0.52144800000000002</v>
      </c>
      <c r="W78" s="14">
        <v>0.52163199999999998</v>
      </c>
      <c r="X78" s="14">
        <v>0.52182600000000001</v>
      </c>
      <c r="Y78" s="14">
        <v>0.52202499999999996</v>
      </c>
      <c r="Z78" s="14">
        <v>0.52221499999999998</v>
      </c>
      <c r="AA78" s="14">
        <v>0.52242299999999997</v>
      </c>
      <c r="AB78" s="14">
        <v>0.52264299999999997</v>
      </c>
      <c r="AC78" s="14">
        <v>0.52292799999999995</v>
      </c>
      <c r="AD78" s="14">
        <v>0.52324599999999999</v>
      </c>
      <c r="AE78" s="14">
        <v>0.52360799999999996</v>
      </c>
      <c r="AF78" s="14">
        <v>0.52398</v>
      </c>
      <c r="AG78" s="14">
        <v>0.52438200000000001</v>
      </c>
      <c r="AH78" s="14">
        <v>0.52479299999999995</v>
      </c>
      <c r="AI78" s="14">
        <v>0.52522100000000005</v>
      </c>
      <c r="AJ78" s="14">
        <v>0.52563800000000005</v>
      </c>
      <c r="AK78" s="15">
        <v>-2.039E-3</v>
      </c>
    </row>
    <row r="79" spans="1:37" ht="15" customHeight="1" x14ac:dyDescent="0.25">
      <c r="A79" s="6" t="s">
        <v>138</v>
      </c>
      <c r="B79" s="13" t="s">
        <v>139</v>
      </c>
      <c r="C79" s="14">
        <v>16.550146000000002</v>
      </c>
      <c r="D79" s="14">
        <v>17.000043999999999</v>
      </c>
      <c r="E79" s="14">
        <v>17.661366999999998</v>
      </c>
      <c r="F79" s="14">
        <v>18.192609999999998</v>
      </c>
      <c r="G79" s="14">
        <v>18.523696999999999</v>
      </c>
      <c r="H79" s="14">
        <v>18.881478999999999</v>
      </c>
      <c r="I79" s="14">
        <v>19.254021000000002</v>
      </c>
      <c r="J79" s="14">
        <v>19.649028999999999</v>
      </c>
      <c r="K79" s="14">
        <v>20.075354000000001</v>
      </c>
      <c r="L79" s="14">
        <v>20.530176000000001</v>
      </c>
      <c r="M79" s="14">
        <v>21.008945000000001</v>
      </c>
      <c r="N79" s="14">
        <v>21.517927</v>
      </c>
      <c r="O79" s="14">
        <v>21.898712</v>
      </c>
      <c r="P79" s="14">
        <v>22.411719999999999</v>
      </c>
      <c r="Q79" s="14">
        <v>22.894997</v>
      </c>
      <c r="R79" s="14">
        <v>23.430418</v>
      </c>
      <c r="S79" s="14">
        <v>23.968340000000001</v>
      </c>
      <c r="T79" s="14">
        <v>24.586416</v>
      </c>
      <c r="U79" s="14">
        <v>25.184086000000001</v>
      </c>
      <c r="V79" s="14">
        <v>25.818956</v>
      </c>
      <c r="W79" s="14">
        <v>26.457961999999998</v>
      </c>
      <c r="X79" s="14">
        <v>27.134406999999999</v>
      </c>
      <c r="Y79" s="14">
        <v>27.822490999999999</v>
      </c>
      <c r="Z79" s="14">
        <v>28.548615999999999</v>
      </c>
      <c r="AA79" s="14">
        <v>29.307970000000001</v>
      </c>
      <c r="AB79" s="14">
        <v>30.064495000000001</v>
      </c>
      <c r="AC79" s="14">
        <v>30.895098000000001</v>
      </c>
      <c r="AD79" s="14">
        <v>31.764026999999999</v>
      </c>
      <c r="AE79" s="14">
        <v>32.729435000000002</v>
      </c>
      <c r="AF79" s="14">
        <v>33.678168999999997</v>
      </c>
      <c r="AG79" s="14">
        <v>34.662864999999996</v>
      </c>
      <c r="AH79" s="14">
        <v>35.675156000000001</v>
      </c>
      <c r="AI79" s="14">
        <v>36.704326999999999</v>
      </c>
      <c r="AJ79" s="14">
        <v>37.760554999999997</v>
      </c>
      <c r="AK79" s="15">
        <v>2.5253000000000001E-2</v>
      </c>
    </row>
    <row r="80" spans="1:37" ht="15" customHeight="1" x14ac:dyDescent="0.25">
      <c r="A80" s="6" t="s">
        <v>140</v>
      </c>
      <c r="B80" s="13" t="s">
        <v>141</v>
      </c>
      <c r="C80" s="14">
        <v>2.86477</v>
      </c>
      <c r="D80" s="14">
        <v>3.0662500000000001</v>
      </c>
      <c r="E80" s="14">
        <v>3.09165</v>
      </c>
      <c r="F80" s="14">
        <v>3.0005730000000002</v>
      </c>
      <c r="G80" s="14">
        <v>3.0005730000000002</v>
      </c>
      <c r="H80" s="14">
        <v>3.0005730000000002</v>
      </c>
      <c r="I80" s="14">
        <v>3.0005730000000002</v>
      </c>
      <c r="J80" s="14">
        <v>3.0005730000000002</v>
      </c>
      <c r="K80" s="14">
        <v>3.0005730000000002</v>
      </c>
      <c r="L80" s="14">
        <v>3.0005730000000002</v>
      </c>
      <c r="M80" s="14">
        <v>3.0005730000000002</v>
      </c>
      <c r="N80" s="14">
        <v>3.0005730000000002</v>
      </c>
      <c r="O80" s="14">
        <v>2.9544329999999999</v>
      </c>
      <c r="P80" s="14">
        <v>2.962799</v>
      </c>
      <c r="Q80" s="14">
        <v>2.9472360000000002</v>
      </c>
      <c r="R80" s="14">
        <v>2.9446539999999999</v>
      </c>
      <c r="S80" s="14">
        <v>2.9323169999999998</v>
      </c>
      <c r="T80" s="14">
        <v>2.9502259999999998</v>
      </c>
      <c r="U80" s="14">
        <v>2.9470580000000002</v>
      </c>
      <c r="V80" s="14">
        <v>2.9477370000000001</v>
      </c>
      <c r="W80" s="14">
        <v>2.9376530000000001</v>
      </c>
      <c r="X80" s="14">
        <v>2.9355069999999999</v>
      </c>
      <c r="Y80" s="14">
        <v>2.9302250000000001</v>
      </c>
      <c r="Z80" s="14">
        <v>2.9397099999999998</v>
      </c>
      <c r="AA80" s="14">
        <v>2.9456639999999998</v>
      </c>
      <c r="AB80" s="14">
        <v>2.933996</v>
      </c>
      <c r="AC80" s="14">
        <v>2.93988</v>
      </c>
      <c r="AD80" s="14">
        <v>2.945551</v>
      </c>
      <c r="AE80" s="14">
        <v>2.976127</v>
      </c>
      <c r="AF80" s="14">
        <v>2.9741689999999998</v>
      </c>
      <c r="AG80" s="14">
        <v>2.9789479999999999</v>
      </c>
      <c r="AH80" s="14">
        <v>2.9858669999999998</v>
      </c>
      <c r="AI80" s="14">
        <v>2.9908999999999999</v>
      </c>
      <c r="AJ80" s="14">
        <v>2.9975239999999999</v>
      </c>
      <c r="AK80" s="15">
        <v>-7.0799999999999997E-4</v>
      </c>
    </row>
    <row r="81" spans="1:37" ht="15" customHeight="1" x14ac:dyDescent="0.25">
      <c r="A81" s="6" t="s">
        <v>142</v>
      </c>
      <c r="B81" s="13" t="s">
        <v>55</v>
      </c>
      <c r="C81" s="14">
        <v>25.920618000000001</v>
      </c>
      <c r="D81" s="14">
        <v>29.844747999999999</v>
      </c>
      <c r="E81" s="14">
        <v>34.453121000000003</v>
      </c>
      <c r="F81" s="14">
        <v>39.500785999999998</v>
      </c>
      <c r="G81" s="14">
        <v>44.149078000000003</v>
      </c>
      <c r="H81" s="14">
        <v>48.499355000000001</v>
      </c>
      <c r="I81" s="14">
        <v>52.524948000000002</v>
      </c>
      <c r="J81" s="14">
        <v>56.023991000000002</v>
      </c>
      <c r="K81" s="14">
        <v>58.900844999999997</v>
      </c>
      <c r="L81" s="14">
        <v>61.974850000000004</v>
      </c>
      <c r="M81" s="14">
        <v>65.193916000000002</v>
      </c>
      <c r="N81" s="14">
        <v>68.619681999999997</v>
      </c>
      <c r="O81" s="14">
        <v>72.239288000000002</v>
      </c>
      <c r="P81" s="14">
        <v>76.013641000000007</v>
      </c>
      <c r="Q81" s="14">
        <v>79.974632</v>
      </c>
      <c r="R81" s="14">
        <v>84.122489999999999</v>
      </c>
      <c r="S81" s="14">
        <v>88.472649000000004</v>
      </c>
      <c r="T81" s="14">
        <v>93.023323000000005</v>
      </c>
      <c r="U81" s="14">
        <v>97.770972999999998</v>
      </c>
      <c r="V81" s="14">
        <v>102.772758</v>
      </c>
      <c r="W81" s="14">
        <v>108.000626</v>
      </c>
      <c r="X81" s="14">
        <v>113.44832599999999</v>
      </c>
      <c r="Y81" s="14">
        <v>119.08805099999999</v>
      </c>
      <c r="Z81" s="14">
        <v>124.89795700000001</v>
      </c>
      <c r="AA81" s="14">
        <v>130.901321</v>
      </c>
      <c r="AB81" s="14">
        <v>137.08963</v>
      </c>
      <c r="AC81" s="14">
        <v>143.505493</v>
      </c>
      <c r="AD81" s="14">
        <v>150.120285</v>
      </c>
      <c r="AE81" s="14">
        <v>157.02271999999999</v>
      </c>
      <c r="AF81" s="14">
        <v>164.17160000000001</v>
      </c>
      <c r="AG81" s="14">
        <v>171.62394699999999</v>
      </c>
      <c r="AH81" s="14">
        <v>179.344223</v>
      </c>
      <c r="AI81" s="14">
        <v>187.32080099999999</v>
      </c>
      <c r="AJ81" s="14">
        <v>195.53801000000001</v>
      </c>
      <c r="AK81" s="15">
        <v>6.0502E-2</v>
      </c>
    </row>
    <row r="82" spans="1:37" ht="15" customHeight="1" x14ac:dyDescent="0.25">
      <c r="A82" s="6" t="s">
        <v>143</v>
      </c>
      <c r="B82" s="13" t="s">
        <v>144</v>
      </c>
      <c r="C82" s="14">
        <v>0.43790000000000001</v>
      </c>
      <c r="D82" s="14">
        <v>0.45290000000000002</v>
      </c>
      <c r="E82" s="14">
        <v>0.50290000000000001</v>
      </c>
      <c r="F82" s="14">
        <v>0.50290000000000001</v>
      </c>
      <c r="G82" s="14">
        <v>0.51490000000000002</v>
      </c>
      <c r="H82" s="14">
        <v>0.51490000000000002</v>
      </c>
      <c r="I82" s="14">
        <v>0.51490000000000002</v>
      </c>
      <c r="J82" s="14">
        <v>0.51490000000000002</v>
      </c>
      <c r="K82" s="14">
        <v>0.51490000000000002</v>
      </c>
      <c r="L82" s="14">
        <v>0.51490000000000002</v>
      </c>
      <c r="M82" s="14">
        <v>0.51490000000000002</v>
      </c>
      <c r="N82" s="14">
        <v>0.51490000000000002</v>
      </c>
      <c r="O82" s="14">
        <v>0.51490000000000002</v>
      </c>
      <c r="P82" s="14">
        <v>0.51490000000000002</v>
      </c>
      <c r="Q82" s="14">
        <v>0.51490000000000002</v>
      </c>
      <c r="R82" s="14">
        <v>0.51490000000000002</v>
      </c>
      <c r="S82" s="14">
        <v>0.51490000000000002</v>
      </c>
      <c r="T82" s="14">
        <v>0.51490000000000002</v>
      </c>
      <c r="U82" s="14">
        <v>0.51490000000000002</v>
      </c>
      <c r="V82" s="14">
        <v>0.51490000000000002</v>
      </c>
      <c r="W82" s="14">
        <v>0.51490000000000002</v>
      </c>
      <c r="X82" s="14">
        <v>0.51490000000000002</v>
      </c>
      <c r="Y82" s="14">
        <v>0.51490000000000002</v>
      </c>
      <c r="Z82" s="14">
        <v>0.51490000000000002</v>
      </c>
      <c r="AA82" s="14">
        <v>0.51490000000000002</v>
      </c>
      <c r="AB82" s="14">
        <v>0.51490000000000002</v>
      </c>
      <c r="AC82" s="14">
        <v>0.51490000000000002</v>
      </c>
      <c r="AD82" s="14">
        <v>0.51490000000000002</v>
      </c>
      <c r="AE82" s="14">
        <v>0.51490000000000002</v>
      </c>
      <c r="AF82" s="14">
        <v>0.51490000000000002</v>
      </c>
      <c r="AG82" s="14">
        <v>0.51490000000000002</v>
      </c>
      <c r="AH82" s="14">
        <v>0.51490000000000002</v>
      </c>
      <c r="AI82" s="14">
        <v>0.51490000000000002</v>
      </c>
      <c r="AJ82" s="14">
        <v>0.51490000000000002</v>
      </c>
      <c r="AK82" s="15">
        <v>4.0169999999999997E-3</v>
      </c>
    </row>
    <row r="83" spans="1:37" ht="15" customHeight="1" x14ac:dyDescent="0.25">
      <c r="A83" s="6" t="s">
        <v>145</v>
      </c>
      <c r="B83" s="12" t="s">
        <v>60</v>
      </c>
      <c r="C83" s="16">
        <v>49.184379999999997</v>
      </c>
      <c r="D83" s="16">
        <v>53.754474999999999</v>
      </c>
      <c r="E83" s="16">
        <v>59.084671</v>
      </c>
      <c r="F83" s="16">
        <v>64.468093999999994</v>
      </c>
      <c r="G83" s="16">
        <v>69.415222</v>
      </c>
      <c r="H83" s="16">
        <v>74.112808000000001</v>
      </c>
      <c r="I83" s="16">
        <v>78.489142999999999</v>
      </c>
      <c r="J83" s="16">
        <v>82.366302000000005</v>
      </c>
      <c r="K83" s="16">
        <v>85.654526000000004</v>
      </c>
      <c r="L83" s="16">
        <v>89.165024000000003</v>
      </c>
      <c r="M83" s="16">
        <v>92.837585000000004</v>
      </c>
      <c r="N83" s="16">
        <v>96.753967000000003</v>
      </c>
      <c r="O83" s="16">
        <v>100.684555</v>
      </c>
      <c r="P83" s="16">
        <v>104.95798499999999</v>
      </c>
      <c r="Q83" s="16">
        <v>109.36537199999999</v>
      </c>
      <c r="R83" s="16">
        <v>114.02346799999999</v>
      </c>
      <c r="S83" s="16">
        <v>118.879745</v>
      </c>
      <c r="T83" s="16">
        <v>124.047684</v>
      </c>
      <c r="U83" s="16">
        <v>129.370575</v>
      </c>
      <c r="V83" s="16">
        <v>134.98803699999999</v>
      </c>
      <c r="W83" s="16">
        <v>140.82823200000001</v>
      </c>
      <c r="X83" s="16">
        <v>146.93057300000001</v>
      </c>
      <c r="Y83" s="16">
        <v>153.231537</v>
      </c>
      <c r="Z83" s="16">
        <v>159.752838</v>
      </c>
      <c r="AA83" s="16">
        <v>166.49847399999999</v>
      </c>
      <c r="AB83" s="16">
        <v>173.40664699999999</v>
      </c>
      <c r="AC83" s="16">
        <v>180.635773</v>
      </c>
      <c r="AD83" s="16">
        <v>188.10145600000001</v>
      </c>
      <c r="AE83" s="16">
        <v>195.97854599999999</v>
      </c>
      <c r="AF83" s="16">
        <v>204.050308</v>
      </c>
      <c r="AG83" s="16">
        <v>212.46998600000001</v>
      </c>
      <c r="AH83" s="16">
        <v>221.186386</v>
      </c>
      <c r="AI83" s="16">
        <v>230.17430100000001</v>
      </c>
      <c r="AJ83" s="16">
        <v>239.430511</v>
      </c>
      <c r="AK83" s="17">
        <v>4.7788999999999998E-2</v>
      </c>
    </row>
    <row r="85" spans="1:37" ht="15" customHeight="1" x14ac:dyDescent="0.25">
      <c r="A85" s="6" t="s">
        <v>146</v>
      </c>
      <c r="B85" s="12" t="s">
        <v>147</v>
      </c>
      <c r="C85" s="16" t="s">
        <v>58</v>
      </c>
      <c r="D85" s="16" t="s">
        <v>58</v>
      </c>
      <c r="E85" s="16">
        <v>5.3452279999999996</v>
      </c>
      <c r="F85" s="16">
        <v>11.538671000000001</v>
      </c>
      <c r="G85" s="16">
        <v>16.530194999999999</v>
      </c>
      <c r="H85" s="16">
        <v>21.238444999999999</v>
      </c>
      <c r="I85" s="16">
        <v>25.636772000000001</v>
      </c>
      <c r="J85" s="16">
        <v>29.531030999999999</v>
      </c>
      <c r="K85" s="16">
        <v>32.834418999999997</v>
      </c>
      <c r="L85" s="16">
        <v>36.363438000000002</v>
      </c>
      <c r="M85" s="16">
        <v>40.061366999999997</v>
      </c>
      <c r="N85" s="16">
        <v>43.996257999999997</v>
      </c>
      <c r="O85" s="16">
        <v>48.089123000000001</v>
      </c>
      <c r="P85" s="16">
        <v>52.384903000000001</v>
      </c>
      <c r="Q85" s="16">
        <v>56.860405</v>
      </c>
      <c r="R85" s="16">
        <v>61.548901000000001</v>
      </c>
      <c r="S85" s="16">
        <v>66.461783999999994</v>
      </c>
      <c r="T85" s="16">
        <v>71.648544000000001</v>
      </c>
      <c r="U85" s="16">
        <v>77.000327999999996</v>
      </c>
      <c r="V85" s="16">
        <v>82.637810000000002</v>
      </c>
      <c r="W85" s="16">
        <v>88.525063000000003</v>
      </c>
      <c r="X85" s="16">
        <v>94.653671000000003</v>
      </c>
      <c r="Y85" s="16">
        <v>100.99221799999999</v>
      </c>
      <c r="Z85" s="16">
        <v>107.53788</v>
      </c>
      <c r="AA85" s="16">
        <v>114.30671700000001</v>
      </c>
      <c r="AB85" s="16">
        <v>121.27512400000001</v>
      </c>
      <c r="AC85" s="16">
        <v>128.52761799999999</v>
      </c>
      <c r="AD85" s="16">
        <v>136.01724200000001</v>
      </c>
      <c r="AE85" s="16">
        <v>143.91589400000001</v>
      </c>
      <c r="AF85" s="16">
        <v>152.01774599999999</v>
      </c>
      <c r="AG85" s="16">
        <v>160.45976300000001</v>
      </c>
      <c r="AH85" s="16">
        <v>169.199478</v>
      </c>
      <c r="AI85" s="16">
        <v>178.21051</v>
      </c>
      <c r="AJ85" s="16">
        <v>187.49087499999999</v>
      </c>
      <c r="AK85" s="17" t="s">
        <v>58</v>
      </c>
    </row>
    <row r="86" spans="1:37" ht="15" customHeight="1" thickBot="1" x14ac:dyDescent="0.3"/>
    <row r="87" spans="1:37" ht="15" customHeight="1" x14ac:dyDescent="0.25">
      <c r="B87" s="40" t="s">
        <v>148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 x14ac:dyDescent="0.25">
      <c r="B88" s="7" t="s">
        <v>149</v>
      </c>
    </row>
    <row r="89" spans="1:37" ht="15" customHeight="1" x14ac:dyDescent="0.25">
      <c r="B89" s="7" t="s">
        <v>150</v>
      </c>
    </row>
    <row r="90" spans="1:37" ht="15" customHeight="1" x14ac:dyDescent="0.25">
      <c r="B90" s="7" t="s">
        <v>151</v>
      </c>
    </row>
    <row r="91" spans="1:37" ht="15" customHeight="1" x14ac:dyDescent="0.25">
      <c r="B91" s="7" t="s">
        <v>152</v>
      </c>
    </row>
    <row r="92" spans="1:37" ht="15" customHeight="1" x14ac:dyDescent="0.25">
      <c r="B92" s="7" t="s">
        <v>153</v>
      </c>
    </row>
    <row r="93" spans="1:37" ht="15" customHeight="1" x14ac:dyDescent="0.25">
      <c r="B93" s="7" t="s">
        <v>154</v>
      </c>
    </row>
    <row r="94" spans="1:37" ht="15" customHeight="1" x14ac:dyDescent="0.25">
      <c r="B94" s="7" t="s">
        <v>155</v>
      </c>
    </row>
    <row r="95" spans="1:37" ht="15" customHeight="1" x14ac:dyDescent="0.25">
      <c r="B95" s="7" t="s">
        <v>156</v>
      </c>
    </row>
    <row r="96" spans="1:37" ht="15" customHeight="1" x14ac:dyDescent="0.25">
      <c r="B96" s="7" t="s">
        <v>157</v>
      </c>
    </row>
    <row r="97" spans="2:2" ht="15" customHeight="1" x14ac:dyDescent="0.25">
      <c r="B97" s="7" t="s">
        <v>158</v>
      </c>
    </row>
    <row r="98" spans="2:2" ht="15" customHeight="1" x14ac:dyDescent="0.25">
      <c r="B98" s="7" t="s">
        <v>159</v>
      </c>
    </row>
    <row r="99" spans="2:2" ht="15" customHeight="1" x14ac:dyDescent="0.25">
      <c r="B99" s="7" t="s">
        <v>160</v>
      </c>
    </row>
    <row r="100" spans="2:2" ht="15" customHeight="1" x14ac:dyDescent="0.25">
      <c r="B100" s="7" t="s">
        <v>161</v>
      </c>
    </row>
    <row r="101" spans="2:2" ht="15" customHeight="1" x14ac:dyDescent="0.25">
      <c r="B101" s="7" t="s">
        <v>162</v>
      </c>
    </row>
    <row r="102" spans="2:2" ht="15" customHeight="1" x14ac:dyDescent="0.25">
      <c r="B102" s="7" t="s">
        <v>163</v>
      </c>
    </row>
    <row r="103" spans="2:2" ht="15" customHeight="1" x14ac:dyDescent="0.25">
      <c r="B103" s="7" t="s">
        <v>164</v>
      </c>
    </row>
    <row r="104" spans="2:2" ht="15" customHeight="1" x14ac:dyDescent="0.25">
      <c r="B104" s="7" t="s">
        <v>165</v>
      </c>
    </row>
    <row r="105" spans="2:2" ht="15" customHeight="1" x14ac:dyDescent="0.25">
      <c r="B105" s="7" t="s">
        <v>166</v>
      </c>
    </row>
    <row r="106" spans="2:2" ht="15" customHeight="1" x14ac:dyDescent="0.25">
      <c r="B106" s="7" t="s">
        <v>167</v>
      </c>
    </row>
    <row r="107" spans="2:2" ht="15" customHeight="1" x14ac:dyDescent="0.25">
      <c r="B107" s="7" t="s">
        <v>168</v>
      </c>
    </row>
    <row r="108" spans="2:2" ht="15" customHeight="1" x14ac:dyDescent="0.25">
      <c r="B108" s="7" t="s">
        <v>169</v>
      </c>
    </row>
    <row r="109" spans="2:2" ht="15" customHeight="1" x14ac:dyDescent="0.25">
      <c r="B109" s="7" t="s">
        <v>170</v>
      </c>
    </row>
    <row r="110" spans="2:2" ht="15" customHeight="1" x14ac:dyDescent="0.25">
      <c r="B110" s="7" t="s">
        <v>171</v>
      </c>
    </row>
    <row r="111" spans="2:2" ht="15" customHeight="1" x14ac:dyDescent="0.25">
      <c r="B111" s="7" t="s">
        <v>172</v>
      </c>
    </row>
    <row r="112" spans="2:2" ht="15" customHeight="1" x14ac:dyDescent="0.25">
      <c r="B112" s="7" t="s">
        <v>173</v>
      </c>
    </row>
    <row r="113" spans="2:2" ht="15" customHeight="1" x14ac:dyDescent="0.25">
      <c r="B113" s="7" t="s">
        <v>174</v>
      </c>
    </row>
    <row r="114" spans="2:2" ht="15" customHeight="1" x14ac:dyDescent="0.25">
      <c r="B114" s="7" t="s">
        <v>175</v>
      </c>
    </row>
  </sheetData>
  <mergeCells count="1">
    <mergeCell ref="B87:AK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1E85-6BFD-42F3-93E9-0EAD143BADB1}">
  <dimension ref="A1:AH43"/>
  <sheetViews>
    <sheetView workbookViewId="0">
      <selection activeCell="C2" sqref="C2"/>
    </sheetView>
  </sheetViews>
  <sheetFormatPr defaultRowHeight="15" x14ac:dyDescent="0.25"/>
  <cols>
    <col min="2" max="4" width="17.140625" customWidth="1"/>
  </cols>
  <sheetData>
    <row r="1" spans="1:34" x14ac:dyDescent="0.25"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B2" t="s">
        <v>176</v>
      </c>
      <c r="C2">
        <v>0</v>
      </c>
      <c r="D2">
        <v>0.85641831727262063</v>
      </c>
      <c r="E2">
        <v>1.7127636329004403</v>
      </c>
      <c r="F2">
        <v>2.5690297095501431</v>
      </c>
      <c r="G2">
        <v>3.0452097769637256</v>
      </c>
      <c r="H2">
        <v>3.8688289064265189</v>
      </c>
      <c r="I2">
        <v>4.6895726388385945</v>
      </c>
      <c r="J2">
        <v>5.5071952974010179</v>
      </c>
      <c r="K2">
        <v>6.3214302144425245</v>
      </c>
      <c r="L2">
        <v>7.1319879379400746</v>
      </c>
      <c r="M2">
        <v>7.938554284800305</v>
      </c>
      <c r="N2">
        <v>8.7407882278116453</v>
      </c>
      <c r="O2">
        <v>10.826046874784137</v>
      </c>
      <c r="P2">
        <v>12.906201160813001</v>
      </c>
      <c r="Q2">
        <v>14.980814964193513</v>
      </c>
      <c r="R2">
        <v>17.049414900549607</v>
      </c>
      <c r="S2">
        <v>19.111487139066956</v>
      </c>
      <c r="T2">
        <v>21.166473946716415</v>
      </c>
      <c r="U2">
        <v>23.213769937197306</v>
      </c>
      <c r="V2">
        <v>25.252717999401824</v>
      </c>
      <c r="W2">
        <v>27.282604877988209</v>
      </c>
      <c r="X2">
        <v>29.302656376368844</v>
      </c>
      <c r="Y2">
        <v>31.312032149821675</v>
      </c>
      <c r="Z2">
        <v>33.309820053735038</v>
      </c>
      <c r="AA2">
        <v>35.295030008945716</v>
      </c>
      <c r="AB2">
        <v>37.266587342940497</v>
      </c>
      <c r="AC2">
        <v>39.22332556210818</v>
      </c>
      <c r="AD2">
        <v>41.163978506460722</v>
      </c>
      <c r="AE2">
        <v>43.087171834030741</v>
      </c>
      <c r="AF2">
        <v>44.991413777702618</v>
      </c>
      <c r="AG2">
        <v>46.875085112283728</v>
      </c>
      <c r="AH2">
        <v>48.736428264361834</v>
      </c>
    </row>
    <row r="4" spans="1:34" x14ac:dyDescent="0.25">
      <c r="B4" s="28" t="s">
        <v>177</v>
      </c>
      <c r="C4" s="28"/>
      <c r="D4" s="28"/>
      <c r="E4" s="28"/>
      <c r="F4" s="28"/>
      <c r="G4" s="28"/>
      <c r="H4" s="28"/>
      <c r="I4" s="28"/>
      <c r="J4" s="29"/>
    </row>
    <row r="5" spans="1:34" x14ac:dyDescent="0.25">
      <c r="B5" s="28"/>
      <c r="C5" s="28" t="s">
        <v>64</v>
      </c>
      <c r="D5" s="28" t="s">
        <v>65</v>
      </c>
      <c r="E5" s="28" t="s">
        <v>66</v>
      </c>
      <c r="F5" s="28" t="s">
        <v>67</v>
      </c>
      <c r="G5" s="28" t="s">
        <v>68</v>
      </c>
      <c r="H5" s="28" t="s">
        <v>69</v>
      </c>
      <c r="I5" s="28" t="s">
        <v>70</v>
      </c>
      <c r="J5" s="31" t="s">
        <v>71</v>
      </c>
      <c r="K5" s="28"/>
    </row>
    <row r="6" spans="1:34" x14ac:dyDescent="0.25">
      <c r="B6" s="29">
        <v>2019</v>
      </c>
      <c r="C6" s="29">
        <v>12.55</v>
      </c>
      <c r="D6" s="29">
        <v>22.58</v>
      </c>
      <c r="E6" s="30" t="s">
        <v>72</v>
      </c>
      <c r="F6" s="29">
        <v>13.34</v>
      </c>
      <c r="G6" s="29">
        <v>81.38</v>
      </c>
      <c r="H6" s="29">
        <v>2.74</v>
      </c>
      <c r="I6" s="29">
        <v>13.21</v>
      </c>
      <c r="J6" s="32">
        <v>0.01</v>
      </c>
      <c r="K6" s="29"/>
    </row>
    <row r="7" spans="1:34" x14ac:dyDescent="0.25">
      <c r="B7" s="29">
        <v>2030</v>
      </c>
      <c r="C7" s="29">
        <v>2.35</v>
      </c>
      <c r="D7" s="29">
        <v>34.36</v>
      </c>
      <c r="E7" s="29">
        <v>1.18</v>
      </c>
      <c r="F7" s="29">
        <v>10.71</v>
      </c>
      <c r="G7" s="29">
        <v>86.56</v>
      </c>
      <c r="H7" s="29">
        <v>5.92</v>
      </c>
      <c r="I7" s="29">
        <v>38.49</v>
      </c>
      <c r="J7" s="32">
        <v>9.44</v>
      </c>
    </row>
    <row r="8" spans="1:34" x14ac:dyDescent="0.25">
      <c r="B8" s="29">
        <v>2050</v>
      </c>
      <c r="C8" s="29">
        <v>0.76</v>
      </c>
      <c r="D8" s="29">
        <v>30.82</v>
      </c>
      <c r="E8" s="29">
        <v>5.6</v>
      </c>
      <c r="F8" s="29">
        <v>17.32</v>
      </c>
      <c r="G8" s="29">
        <v>88.93</v>
      </c>
      <c r="H8" s="29">
        <v>60.59</v>
      </c>
      <c r="I8" s="29">
        <v>73.86</v>
      </c>
      <c r="J8" s="32">
        <v>52.34</v>
      </c>
    </row>
    <row r="10" spans="1:34" x14ac:dyDescent="0.25">
      <c r="A10" t="s">
        <v>25</v>
      </c>
      <c r="B10" t="s">
        <v>178</v>
      </c>
      <c r="C10" t="s">
        <v>179</v>
      </c>
      <c r="D10" t="s">
        <v>176</v>
      </c>
      <c r="L10" s="39">
        <v>10</v>
      </c>
      <c r="M10" s="39"/>
      <c r="N10" s="39" t="s">
        <v>176</v>
      </c>
      <c r="O10" s="39"/>
      <c r="P10" s="39"/>
    </row>
    <row r="11" spans="1:34" x14ac:dyDescent="0.25">
      <c r="A11">
        <v>2019</v>
      </c>
      <c r="B11" s="33">
        <v>0.01</v>
      </c>
      <c r="C11">
        <f>L10/1000</f>
        <v>0.01</v>
      </c>
      <c r="D11" s="33">
        <f>B11-C11</f>
        <v>0</v>
      </c>
      <c r="L11" s="39">
        <v>10.854410000000001</v>
      </c>
      <c r="M11" s="39"/>
      <c r="N11" s="39">
        <v>0</v>
      </c>
      <c r="O11" s="39"/>
      <c r="P11" s="39"/>
    </row>
    <row r="12" spans="1:34" x14ac:dyDescent="0.25">
      <c r="A12">
        <v>2020</v>
      </c>
      <c r="B12" s="33">
        <f>_xlfn.FORECAST.LINEAR(A12,$J$6:$J$7,$B$6:$B$7)</f>
        <v>0.86727272727262061</v>
      </c>
      <c r="C12">
        <f t="shared" ref="C12:C42" si="0">L11/1000</f>
        <v>1.0854410000000002E-2</v>
      </c>
      <c r="D12" s="33">
        <f t="shared" ref="D12:D42" si="1">B12-C12</f>
        <v>0.85641831727262063</v>
      </c>
      <c r="L12" s="39">
        <v>11.781821644810003</v>
      </c>
      <c r="M12" s="39"/>
      <c r="N12" s="39">
        <v>0.85641831727262063</v>
      </c>
      <c r="O12" s="39"/>
      <c r="P12" s="39"/>
    </row>
    <row r="13" spans="1:34" x14ac:dyDescent="0.25">
      <c r="A13">
        <v>2021</v>
      </c>
      <c r="B13" s="33">
        <f t="shared" ref="B13:B21" si="2">_xlfn.FORECAST.LINEAR(A13,$J$6:$J$7,$B$6:$B$7)</f>
        <v>1.7245454545452503</v>
      </c>
      <c r="C13">
        <f t="shared" si="0"/>
        <v>1.1781821644810004E-2</v>
      </c>
      <c r="D13" s="33">
        <f t="shared" si="1"/>
        <v>1.7127636329004403</v>
      </c>
      <c r="L13" s="39">
        <v>12.788472267964217</v>
      </c>
      <c r="M13" s="39"/>
      <c r="N13" s="39">
        <v>1.7127636329004403</v>
      </c>
      <c r="O13" s="39"/>
      <c r="P13" s="39"/>
    </row>
    <row r="14" spans="1:34" x14ac:dyDescent="0.25">
      <c r="A14">
        <v>2022</v>
      </c>
      <c r="B14" s="33">
        <f t="shared" si="2"/>
        <v>2.5818181818181074</v>
      </c>
      <c r="C14">
        <f t="shared" si="0"/>
        <v>1.2788472267964217E-2</v>
      </c>
      <c r="D14" s="33">
        <f t="shared" si="1"/>
        <v>2.5690297095501431</v>
      </c>
      <c r="L14" s="39">
        <v>393.88113212701137</v>
      </c>
      <c r="M14" s="39"/>
      <c r="N14" s="39">
        <v>2.5690297095501431</v>
      </c>
      <c r="O14" s="39"/>
      <c r="P14" s="39"/>
    </row>
    <row r="15" spans="1:34" x14ac:dyDescent="0.25">
      <c r="A15">
        <v>2023</v>
      </c>
      <c r="B15" s="33">
        <f t="shared" si="2"/>
        <v>3.4390909090907371</v>
      </c>
      <c r="C15">
        <f t="shared" si="0"/>
        <v>0.39388113212701137</v>
      </c>
      <c r="D15" s="33">
        <f t="shared" si="1"/>
        <v>3.0452097769637256</v>
      </c>
      <c r="L15" s="39">
        <v>427.53472993707538</v>
      </c>
      <c r="M15" s="39"/>
      <c r="N15" s="39">
        <v>3.0452097769637256</v>
      </c>
      <c r="O15" s="39"/>
      <c r="P15" s="39"/>
    </row>
    <row r="16" spans="1:34" x14ac:dyDescent="0.25">
      <c r="A16">
        <v>2024</v>
      </c>
      <c r="B16" s="33">
        <f t="shared" si="2"/>
        <v>4.2963636363635942</v>
      </c>
      <c r="C16">
        <f t="shared" si="0"/>
        <v>0.42753472993707536</v>
      </c>
      <c r="D16" s="33">
        <f t="shared" si="1"/>
        <v>3.8688289064265189</v>
      </c>
      <c r="L16" s="39">
        <v>464.06372479762911</v>
      </c>
      <c r="M16" s="39"/>
      <c r="N16" s="39">
        <v>3.8688289064265189</v>
      </c>
      <c r="O16" s="39"/>
      <c r="P16" s="39"/>
    </row>
    <row r="17" spans="1:16" x14ac:dyDescent="0.25">
      <c r="A17">
        <v>2025</v>
      </c>
      <c r="B17" s="33">
        <f t="shared" si="2"/>
        <v>5.1536363636362239</v>
      </c>
      <c r="C17">
        <f t="shared" si="0"/>
        <v>0.46406372479762908</v>
      </c>
      <c r="D17" s="33">
        <f t="shared" si="1"/>
        <v>4.6895726388385945</v>
      </c>
      <c r="L17" s="39">
        <v>503.71379350806336</v>
      </c>
      <c r="M17" s="39"/>
      <c r="N17" s="39">
        <v>4.6895726388385945</v>
      </c>
      <c r="O17" s="39"/>
      <c r="P17" s="39"/>
    </row>
    <row r="18" spans="1:16" x14ac:dyDescent="0.25">
      <c r="A18">
        <v>2026</v>
      </c>
      <c r="B18" s="33">
        <f t="shared" si="2"/>
        <v>6.010909090909081</v>
      </c>
      <c r="C18">
        <f t="shared" si="0"/>
        <v>0.50371379350806333</v>
      </c>
      <c r="D18" s="33">
        <f t="shared" si="1"/>
        <v>5.5071952974010179</v>
      </c>
      <c r="L18" s="39">
        <v>546.75160373918584</v>
      </c>
      <c r="M18" s="39"/>
      <c r="N18" s="39">
        <v>5.5071952974010179</v>
      </c>
      <c r="O18" s="39"/>
      <c r="P18" s="39"/>
    </row>
    <row r="19" spans="1:16" x14ac:dyDescent="0.25">
      <c r="A19">
        <v>2027</v>
      </c>
      <c r="B19" s="33">
        <f t="shared" si="2"/>
        <v>6.8681818181817107</v>
      </c>
      <c r="C19">
        <f t="shared" si="0"/>
        <v>0.54675160373918585</v>
      </c>
      <c r="D19" s="33">
        <f t="shared" si="1"/>
        <v>6.3214302144425245</v>
      </c>
      <c r="L19" s="39">
        <v>593.46660751426566</v>
      </c>
      <c r="M19" s="39"/>
      <c r="N19" s="39">
        <v>6.3214302144425245</v>
      </c>
      <c r="O19" s="39"/>
      <c r="P19" s="39"/>
    </row>
    <row r="20" spans="1:16" x14ac:dyDescent="0.25">
      <c r="A20">
        <v>2028</v>
      </c>
      <c r="B20" s="33">
        <f t="shared" si="2"/>
        <v>7.7254545454543404</v>
      </c>
      <c r="C20">
        <f t="shared" si="0"/>
        <v>0.59346660751426561</v>
      </c>
      <c r="D20" s="33">
        <f t="shared" si="1"/>
        <v>7.1319879379400746</v>
      </c>
      <c r="L20" s="39">
        <v>644.17298792689212</v>
      </c>
      <c r="M20" s="39"/>
      <c r="N20" s="39">
        <v>7.1319879379400746</v>
      </c>
      <c r="O20" s="39"/>
      <c r="P20" s="39"/>
    </row>
    <row r="21" spans="1:16" x14ac:dyDescent="0.25">
      <c r="A21">
        <v>2029</v>
      </c>
      <c r="B21" s="33">
        <f t="shared" si="2"/>
        <v>8.5827272727271975</v>
      </c>
      <c r="C21">
        <f t="shared" si="0"/>
        <v>0.64417298792689215</v>
      </c>
      <c r="D21" s="33">
        <f t="shared" si="1"/>
        <v>7.938554284800305</v>
      </c>
      <c r="L21" s="39">
        <v>699.21177218835373</v>
      </c>
      <c r="M21" s="39"/>
      <c r="N21" s="39">
        <v>7.938554284800305</v>
      </c>
      <c r="O21" s="39"/>
      <c r="P21" s="39"/>
    </row>
    <row r="22" spans="1:16" x14ac:dyDescent="0.25">
      <c r="A22">
        <v>2030</v>
      </c>
      <c r="B22" s="33">
        <v>9.44</v>
      </c>
      <c r="C22">
        <f t="shared" si="0"/>
        <v>0.69921177218835373</v>
      </c>
      <c r="D22" s="33">
        <f t="shared" si="1"/>
        <v>8.7407882278116453</v>
      </c>
      <c r="L22" s="39">
        <v>758.95312521589892</v>
      </c>
      <c r="M22" s="39"/>
      <c r="N22" s="39">
        <v>8.7407882278116453</v>
      </c>
      <c r="O22" s="39"/>
      <c r="P22" s="39"/>
    </row>
    <row r="23" spans="1:16" x14ac:dyDescent="0.25">
      <c r="A23">
        <v>2031</v>
      </c>
      <c r="B23" s="33">
        <f>_xlfn.FORECAST.LINEAR(A23,$J$7:$J$8,$B$7:$B$8)</f>
        <v>11.585000000000036</v>
      </c>
      <c r="C23">
        <f t="shared" si="0"/>
        <v>0.75895312521589897</v>
      </c>
      <c r="D23" s="33">
        <f t="shared" si="1"/>
        <v>10.826046874784137</v>
      </c>
      <c r="L23" s="39">
        <v>823.79883918747066</v>
      </c>
      <c r="M23" s="39"/>
      <c r="N23" s="39">
        <v>10.826046874784137</v>
      </c>
      <c r="O23" s="39"/>
      <c r="P23" s="39"/>
    </row>
    <row r="24" spans="1:16" x14ac:dyDescent="0.25">
      <c r="A24">
        <v>2032</v>
      </c>
      <c r="B24" s="33">
        <f t="shared" ref="B24:B42" si="3">_xlfn.FORECAST.LINEAR(A24,$J$7:$J$8,$B$7:$B$8)</f>
        <v>13.730000000000473</v>
      </c>
      <c r="C24">
        <f t="shared" si="0"/>
        <v>0.82379883918747066</v>
      </c>
      <c r="D24" s="33">
        <f t="shared" si="1"/>
        <v>12.906201160813001</v>
      </c>
      <c r="L24" s="39">
        <v>894.18503580648746</v>
      </c>
      <c r="M24" s="39"/>
      <c r="N24" s="39">
        <v>12.906201160813001</v>
      </c>
      <c r="O24" s="39"/>
      <c r="P24" s="39"/>
    </row>
    <row r="25" spans="1:16" x14ac:dyDescent="0.25">
      <c r="A25">
        <v>2033</v>
      </c>
      <c r="B25" s="33">
        <f t="shared" si="3"/>
        <v>15.875</v>
      </c>
      <c r="C25">
        <f t="shared" si="0"/>
        <v>0.89418503580648745</v>
      </c>
      <c r="D25" s="33">
        <f t="shared" si="1"/>
        <v>14.980814964193513</v>
      </c>
      <c r="L25" s="39">
        <v>970.5850994508296</v>
      </c>
      <c r="M25" s="39"/>
      <c r="N25" s="39">
        <v>14.980814964193513</v>
      </c>
      <c r="O25" s="39"/>
      <c r="P25" s="39"/>
    </row>
    <row r="26" spans="1:16" x14ac:dyDescent="0.25">
      <c r="A26">
        <v>2034</v>
      </c>
      <c r="B26" s="33">
        <f t="shared" si="3"/>
        <v>18.020000000000437</v>
      </c>
      <c r="C26">
        <f t="shared" si="0"/>
        <v>0.9705850994508296</v>
      </c>
      <c r="D26" s="33">
        <f t="shared" si="1"/>
        <v>17.049414900549607</v>
      </c>
      <c r="L26" s="39">
        <v>1053.5128609330081</v>
      </c>
      <c r="M26" s="39"/>
      <c r="N26" s="39">
        <v>17.049414900549607</v>
      </c>
      <c r="O26" s="39"/>
      <c r="P26" s="39"/>
    </row>
    <row r="27" spans="1:16" x14ac:dyDescent="0.25">
      <c r="A27">
        <v>2035</v>
      </c>
      <c r="B27" s="33">
        <f t="shared" si="3"/>
        <v>20.164999999999964</v>
      </c>
      <c r="C27">
        <f t="shared" si="0"/>
        <v>1.0535128609330082</v>
      </c>
      <c r="D27" s="33">
        <f t="shared" si="1"/>
        <v>19.111487139066956</v>
      </c>
      <c r="L27" s="39">
        <v>1143.5260532839854</v>
      </c>
      <c r="M27" s="39"/>
      <c r="N27" s="39">
        <v>19.111487139066956</v>
      </c>
      <c r="O27" s="39"/>
      <c r="P27" s="39"/>
    </row>
    <row r="28" spans="1:16" x14ac:dyDescent="0.25">
      <c r="A28">
        <v>2036</v>
      </c>
      <c r="B28" s="33">
        <f t="shared" si="3"/>
        <v>22.3100000000004</v>
      </c>
      <c r="C28">
        <f t="shared" si="0"/>
        <v>1.1435260532839855</v>
      </c>
      <c r="D28" s="33">
        <f t="shared" si="1"/>
        <v>21.166473946716415</v>
      </c>
      <c r="L28" s="39">
        <v>1241.2300628026226</v>
      </c>
      <c r="M28" s="39"/>
      <c r="N28" s="39">
        <v>21.166473946716415</v>
      </c>
      <c r="O28" s="39"/>
      <c r="P28" s="39"/>
    </row>
    <row r="29" spans="1:16" x14ac:dyDescent="0.25">
      <c r="A29">
        <v>2037</v>
      </c>
      <c r="B29" s="33">
        <f t="shared" si="3"/>
        <v>24.454999999999927</v>
      </c>
      <c r="C29">
        <f t="shared" si="0"/>
        <v>1.2412300628026225</v>
      </c>
      <c r="D29" s="33">
        <f t="shared" si="1"/>
        <v>23.213769937197306</v>
      </c>
      <c r="L29" s="39">
        <v>1347.2820005985416</v>
      </c>
      <c r="M29" s="39"/>
      <c r="N29" s="39">
        <v>23.213769937197306</v>
      </c>
      <c r="O29" s="39"/>
      <c r="P29" s="39"/>
    </row>
    <row r="30" spans="1:16" x14ac:dyDescent="0.25">
      <c r="A30">
        <v>2038</v>
      </c>
      <c r="B30" s="33">
        <f t="shared" si="3"/>
        <v>26.600000000000364</v>
      </c>
      <c r="C30">
        <f t="shared" si="0"/>
        <v>1.3472820005985415</v>
      </c>
      <c r="D30" s="33">
        <f t="shared" si="1"/>
        <v>25.252717999401824</v>
      </c>
      <c r="L30" s="39">
        <v>1462.3951220116817</v>
      </c>
      <c r="M30" s="39"/>
      <c r="N30" s="39">
        <v>25.252717999401824</v>
      </c>
      <c r="O30" s="39"/>
      <c r="P30" s="39"/>
    </row>
    <row r="31" spans="1:16" x14ac:dyDescent="0.25">
      <c r="A31">
        <v>2039</v>
      </c>
      <c r="B31" s="33">
        <f t="shared" si="3"/>
        <v>28.744999999999891</v>
      </c>
      <c r="C31">
        <f t="shared" si="0"/>
        <v>1.4623951220116818</v>
      </c>
      <c r="D31" s="33">
        <f t="shared" si="1"/>
        <v>27.282604877988209</v>
      </c>
      <c r="L31" s="39">
        <v>1587.3436236314819</v>
      </c>
      <c r="M31" s="39"/>
      <c r="N31" s="39">
        <v>27.282604877988209</v>
      </c>
      <c r="O31" s="39"/>
      <c r="P31" s="39"/>
    </row>
    <row r="32" spans="1:16" x14ac:dyDescent="0.25">
      <c r="A32">
        <v>2040</v>
      </c>
      <c r="B32" s="33">
        <f t="shared" si="3"/>
        <v>30.890000000000327</v>
      </c>
      <c r="C32">
        <f t="shared" si="0"/>
        <v>1.587343623631482</v>
      </c>
      <c r="D32" s="33">
        <f t="shared" si="1"/>
        <v>29.302656376368844</v>
      </c>
      <c r="L32" s="39">
        <v>1722.9678501781796</v>
      </c>
      <c r="M32" s="39"/>
      <c r="N32" s="39">
        <v>29.302656376368844</v>
      </c>
      <c r="O32" s="39"/>
      <c r="P32" s="39"/>
    </row>
    <row r="33" spans="1:16" x14ac:dyDescent="0.25">
      <c r="A33">
        <v>2041</v>
      </c>
      <c r="B33" s="33">
        <f t="shared" si="3"/>
        <v>33.034999999999854</v>
      </c>
      <c r="C33">
        <f t="shared" si="0"/>
        <v>1.7229678501781795</v>
      </c>
      <c r="D33" s="33">
        <f t="shared" si="1"/>
        <v>31.312032149821675</v>
      </c>
      <c r="L33" s="39">
        <v>1870.1799462652536</v>
      </c>
      <c r="M33" s="39"/>
      <c r="N33" s="39">
        <v>31.312032149821675</v>
      </c>
      <c r="O33" s="39"/>
      <c r="P33" s="39"/>
    </row>
    <row r="34" spans="1:16" x14ac:dyDescent="0.25">
      <c r="A34">
        <v>2042</v>
      </c>
      <c r="B34" s="33">
        <f t="shared" si="3"/>
        <v>35.180000000000291</v>
      </c>
      <c r="C34">
        <f t="shared" si="0"/>
        <v>1.8701799462652537</v>
      </c>
      <c r="D34" s="33">
        <f t="shared" si="1"/>
        <v>33.309820053735038</v>
      </c>
      <c r="L34" s="39">
        <v>2029.9699910541033</v>
      </c>
      <c r="M34" s="39"/>
      <c r="N34" s="39">
        <v>33.309820053735038</v>
      </c>
      <c r="O34" s="39"/>
      <c r="P34" s="39"/>
    </row>
    <row r="35" spans="1:16" x14ac:dyDescent="0.25">
      <c r="A35">
        <v>2043</v>
      </c>
      <c r="B35" s="33">
        <f t="shared" si="3"/>
        <v>37.324999999999818</v>
      </c>
      <c r="C35">
        <f t="shared" si="0"/>
        <v>2.0299699910541031</v>
      </c>
      <c r="D35" s="33">
        <f t="shared" si="1"/>
        <v>35.295030008945716</v>
      </c>
      <c r="L35" s="39">
        <v>2203.4126570597573</v>
      </c>
      <c r="M35" s="39"/>
      <c r="N35" s="39">
        <v>35.295030008945716</v>
      </c>
      <c r="O35" s="39"/>
      <c r="P35" s="39"/>
    </row>
    <row r="36" spans="1:16" x14ac:dyDescent="0.25">
      <c r="A36">
        <v>2044</v>
      </c>
      <c r="B36" s="33">
        <f t="shared" si="3"/>
        <v>39.470000000000255</v>
      </c>
      <c r="C36">
        <f t="shared" si="0"/>
        <v>2.2034126570597574</v>
      </c>
      <c r="D36" s="33">
        <f t="shared" si="1"/>
        <v>37.266587342940497</v>
      </c>
      <c r="L36" s="39">
        <v>2391.6744378916001</v>
      </c>
      <c r="M36" s="39"/>
      <c r="N36" s="39">
        <v>37.266587342940497</v>
      </c>
      <c r="O36" s="39"/>
      <c r="P36" s="39"/>
    </row>
    <row r="37" spans="1:16" x14ac:dyDescent="0.25">
      <c r="A37">
        <v>2045</v>
      </c>
      <c r="B37" s="33">
        <f t="shared" si="3"/>
        <v>41.614999999999782</v>
      </c>
      <c r="C37">
        <f t="shared" si="0"/>
        <v>2.3916744378915999</v>
      </c>
      <c r="D37" s="33">
        <f t="shared" si="1"/>
        <v>39.22332556210818</v>
      </c>
      <c r="L37" s="39">
        <v>2596.0214935394965</v>
      </c>
      <c r="M37" s="39"/>
      <c r="N37" s="39">
        <v>39.22332556210818</v>
      </c>
      <c r="O37" s="39"/>
      <c r="P37" s="39"/>
    </row>
    <row r="38" spans="1:16" x14ac:dyDescent="0.25">
      <c r="A38">
        <v>2046</v>
      </c>
      <c r="B38" s="33">
        <f t="shared" si="3"/>
        <v>43.760000000000218</v>
      </c>
      <c r="C38">
        <f t="shared" si="0"/>
        <v>2.5960214935394967</v>
      </c>
      <c r="D38" s="33">
        <f t="shared" si="1"/>
        <v>41.163978506460722</v>
      </c>
      <c r="L38" s="39">
        <v>2817.8281659690051</v>
      </c>
      <c r="M38" s="39"/>
      <c r="N38" s="39">
        <v>41.163978506460722</v>
      </c>
      <c r="O38" s="39"/>
      <c r="P38" s="39"/>
    </row>
    <row r="39" spans="1:16" x14ac:dyDescent="0.25">
      <c r="A39">
        <v>2047</v>
      </c>
      <c r="B39" s="33">
        <f t="shared" si="3"/>
        <v>45.904999999999745</v>
      </c>
      <c r="C39">
        <f t="shared" si="0"/>
        <v>2.8178281659690052</v>
      </c>
      <c r="D39" s="33">
        <f t="shared" si="1"/>
        <v>43.087171834030741</v>
      </c>
      <c r="L39" s="39">
        <v>3058.5862222975634</v>
      </c>
      <c r="M39" s="39"/>
      <c r="N39" s="39">
        <v>43.087171834030741</v>
      </c>
      <c r="O39" s="39"/>
      <c r="P39" s="39"/>
    </row>
    <row r="40" spans="1:16" x14ac:dyDescent="0.25">
      <c r="A40">
        <v>2048</v>
      </c>
      <c r="B40" s="33">
        <f t="shared" si="3"/>
        <v>48.050000000000182</v>
      </c>
      <c r="C40">
        <f t="shared" si="0"/>
        <v>3.0585862222975635</v>
      </c>
      <c r="D40" s="33">
        <f t="shared" si="1"/>
        <v>44.991413777702618</v>
      </c>
      <c r="L40" s="39">
        <v>3319.91488771689</v>
      </c>
      <c r="M40" s="39"/>
      <c r="N40" s="39">
        <v>44.991413777702618</v>
      </c>
      <c r="O40" s="39"/>
      <c r="P40" s="39"/>
    </row>
    <row r="41" spans="1:16" x14ac:dyDescent="0.25">
      <c r="A41">
        <v>2049</v>
      </c>
      <c r="B41" s="33">
        <f t="shared" si="3"/>
        <v>50.195000000000618</v>
      </c>
      <c r="C41">
        <f t="shared" si="0"/>
        <v>3.31991488771689</v>
      </c>
      <c r="D41" s="33">
        <f t="shared" si="1"/>
        <v>46.875085112283728</v>
      </c>
      <c r="L41" s="39">
        <v>3603.5717356383093</v>
      </c>
      <c r="M41" s="39"/>
      <c r="N41" s="39">
        <v>46.875085112283728</v>
      </c>
      <c r="O41" s="39"/>
      <c r="P41" s="39"/>
    </row>
    <row r="42" spans="1:16" x14ac:dyDescent="0.25">
      <c r="A42">
        <v>2050</v>
      </c>
      <c r="B42" s="33">
        <f t="shared" si="3"/>
        <v>52.340000000000146</v>
      </c>
      <c r="C42">
        <f t="shared" si="0"/>
        <v>3.6035717356383095</v>
      </c>
      <c r="D42" s="33">
        <f t="shared" si="1"/>
        <v>48.736428264361834</v>
      </c>
      <c r="L42" s="39"/>
      <c r="M42" s="39"/>
      <c r="N42" s="39">
        <v>48.736428264361834</v>
      </c>
      <c r="O42" s="39"/>
      <c r="P42" s="39"/>
    </row>
    <row r="43" spans="1:16" x14ac:dyDescent="0.25">
      <c r="L43" s="39"/>
      <c r="M43" s="39"/>
      <c r="N43" s="39"/>
      <c r="O43" s="39"/>
      <c r="P43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2"/>
  <sheetViews>
    <sheetView workbookViewId="0">
      <selection activeCell="B3" sqref="B3"/>
    </sheetView>
  </sheetViews>
  <sheetFormatPr defaultRowHeight="15" x14ac:dyDescent="0.25"/>
  <cols>
    <col min="1" max="2" width="33.140625" customWidth="1"/>
  </cols>
  <sheetData>
    <row r="1" spans="1:33" x14ac:dyDescent="0.25">
      <c r="A1" s="8" t="s">
        <v>180</v>
      </c>
      <c r="B1" s="8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4</v>
      </c>
      <c r="B2" s="4">
        <f>SYGBSC!B2</f>
        <v>10</v>
      </c>
      <c r="C2" s="4">
        <f>'Grid Battery Storage Capacity'!C2</f>
        <v>10.854410000000001</v>
      </c>
      <c r="D2" s="4">
        <f>'Grid Battery Storage Capacity'!D2</f>
        <v>11.781821644810003</v>
      </c>
      <c r="E2" s="4">
        <f>'Grid Battery Storage Capacity'!E2</f>
        <v>12.788472267964217</v>
      </c>
      <c r="F2" s="4">
        <f>'Grid Battery Storage Capacity'!F2</f>
        <v>393.88113212701137</v>
      </c>
      <c r="G2" s="4">
        <f>'Grid Battery Storage Capacity'!G2</f>
        <v>427.53472993707538</v>
      </c>
      <c r="H2" s="4">
        <f>'Grid Battery Storage Capacity'!H2</f>
        <v>464.06372479762911</v>
      </c>
      <c r="I2" s="4">
        <f>'Grid Battery Storage Capacity'!I2</f>
        <v>503.71379350806336</v>
      </c>
      <c r="J2" s="4">
        <f>'Grid Battery Storage Capacity'!J2</f>
        <v>546.75160373918584</v>
      </c>
      <c r="K2" s="4">
        <f>'Grid Battery Storage Capacity'!K2</f>
        <v>593.46660751426566</v>
      </c>
      <c r="L2" s="4">
        <f>'Grid Battery Storage Capacity'!L2</f>
        <v>644.17298792689212</v>
      </c>
      <c r="M2" s="4">
        <f>'Grid Battery Storage Capacity'!M2</f>
        <v>699.21177218835373</v>
      </c>
      <c r="N2" s="4">
        <f>'Grid Battery Storage Capacity'!N2</f>
        <v>758.95312521589892</v>
      </c>
      <c r="O2" s="4">
        <f>'Grid Battery Storage Capacity'!O2</f>
        <v>823.79883918747066</v>
      </c>
      <c r="P2" s="4">
        <f>'Grid Battery Storage Capacity'!P2</f>
        <v>894.18503580648746</v>
      </c>
      <c r="Q2" s="4">
        <f>'Grid Battery Storage Capacity'!Q2</f>
        <v>970.5850994508296</v>
      </c>
      <c r="R2" s="4">
        <f>'Grid Battery Storage Capacity'!R2</f>
        <v>1053.5128609330081</v>
      </c>
      <c r="S2" s="4">
        <f>'Grid Battery Storage Capacity'!S2</f>
        <v>1143.5260532839854</v>
      </c>
      <c r="T2" s="4">
        <f>'Grid Battery Storage Capacity'!T2</f>
        <v>1241.2300628026226</v>
      </c>
      <c r="U2" s="4">
        <f>'Grid Battery Storage Capacity'!U2</f>
        <v>1347.2820005985416</v>
      </c>
      <c r="V2" s="4">
        <f>'Grid Battery Storage Capacity'!V2</f>
        <v>1462.3951220116817</v>
      </c>
      <c r="W2" s="4">
        <f>'Grid Battery Storage Capacity'!W2</f>
        <v>1587.3436236314819</v>
      </c>
      <c r="X2" s="4">
        <f>'Grid Battery Storage Capacity'!X2</f>
        <v>1722.9678501781796</v>
      </c>
      <c r="Y2" s="4">
        <f>'Grid Battery Storage Capacity'!Y2</f>
        <v>1870.1799462652536</v>
      </c>
      <c r="Z2" s="4">
        <f>'Grid Battery Storage Capacity'!Z2</f>
        <v>2029.9699910541033</v>
      </c>
      <c r="AA2" s="4">
        <f>'Grid Battery Storage Capacity'!AA2</f>
        <v>2203.4126570597573</v>
      </c>
      <c r="AB2" s="4">
        <f>'Grid Battery Storage Capacity'!AB2</f>
        <v>2391.6744378916001</v>
      </c>
      <c r="AC2" s="4">
        <f>'Grid Battery Storage Capacity'!AC2</f>
        <v>2596.0214935394965</v>
      </c>
      <c r="AD2" s="4">
        <f>'Grid Battery Storage Capacity'!AD2</f>
        <v>2817.8281659690051</v>
      </c>
      <c r="AE2" s="4">
        <f>'Grid Battery Storage Capacity'!AE2</f>
        <v>3058.5862222975634</v>
      </c>
      <c r="AF2" s="4">
        <f>'Grid Battery Storage Capacity'!AF2</f>
        <v>3319.91488771689</v>
      </c>
      <c r="AG2" s="4">
        <f>'Grid Battery Storage Capacity'!AG2</f>
        <v>3603.5717356383093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2"/>
  <sheetViews>
    <sheetView tabSelected="1" workbookViewId="0">
      <selection activeCell="B3" sqref="B3"/>
    </sheetView>
  </sheetViews>
  <sheetFormatPr defaultRowHeight="15" x14ac:dyDescent="0.25"/>
  <cols>
    <col min="1" max="2" width="47.140625" customWidth="1"/>
    <col min="3" max="33" width="10.5703125" bestFit="1" customWidth="1"/>
  </cols>
  <sheetData>
    <row r="1" spans="1:33" x14ac:dyDescent="0.25">
      <c r="A1" s="8" t="s">
        <v>180</v>
      </c>
      <c r="B1" s="8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181</v>
      </c>
      <c r="B2">
        <v>0</v>
      </c>
      <c r="C2" s="4">
        <f>'Potential Additional Battery St'!D2*1000</f>
        <v>856.41831727262058</v>
      </c>
      <c r="D2" s="4">
        <f>'Potential Additional Battery St'!E2*1000</f>
        <v>1712.7636329004404</v>
      </c>
      <c r="E2" s="4">
        <f>'Potential Additional Battery St'!F2*1000</f>
        <v>2569.0297095501433</v>
      </c>
      <c r="F2" s="4">
        <f>'Potential Additional Battery St'!G2*1000</f>
        <v>3045.2097769637257</v>
      </c>
      <c r="G2" s="4">
        <f>'Potential Additional Battery St'!H2*1000</f>
        <v>3868.8289064265191</v>
      </c>
      <c r="H2" s="4">
        <f>'Potential Additional Battery St'!I2*1000</f>
        <v>4689.5726388385947</v>
      </c>
      <c r="I2" s="4">
        <f>'Potential Additional Battery St'!J2*1000</f>
        <v>5507.1952974010183</v>
      </c>
      <c r="J2" s="4">
        <f>'Potential Additional Battery St'!K2*1000</f>
        <v>6321.4302144425246</v>
      </c>
      <c r="K2" s="4">
        <f>'Potential Additional Battery St'!L2*1000</f>
        <v>7131.9879379400745</v>
      </c>
      <c r="L2" s="4">
        <f>'Potential Additional Battery St'!M2*1000</f>
        <v>7938.5542848003051</v>
      </c>
      <c r="M2" s="4">
        <f>'Potential Additional Battery St'!N2*1000</f>
        <v>8740.7882278116449</v>
      </c>
      <c r="N2" s="4">
        <f>'Potential Additional Battery St'!O2*1000</f>
        <v>10826.046874784137</v>
      </c>
      <c r="O2" s="4">
        <f>'Potential Additional Battery St'!P2*1000</f>
        <v>12906.201160813001</v>
      </c>
      <c r="P2" s="4">
        <f>'Potential Additional Battery St'!Q2*1000</f>
        <v>14980.814964193512</v>
      </c>
      <c r="Q2" s="4">
        <f>'Potential Additional Battery St'!R2*1000</f>
        <v>17049.414900549607</v>
      </c>
      <c r="R2" s="4">
        <f>'Potential Additional Battery St'!S2*1000</f>
        <v>19111.487139066954</v>
      </c>
      <c r="S2" s="4">
        <f>'Potential Additional Battery St'!T2*1000</f>
        <v>21166.473946716415</v>
      </c>
      <c r="T2" s="4">
        <f>'Potential Additional Battery St'!U2*1000</f>
        <v>23213.769937197307</v>
      </c>
      <c r="U2" s="4">
        <f>'Potential Additional Battery St'!V2*1000</f>
        <v>25252.717999401822</v>
      </c>
      <c r="V2" s="4">
        <f>'Potential Additional Battery St'!W2*1000</f>
        <v>27282.604877988208</v>
      </c>
      <c r="W2" s="4">
        <f>'Potential Additional Battery St'!X2*1000</f>
        <v>29302.656376368843</v>
      </c>
      <c r="X2" s="4">
        <f>'Potential Additional Battery St'!Y2*1000</f>
        <v>31312.032149821676</v>
      </c>
      <c r="Y2" s="4">
        <f>'Potential Additional Battery St'!Z2*1000</f>
        <v>33309.820053735035</v>
      </c>
      <c r="Z2" s="4">
        <f>'Potential Additional Battery St'!AA2*1000</f>
        <v>35295.030008945716</v>
      </c>
      <c r="AA2" s="4">
        <f>'Potential Additional Battery St'!AB2*1000</f>
        <v>37266.587342940496</v>
      </c>
      <c r="AB2" s="4">
        <f>'Potential Additional Battery St'!AC2*1000</f>
        <v>39223.325562108177</v>
      </c>
      <c r="AC2" s="4">
        <f>'Potential Additional Battery St'!AD2*1000</f>
        <v>41163.97850646072</v>
      </c>
      <c r="AD2" s="4">
        <f>'Potential Additional Battery St'!AE2*1000</f>
        <v>43087.171834030742</v>
      </c>
      <c r="AE2" s="4">
        <f>'Potential Additional Battery St'!AF2*1000</f>
        <v>44991.413777702619</v>
      </c>
      <c r="AF2" s="4">
        <f>'Potential Additional Battery St'!AG2*1000</f>
        <v>46875.085112283727</v>
      </c>
      <c r="AG2" s="4">
        <f>'Potential Additional Battery St'!AH2*1000</f>
        <v>48736.428264361835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3" sqref="B3"/>
    </sheetView>
  </sheetViews>
  <sheetFormatPr defaultColWidth="9.140625" defaultRowHeight="15" x14ac:dyDescent="0.25"/>
  <cols>
    <col min="1" max="1" width="11.42578125" customWidth="1"/>
    <col min="2" max="2" width="12.42578125" customWidth="1"/>
  </cols>
  <sheetData>
    <row r="1" spans="1:2" x14ac:dyDescent="0.25">
      <c r="A1" s="8" t="s">
        <v>180</v>
      </c>
      <c r="B1" t="s">
        <v>182</v>
      </c>
    </row>
    <row r="2" spans="1:2" x14ac:dyDescent="0.25">
      <c r="A2" t="s">
        <v>183</v>
      </c>
      <c r="B2" s="4">
        <f>'Start Year Capacity'!B2</f>
        <v>10</v>
      </c>
    </row>
    <row r="3" spans="1:2" x14ac:dyDescent="0.25">
      <c r="B3" s="4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5788A9-29C3-4A9D-A5A8-647EF20EA3CD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CEA2EF77-033E-4309-95C6-F7DCBA5F4C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2E04B-E619-4043-8A69-34D6A2ECA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 Battery Storage Capacity</vt:lpstr>
      <vt:lpstr>Start Year Capacity</vt:lpstr>
      <vt:lpstr>AEO Table 9 (2019)</vt:lpstr>
      <vt:lpstr>Potential Additional Battery St</vt:lpstr>
      <vt:lpstr>BGBSC</vt:lpstr>
      <vt:lpstr>PAGBSC</vt:lpstr>
      <vt:lpstr>SYGBSC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2014-08-26T20:23:01Z</dcterms:created>
  <dcterms:modified xsi:type="dcterms:W3CDTF">2022-12-15T23:29:08Z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