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elec/PTCF/"/>
    </mc:Choice>
  </mc:AlternateContent>
  <xr:revisionPtr revIDLastSave="437" documentId="8_{01D6FB42-3B39-4323-A21D-D79BA65E4289}" xr6:coauthVersionLast="47" xr6:coauthVersionMax="48" xr10:uidLastSave="{904083F7-C326-4835-82AC-18514BE2B0FE}"/>
  <bookViews>
    <workbookView xWindow="-28920" yWindow="-4080" windowWidth="29040" windowHeight="15840" activeTab="6" xr2:uid="{00000000-000D-0000-FFFF-FFFF00000000}"/>
  </bookViews>
  <sheets>
    <sheet name="About" sheetId="12" r:id="rId1"/>
    <sheet name="Ontario" sheetId="63" r:id="rId2"/>
    <sheet name="Alberta" sheetId="64" r:id="rId3"/>
    <sheet name="BC" sheetId="65" r:id="rId4"/>
    <sheet name="Quebec" sheetId="66" r:id="rId5"/>
    <sheet name="CER Capacity" sheetId="67" r:id="rId6"/>
    <sheet name="Calculations" sheetId="60" r:id="rId7"/>
    <sheet name="PTCF" sheetId="21" r:id="rId8"/>
  </sheets>
  <externalReferences>
    <externalReference r:id="rId9"/>
    <externalReference r:id="rId10"/>
    <externalReference r:id="rId11"/>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15" i="60" l="1"/>
  <c r="D14" i="60"/>
  <c r="D31" i="60"/>
  <c r="C31" i="60"/>
  <c r="D30" i="60"/>
  <c r="C30" i="60"/>
  <c r="D29" i="60"/>
  <c r="C29" i="60"/>
  <c r="D28" i="60"/>
  <c r="C28" i="60"/>
  <c r="D27" i="60"/>
  <c r="C27" i="60"/>
  <c r="D26" i="60"/>
  <c r="C26" i="60"/>
  <c r="D25" i="60"/>
  <c r="C25" i="60"/>
  <c r="D24" i="60"/>
  <c r="C24" i="60"/>
  <c r="D23" i="60"/>
  <c r="C23" i="60"/>
  <c r="D22" i="60"/>
  <c r="C22" i="60"/>
  <c r="D21" i="60"/>
  <c r="C21" i="60"/>
  <c r="D20" i="60"/>
  <c r="C20" i="60"/>
  <c r="D19" i="60"/>
  <c r="C19" i="60"/>
  <c r="D18" i="60"/>
  <c r="C18" i="60"/>
  <c r="D17" i="60"/>
  <c r="C17" i="60"/>
  <c r="D16" i="60"/>
  <c r="C16" i="60"/>
  <c r="C15" i="60"/>
  <c r="AB23" i="64"/>
  <c r="AB22" i="64"/>
  <c r="AB21" i="64"/>
  <c r="AB20" i="64"/>
  <c r="AB19" i="64"/>
  <c r="AB18" i="64"/>
  <c r="AB17" i="64"/>
  <c r="AB16" i="64"/>
  <c r="AB15" i="64"/>
  <c r="AB14" i="64"/>
  <c r="AB13" i="64"/>
  <c r="C14" i="60"/>
  <c r="E31" i="60"/>
  <c r="E29" i="60"/>
  <c r="E28" i="60"/>
  <c r="E18" i="60"/>
  <c r="E16" i="60"/>
  <c r="E14" i="60"/>
  <c r="E15" i="60" s="1"/>
  <c r="N23" i="63"/>
  <c r="N22" i="63"/>
  <c r="E23" i="60" s="1"/>
  <c r="N21" i="63"/>
  <c r="E22" i="60" s="1"/>
  <c r="N20" i="63"/>
  <c r="N19" i="63"/>
  <c r="E19" i="60" s="1"/>
  <c r="N18" i="63"/>
  <c r="N17" i="63"/>
  <c r="N16" i="63"/>
  <c r="E20" i="60" s="1"/>
  <c r="N15" i="63"/>
  <c r="N14" i="63"/>
  <c r="E21" i="60" s="1"/>
  <c r="N13" i="63"/>
  <c r="N23" i="66"/>
  <c r="N22" i="66"/>
  <c r="N21" i="66"/>
  <c r="E30" i="60" s="1"/>
  <c r="N20" i="66"/>
  <c r="N19" i="66"/>
  <c r="N18" i="66"/>
  <c r="N17" i="66"/>
  <c r="N16" i="66"/>
  <c r="N15" i="66"/>
  <c r="N14" i="66"/>
  <c r="N13" i="66"/>
  <c r="N13" i="65"/>
  <c r="N23" i="65"/>
  <c r="N22" i="65"/>
  <c r="E27" i="60" s="1"/>
  <c r="N21" i="65"/>
  <c r="E26" i="60" s="1"/>
  <c r="N20" i="65"/>
  <c r="N19" i="65"/>
  <c r="E24" i="60" s="1"/>
  <c r="N18" i="65"/>
  <c r="N17" i="65"/>
  <c r="N16" i="65"/>
  <c r="N15" i="65"/>
  <c r="N14" i="65"/>
  <c r="E25" i="60" s="1"/>
  <c r="N14" i="64"/>
  <c r="N15" i="64"/>
  <c r="N16" i="64"/>
  <c r="N17" i="64"/>
  <c r="N18" i="64"/>
  <c r="N19" i="64"/>
  <c r="N20" i="64"/>
  <c r="N21" i="64"/>
  <c r="E17" i="60" s="1"/>
  <c r="N22" i="64"/>
  <c r="N23" i="64"/>
  <c r="N13" i="64"/>
  <c r="B14" i="21" l="1" a="1"/>
  <c r="B14" i="21" s="1"/>
  <c r="B9" i="21" a="1"/>
  <c r="B9" i="21" s="1"/>
  <c r="C14" i="21" a="1"/>
  <c r="C14" i="21" s="1"/>
  <c r="B5" i="21" a="1"/>
  <c r="B5" i="21" s="1"/>
  <c r="C9" i="21" a="1"/>
  <c r="C9" i="21" s="1"/>
  <c r="B7" i="21" a="1"/>
  <c r="B7" i="21" s="1"/>
  <c r="C5" i="21" a="1"/>
  <c r="C5" i="21" s="1"/>
  <c r="C10" i="21" a="1"/>
  <c r="C10" i="21" s="1"/>
  <c r="B8" i="21" a="1"/>
  <c r="B8" i="21" s="1"/>
  <c r="C7" i="21" a="1"/>
  <c r="C7" i="21" s="1"/>
  <c r="C8" i="21" a="1"/>
  <c r="C8" i="21" s="1"/>
  <c r="C13" i="21" a="1"/>
  <c r="C13" i="21" s="1"/>
  <c r="C17" i="21" a="1"/>
  <c r="C17" i="21" s="1"/>
  <c r="B6" i="21" a="1"/>
  <c r="B6" i="21" s="1"/>
  <c r="C6" i="21" a="1"/>
  <c r="C6" i="21" s="1"/>
  <c r="B10" i="21" a="1"/>
  <c r="B10" i="21" s="1"/>
  <c r="B13" i="21" a="1"/>
  <c r="B13" i="21" s="1"/>
  <c r="B17" i="21" a="1"/>
  <c r="B17" i="2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<sst xmlns="http://schemas.openxmlformats.org/spreadsheetml/2006/main" count="833" uniqueCount="113">
  <si>
    <t>PTCF Peak Time Capacity Factors</t>
  </si>
  <si>
    <t xml:space="preserve">Source: </t>
  </si>
  <si>
    <t>Monthly Generation Profiles</t>
  </si>
  <si>
    <t>https://www150.statcan.gc.ca/t1/tbl1/en/tv.action?pid=2510001501</t>
  </si>
  <si>
    <t>Total Capacity Profiles</t>
  </si>
  <si>
    <t>https://apps.cer-rec.gc.ca/ftrppndc/dflt.aspx?GoCTemplateCulture=en-CA</t>
  </si>
  <si>
    <t>Notes</t>
  </si>
  <si>
    <t>Peak time capacity factors are meant to represent the average availability of resources to meeting peak</t>
  </si>
  <si>
    <t>during the peak hours of the year in the summer and winter seasons.</t>
  </si>
  <si>
    <t>We take factors where available from each of the markets and weight the values by the share</t>
  </si>
  <si>
    <t>of system load from each region to generate a weighted average peak time capacity factor</t>
  </si>
  <si>
    <t>In PTCF tab, assume offshore and onshore wind are the same CF, solar PV and Thermal are the same PV.</t>
  </si>
  <si>
    <t>Biomass, geothermal, and municipal solid waste do not have available data.</t>
  </si>
  <si>
    <t>All combustion and nuclear resources are assumed to have factor of 0.9.</t>
  </si>
  <si>
    <t>Electric power generation, monthly generation by type of electricity 1 2</t>
  </si>
  <si>
    <t>Frequency: Monthly</t>
  </si>
  <si>
    <t>Table: 25-10-0015-01 (formerly CANSIM 127-0002)</t>
  </si>
  <si>
    <t>Release date: 2021-10-08</t>
  </si>
  <si>
    <t>Geography: Canada, Province or territory</t>
  </si>
  <si>
    <t>Ontario</t>
  </si>
  <si>
    <t>Total all classes of electricity producer</t>
  </si>
  <si>
    <t>Totals</t>
  </si>
  <si>
    <t>Type of electricity generation</t>
  </si>
  <si>
    <t>Megawatt hours</t>
  </si>
  <si>
    <t>Total all types of electricity generation</t>
  </si>
  <si>
    <t>Hydraulic turbine 3</t>
  </si>
  <si>
    <t>Conventional steam turbine 4</t>
  </si>
  <si>
    <t>..</t>
  </si>
  <si>
    <t>Nuclear steam turbine 5</t>
  </si>
  <si>
    <t>Internal combustion turbine 6</t>
  </si>
  <si>
    <t>Combustion turbine 7</t>
  </si>
  <si>
    <t>Total electricity production from combustible fuels 8</t>
  </si>
  <si>
    <t>Tidal power turbine 9</t>
  </si>
  <si>
    <t>Wind power turbine 10</t>
  </si>
  <si>
    <t>Solar 11</t>
  </si>
  <si>
    <t>Other types of electricity generation</t>
  </si>
  <si>
    <t>Symbol legend:</t>
  </si>
  <si>
    <t xml:space="preserve"> not available for a specific reference period</t>
  </si>
  <si>
    <t>Footnotes:</t>
  </si>
  <si>
    <t>For monthly data prior to January 2008, please see table 25-10-0001-01 (terminated). For current monthly data on Electric power receipts and deliveries, see table 25-10-0016-01.</t>
  </si>
  <si>
    <t>The target population for the Monthly Electricity Supply and Disposition Survey has been expanded to improve coverage of renewable energy in Canada, particularly wind and solar power. As a result of this change, users will have to use caution when comparing data for historical purposes. For wind power, significant changes occurred in British Columbia, Alberta, Ontario, Quebec and Prince Edward Island. For solar power, significant changes occurred in Ontario.</t>
  </si>
  <si>
    <t>Electric power generated from a plant in which the turbine generators are driven by flowing water. Prior to January 2008, hydro included wind and tidal generation. From January 2008 on, wind and tidal generation are reported separately.</t>
  </si>
  <si>
    <t>A power plant in which the prime mover is a steam turbine. The steam used to drive the turbine is produced in a boiler where fossil fuels or other combustible materials are burned. From January 2016 on, this generation is reported as part of combustible fuel generation.</t>
  </si>
  <si>
    <t>Electricity generated at an electric power plant whose turbines are driven by steam generated in a reactor by heat from the fission of nuclear fuel.</t>
  </si>
  <si>
    <t>A power plant in which the prime mover is an internal combustion turbine. Electric power is generated by converting energy obtained by the rapid burning of a fuel-air mixture into mechanical energy. From January 2016 on, this generation is reported as part of combustible fuel generation.</t>
  </si>
  <si>
    <t>A power plant in which the prime mover is a combustion turbine. Electric power is generated by converting energy obtained by burning fuel into mechanical energy. From January 2016 on, this generation is reported as part of combustible fuel generation.</t>
  </si>
  <si>
    <t xml:space="preserve">Total combustible generation includes non-renewable combustible fuels (coal, natural gas, petroleum and other non-renewable combustible fuels) and biomass (wood, spent pulping liquor, methane, municipal waste, other waste and other types of biomass). 
</t>
  </si>
  <si>
    <t>Electric power generated from a plant in which the turbine generators are driven by moving water from tidal flows.</t>
  </si>
  <si>
    <t>A power plant in which the prime mover is a wind turbine. Electric power is generated by the conversion of wind power into mechanical energy.</t>
  </si>
  <si>
    <t>Electricity created by converting solar radiation through photovoltaic processes or transforming solar radiation captured by concentrating thermal systems.</t>
  </si>
  <si>
    <t>How to cite: Statistics Canada. Table 25-10-0015-01  Electric power generation, monthly generation by type of electricity</t>
  </si>
  <si>
    <t>Alberta</t>
  </si>
  <si>
    <t>British Columbia</t>
  </si>
  <si>
    <t>Quebec</t>
  </si>
  <si>
    <t>Select Report Version: Canada’s Energy Future 2020</t>
  </si>
  <si>
    <t>Select Appendices: Electricity Capacity</t>
  </si>
  <si>
    <t>Select Case: Reference</t>
  </si>
  <si>
    <t>Select Type: Primary Fuel</t>
  </si>
  <si>
    <t>Canada</t>
  </si>
  <si>
    <t>_</t>
  </si>
  <si>
    <t>2005</t>
  </si>
  <si>
    <t>2006</t>
  </si>
  <si>
    <t>2007</t>
  </si>
  <si>
    <t>2008</t>
  </si>
  <si>
    <t>2009</t>
  </si>
  <si>
    <t>2010</t>
  </si>
  <si>
    <t>2011</t>
  </si>
  <si>
    <t>2012</t>
  </si>
  <si>
    <t>2013</t>
  </si>
  <si>
    <t>2014</t>
  </si>
  <si>
    <t>2015</t>
  </si>
  <si>
    <t>2016</t>
  </si>
  <si>
    <t>2017</t>
  </si>
  <si>
    <t>2018</t>
  </si>
  <si>
    <t>2019</t>
  </si>
  <si>
    <t>2020</t>
  </si>
  <si>
    <t>2021</t>
  </si>
  <si>
    <t>Hydro / Wave / Tidal</t>
  </si>
  <si>
    <t>Wind</t>
  </si>
  <si>
    <t>Biomass / Geothermal</t>
  </si>
  <si>
    <t>Solar</t>
  </si>
  <si>
    <t>Uranium</t>
  </si>
  <si>
    <t>Coal &amp; Coke</t>
  </si>
  <si>
    <t>Natural Gas</t>
  </si>
  <si>
    <t>Oil</t>
  </si>
  <si>
    <t>Seasonal Peak Month</t>
  </si>
  <si>
    <t>Balancing Area</t>
  </si>
  <si>
    <t>Summer</t>
  </si>
  <si>
    <t>Winter</t>
  </si>
  <si>
    <t>August</t>
  </si>
  <si>
    <t>December</t>
  </si>
  <si>
    <t>BC</t>
  </si>
  <si>
    <t>Peak Month Capacity Factors (most recent year)</t>
  </si>
  <si>
    <t>Electricity Source</t>
  </si>
  <si>
    <t>Annual Load</t>
  </si>
  <si>
    <t>hard coal</t>
  </si>
  <si>
    <t>natural gas nonpeaker</t>
  </si>
  <si>
    <t>hydro</t>
  </si>
  <si>
    <t>onshore wind</t>
  </si>
  <si>
    <t>solar pv</t>
  </si>
  <si>
    <t>nuclear</t>
  </si>
  <si>
    <t>Unit: dimensionless (peak time capacity factors)</t>
  </si>
  <si>
    <t>summer</t>
  </si>
  <si>
    <t>winter</t>
  </si>
  <si>
    <t>solar thermal</t>
  </si>
  <si>
    <t>biomass</t>
  </si>
  <si>
    <t xml:space="preserve">geothermal </t>
  </si>
  <si>
    <t>petroleum</t>
  </si>
  <si>
    <t>lignite</t>
  </si>
  <si>
    <t>offshore wind</t>
  </si>
  <si>
    <t>crude oil</t>
  </si>
  <si>
    <t>heavy or residual fuel oil</t>
  </si>
  <si>
    <t>municipal solid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</si>
</sst>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name val="Calibri"/>
      <family val="2"/>
      <scheme val="minor"/>
    </font>
    <font>
      <i/>
      <sz val="11"/>
      <color theme="1"/>
      <name val="Calibri"/>
      <family val="2"/>
      <scheme val="minor"/>
    </font>
    <font>
      <b/>
      <sz val="16"/>
      <color rgb="FF000000"/>
      <name val="Calibri"/>
      <family val="2"/>
    </font>
    <font>
      <b/>
      <sz val="14"/>
      <color rgb="FF000000"/>
      <name val="Calibri"/>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s>
  <cellStyleXfs count="13">
    <xf numFmtId="0" fontId="0" fillId="0" borderId="0"/>
    <xf numFmtId="9" fontId="2" fillId="0" borderId="0" applyFont="0" applyFill="0" applyBorder="0" applyAlignment="0" applyProtection="0"/>
    <xf numFmtId="0" fontId="2" fillId="0" borderId="0"/>
    <xf numFmtId="0" fontId="4" fillId="0" borderId="0" applyNumberFormat="0" applyFill="0" applyBorder="0" applyAlignment="0" applyProtection="0"/>
    <xf numFmtId="0" fontId="5" fillId="0" borderId="0" applyNumberFormat="0" applyProtection="0">
      <alignment horizontal="left"/>
    </xf>
    <xf numFmtId="0" fontId="6" fillId="0" borderId="1" applyNumberFormat="0" applyProtection="0">
      <alignment wrapText="1"/>
    </xf>
    <xf numFmtId="0" fontId="4" fillId="0" borderId="2" applyNumberFormat="0" applyFont="0" applyProtection="0">
      <alignment wrapText="1"/>
    </xf>
    <xf numFmtId="0" fontId="7" fillId="0" borderId="0" applyNumberFormat="0" applyFill="0" applyBorder="0" applyAlignment="0" applyProtection="0"/>
    <xf numFmtId="0" fontId="6" fillId="0" borderId="3" applyNumberFormat="0" applyProtection="0">
      <alignment wrapText="1"/>
    </xf>
    <xf numFmtId="0" fontId="4" fillId="0" borderId="4" applyNumberFormat="0" applyProtection="0">
      <alignment vertical="top" wrapText="1"/>
    </xf>
    <xf numFmtId="0" fontId="2" fillId="0" borderId="0"/>
    <xf numFmtId="9" fontId="2" fillId="0" borderId="0" applyFont="0" applyFill="0" applyBorder="0" applyAlignment="0" applyProtection="0"/>
    <xf numFmtId="0" fontId="3" fillId="0" borderId="0" applyBorder="0"/>
  </cellStyleXfs>
  <cellXfs count="20">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7" fillId="0" borderId="0" xfId="7"/>
    <xf numFmtId="0" fontId="0" fillId="0" borderId="0" xfId="0" applyAlignment="1">
      <alignment horizontal="right" wrapText="1"/>
    </xf>
    <xf numFmtId="0" fontId="9" fillId="0" borderId="0" xfId="0" applyFont="1" applyAlignment="1">
      <alignment wrapText="1"/>
    </xf>
    <xf numFmtId="0" fontId="0" fillId="0" borderId="0" xfId="0" applyAlignment="1">
      <alignment horizontal="right"/>
    </xf>
    <xf numFmtId="0" fontId="3" fillId="0" borderId="0" xfId="12"/>
    <xf numFmtId="0" fontId="10" fillId="0" borderId="0" xfId="12" applyFont="1"/>
    <xf numFmtId="0" fontId="11" fillId="0" borderId="0" xfId="12" applyFont="1"/>
    <xf numFmtId="16" fontId="0" fillId="0" borderId="0" xfId="0" applyNumberFormat="1"/>
    <xf numFmtId="3" fontId="0" fillId="0" borderId="0" xfId="0" applyNumberFormat="1"/>
    <xf numFmtId="0" fontId="0" fillId="0" borderId="0" xfId="0" applyAlignment="1">
      <alignment wrapText="1"/>
    </xf>
    <xf numFmtId="17" fontId="0" fillId="0" borderId="0" xfId="0" applyNumberFormat="1"/>
    <xf numFmtId="2" fontId="1" fillId="2" borderId="0" xfId="0" applyNumberFormat="1" applyFont="1" applyFill="1"/>
    <xf numFmtId="2" fontId="0" fillId="0" borderId="0" xfId="0" applyNumberFormat="1"/>
    <xf numFmtId="2" fontId="0" fillId="0" borderId="0" xfId="1" applyNumberFormat="1" applyFont="1"/>
    <xf numFmtId="4" fontId="0" fillId="0" borderId="0" xfId="0" applyNumberFormat="1"/>
  </cellXfs>
  <cellStyles count="13">
    <cellStyle name="Body: normal cell" xfId="6" xr:uid="{00000000-0005-0000-0000-000000000000}"/>
    <cellStyle name="Font: Calibri, 9pt regular" xfId="3" xr:uid="{00000000-0005-0000-0000-000002000000}"/>
    <cellStyle name="Footnotes: top row" xfId="9" xr:uid="{00000000-0005-0000-0000-000003000000}"/>
    <cellStyle name="Header: bottom row" xfId="5" xr:uid="{00000000-0005-0000-0000-000004000000}"/>
    <cellStyle name="Hyperlink" xfId="7" builtinId="8"/>
    <cellStyle name="Normal" xfId="0" builtinId="0"/>
    <cellStyle name="Normal 2" xfId="10" xr:uid="{00000000-0005-0000-0000-000007000000}"/>
    <cellStyle name="Normal 3" xfId="12" xr:uid="{68A858EA-E16A-4112-865E-C4C1B8BC72D3}"/>
    <cellStyle name="Normal 6" xfId="2" xr:uid="{00000000-0005-0000-0000-000008000000}"/>
    <cellStyle name="Parent row" xfId="8" xr:uid="{00000000-0005-0000-0000-000009000000}"/>
    <cellStyle name="Percent" xfId="1" builtinId="5"/>
    <cellStyle name="Percent 2" xfId="11"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2.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150.statcan.gc.ca/t1/tbl1/en/tv.action?pid=25100015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E17" sqref="E17"/>
    </sheetView>
  </sheetViews>
  <sheetFormatPr defaultRowHeight="14.25" x14ac:dyDescent="0.45"/>
  <cols>
    <col min="1" max="1" width="9.265625" customWidth="1"/>
    <col min="2" max="2" width="50.73046875" bestFit="1" customWidth="1"/>
    <col min="5" max="5" width="49.59765625" customWidth="1"/>
    <col min="8" max="8" width="53.73046875" customWidth="1"/>
  </cols>
  <sheetData>
    <row r="1" spans="1:8" x14ac:dyDescent="0.45">
      <c r="A1" s="1" t="s">
        <v>0</v>
      </c>
    </row>
    <row r="3" spans="1:8" x14ac:dyDescent="0.45">
      <c r="A3" s="1" t="s">
        <v>1</v>
      </c>
    </row>
    <row r="4" spans="1:8" x14ac:dyDescent="0.45">
      <c r="A4" t="s">
        <v>2</v>
      </c>
    </row>
    <row r="5" spans="1:8" x14ac:dyDescent="0.45">
      <c r="A5" s="5" t="s">
        <v>3</v>
      </c>
    </row>
    <row r="6" spans="1:8" x14ac:dyDescent="0.45">
      <c r="A6" t="s">
        <v>4</v>
      </c>
    </row>
    <row r="7" spans="1:8" x14ac:dyDescent="0.45">
      <c r="A7" t="s">
        <v>5</v>
      </c>
    </row>
    <row r="13" spans="1:8" x14ac:dyDescent="0.45">
      <c r="A13" s="1" t="s">
        <v>6</v>
      </c>
      <c r="H13" s="3"/>
    </row>
    <row r="14" spans="1:8" x14ac:dyDescent="0.45">
      <c r="A14" t="s">
        <v>7</v>
      </c>
      <c r="H14" s="3"/>
    </row>
    <row r="15" spans="1:8" x14ac:dyDescent="0.45">
      <c r="A15" t="s">
        <v>8</v>
      </c>
      <c r="H15" s="5"/>
    </row>
    <row r="16" spans="1:8" x14ac:dyDescent="0.45">
      <c r="A16" s="1"/>
      <c r="H16" s="3"/>
    </row>
    <row r="18" spans="1:1" x14ac:dyDescent="0.45">
      <c r="A18" t="s">
        <v>9</v>
      </c>
    </row>
    <row r="19" spans="1:1" x14ac:dyDescent="0.45">
      <c r="A19" t="s">
        <v>10</v>
      </c>
    </row>
    <row r="21" spans="1:1" x14ac:dyDescent="0.45">
      <c r="A21" t="s">
        <v>11</v>
      </c>
    </row>
    <row r="22" spans="1:1" x14ac:dyDescent="0.45">
      <c r="A22" t="s">
        <v>12</v>
      </c>
    </row>
    <row r="23" spans="1:1" x14ac:dyDescent="0.45">
      <c r="A23" t="s">
        <v>13</v>
      </c>
    </row>
  </sheetData>
  <dataValidations count="1">
    <dataValidation type="list" allowBlank="1" showInputMessage="1" showErrorMessage="1" sqref="A26" xr:uid="{00000000-0002-0000-0000-000000000000}">
      <formula1>"Summer, Winter"</formula1>
    </dataValidation>
  </dataValidations>
  <hyperlinks>
    <hyperlink ref="A5" r:id="rId1" xr:uid="{F10923C2-B7BC-4FB1-8F12-D59E8D0CFEC7}"/>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9BD0-C874-4508-8686-DCD688B93C48}">
  <dimension ref="A1:AA46"/>
  <sheetViews>
    <sheetView topLeftCell="A6" zoomScale="90" zoomScaleNormal="90" workbookViewId="0">
      <selection activeCell="B11" sqref="B11:M23"/>
    </sheetView>
  </sheetViews>
  <sheetFormatPr defaultRowHeight="14.25" x14ac:dyDescent="0.45"/>
  <cols>
    <col min="1" max="1" width="27.1328125" customWidth="1"/>
    <col min="2" max="13" width="11.1328125" customWidth="1"/>
    <col min="14" max="14" width="13" customWidth="1"/>
  </cols>
  <sheetData>
    <row r="1" spans="1:27" x14ac:dyDescent="0.45">
      <c r="A1" t="s">
        <v>14</v>
      </c>
    </row>
    <row r="2" spans="1:27" x14ac:dyDescent="0.45">
      <c r="A2" t="s">
        <v>15</v>
      </c>
    </row>
    <row r="3" spans="1:27" x14ac:dyDescent="0.45">
      <c r="A3" t="s">
        <v>16</v>
      </c>
    </row>
    <row r="4" spans="1:27" x14ac:dyDescent="0.45">
      <c r="A4" t="s">
        <v>17</v>
      </c>
    </row>
    <row r="5" spans="1:27" x14ac:dyDescent="0.45">
      <c r="A5" t="s">
        <v>18</v>
      </c>
    </row>
    <row r="9" spans="1:27" x14ac:dyDescent="0.45">
      <c r="B9" t="s">
        <v>19</v>
      </c>
    </row>
    <row r="10" spans="1:27" x14ac:dyDescent="0.45">
      <c r="B10" t="s">
        <v>20</v>
      </c>
      <c r="N10" t="s">
        <v>21</v>
      </c>
    </row>
    <row r="11" spans="1:27"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5">
        <v>43831</v>
      </c>
      <c r="Q11" s="15">
        <v>43862</v>
      </c>
      <c r="R11" s="15">
        <v>43891</v>
      </c>
      <c r="S11" s="15">
        <v>43922</v>
      </c>
      <c r="T11" s="15">
        <v>43952</v>
      </c>
      <c r="U11" s="15">
        <v>43983</v>
      </c>
      <c r="V11" s="15">
        <v>44013</v>
      </c>
      <c r="W11" s="15">
        <v>44044</v>
      </c>
      <c r="X11" s="15">
        <v>44075</v>
      </c>
      <c r="Y11" s="15">
        <v>44105</v>
      </c>
      <c r="Z11" s="15">
        <v>44136</v>
      </c>
      <c r="AA11" s="15">
        <v>44166</v>
      </c>
    </row>
    <row r="12" spans="1:27" x14ac:dyDescent="0.45">
      <c r="B12" t="s">
        <v>23</v>
      </c>
      <c r="P12" t="s">
        <v>23</v>
      </c>
    </row>
    <row r="13" spans="1:27" x14ac:dyDescent="0.45">
      <c r="A13" t="s">
        <v>24</v>
      </c>
      <c r="B13" s="13">
        <v>14612989</v>
      </c>
      <c r="C13" s="13">
        <v>12188411</v>
      </c>
      <c r="D13" s="13">
        <v>12860259</v>
      </c>
      <c r="E13" s="13">
        <v>11715642</v>
      </c>
      <c r="F13" s="13">
        <v>12189386</v>
      </c>
      <c r="G13" s="13">
        <v>12338008</v>
      </c>
      <c r="H13" s="13">
        <v>13697316</v>
      </c>
      <c r="I13" s="13">
        <v>13571423</v>
      </c>
      <c r="J13" s="13">
        <v>12294172</v>
      </c>
      <c r="K13" s="13">
        <v>12624440</v>
      </c>
      <c r="L13" s="13">
        <v>12973386</v>
      </c>
      <c r="M13" s="13">
        <v>13561183</v>
      </c>
      <c r="N13" s="13">
        <f>SUM(B13:M13)</f>
        <v>154626615</v>
      </c>
      <c r="P13" s="13">
        <v>14505735</v>
      </c>
      <c r="Q13" s="13">
        <v>12994752</v>
      </c>
      <c r="R13" s="13">
        <v>13311185</v>
      </c>
      <c r="S13" s="13">
        <v>12054674</v>
      </c>
      <c r="T13" s="13">
        <v>12344203</v>
      </c>
      <c r="U13" s="13">
        <v>12996276</v>
      </c>
      <c r="V13" s="13">
        <v>15189339</v>
      </c>
      <c r="W13" s="13">
        <v>13296636</v>
      </c>
      <c r="X13" s="13">
        <v>11448876</v>
      </c>
      <c r="Y13" s="13">
        <v>11943619</v>
      </c>
      <c r="Z13" s="13">
        <v>12085624</v>
      </c>
      <c r="AA13" s="13">
        <v>13137329</v>
      </c>
    </row>
    <row r="14" spans="1:27" x14ac:dyDescent="0.45">
      <c r="A14" t="s">
        <v>25</v>
      </c>
      <c r="B14" s="13">
        <v>3579263</v>
      </c>
      <c r="C14" s="13">
        <v>3176001</v>
      </c>
      <c r="D14" s="13">
        <v>3121381</v>
      </c>
      <c r="E14" s="13">
        <v>2805590</v>
      </c>
      <c r="F14" s="13">
        <v>3529145</v>
      </c>
      <c r="G14" s="13">
        <v>3256394</v>
      </c>
      <c r="H14" s="13">
        <v>2893069</v>
      </c>
      <c r="I14" s="13">
        <v>2675601</v>
      </c>
      <c r="J14" s="13">
        <v>2707305</v>
      </c>
      <c r="K14" s="13">
        <v>3145572</v>
      </c>
      <c r="L14" s="13">
        <v>3328991</v>
      </c>
      <c r="M14" s="13">
        <v>3469601</v>
      </c>
      <c r="N14" s="13">
        <f t="shared" ref="N14:N23" si="0">SUM(B14:M14)</f>
        <v>37687913</v>
      </c>
      <c r="P14" s="13">
        <v>3473891</v>
      </c>
      <c r="Q14" s="13">
        <v>3314715</v>
      </c>
      <c r="R14" s="13">
        <v>3387499</v>
      </c>
      <c r="S14" s="13">
        <v>3209776</v>
      </c>
      <c r="T14" s="13">
        <v>3412556</v>
      </c>
      <c r="U14" s="13">
        <v>3483971</v>
      </c>
      <c r="V14" s="13">
        <v>3499122</v>
      </c>
      <c r="W14" s="13">
        <v>2821456</v>
      </c>
      <c r="X14" s="13">
        <v>2725843</v>
      </c>
      <c r="Y14" s="13">
        <v>3068202</v>
      </c>
      <c r="Z14" s="13">
        <v>3176750</v>
      </c>
      <c r="AA14" s="13">
        <v>3448917</v>
      </c>
    </row>
    <row r="15" spans="1:27"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row>
    <row r="16" spans="1:27" x14ac:dyDescent="0.45">
      <c r="A16" t="s">
        <v>28</v>
      </c>
      <c r="B16" s="13">
        <v>8012753</v>
      </c>
      <c r="C16" s="13">
        <v>6807599</v>
      </c>
      <c r="D16" s="13">
        <v>7565383</v>
      </c>
      <c r="E16" s="13">
        <v>6827111</v>
      </c>
      <c r="F16" s="13">
        <v>7139208</v>
      </c>
      <c r="G16" s="13">
        <v>7183280</v>
      </c>
      <c r="H16" s="13">
        <v>8026040</v>
      </c>
      <c r="I16" s="13">
        <v>8000658</v>
      </c>
      <c r="J16" s="13">
        <v>7412429</v>
      </c>
      <c r="K16" s="13">
        <v>7847158</v>
      </c>
      <c r="L16" s="13">
        <v>7521960</v>
      </c>
      <c r="M16" s="13">
        <v>7811691</v>
      </c>
      <c r="N16" s="13">
        <f t="shared" si="0"/>
        <v>90155270</v>
      </c>
      <c r="P16" s="13">
        <v>8403186</v>
      </c>
      <c r="Q16" s="13">
        <v>6974406</v>
      </c>
      <c r="R16" s="13">
        <v>7446767</v>
      </c>
      <c r="S16" s="13">
        <v>7060822</v>
      </c>
      <c r="T16" s="13">
        <v>6987629</v>
      </c>
      <c r="U16" s="13">
        <v>7479726</v>
      </c>
      <c r="V16" s="13">
        <v>8565439</v>
      </c>
      <c r="W16" s="13">
        <v>7713551</v>
      </c>
      <c r="X16" s="13">
        <v>6647669</v>
      </c>
      <c r="Y16" s="13">
        <v>6955185</v>
      </c>
      <c r="Z16" s="13">
        <v>6787649</v>
      </c>
      <c r="AA16" s="13">
        <v>6834743</v>
      </c>
    </row>
    <row r="17" spans="1:27"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row>
    <row r="18" spans="1:27"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row>
    <row r="19" spans="1:27" x14ac:dyDescent="0.45">
      <c r="A19" t="s">
        <v>31</v>
      </c>
      <c r="B19" s="13">
        <v>1411911</v>
      </c>
      <c r="C19" s="13">
        <v>970140</v>
      </c>
      <c r="D19" s="13">
        <v>878687</v>
      </c>
      <c r="E19" s="13">
        <v>892664</v>
      </c>
      <c r="F19" s="13">
        <v>568814</v>
      </c>
      <c r="G19" s="13">
        <v>910531</v>
      </c>
      <c r="H19" s="13">
        <v>1952069</v>
      </c>
      <c r="I19" s="13">
        <v>2011781</v>
      </c>
      <c r="J19" s="13">
        <v>1310788</v>
      </c>
      <c r="K19" s="13">
        <v>551096</v>
      </c>
      <c r="L19" s="13">
        <v>839900</v>
      </c>
      <c r="M19" s="13">
        <v>1054706</v>
      </c>
      <c r="N19" s="13">
        <f t="shared" si="0"/>
        <v>13353087</v>
      </c>
      <c r="P19" s="13">
        <v>1255227</v>
      </c>
      <c r="Q19" s="13">
        <v>1093680</v>
      </c>
      <c r="R19" s="13">
        <v>883497</v>
      </c>
      <c r="S19" s="13">
        <v>457524</v>
      </c>
      <c r="T19" s="13">
        <v>664247</v>
      </c>
      <c r="U19" s="13">
        <v>1008240</v>
      </c>
      <c r="V19" s="13">
        <v>2242564</v>
      </c>
      <c r="W19" s="13">
        <v>1859467</v>
      </c>
      <c r="X19" s="13">
        <v>901599</v>
      </c>
      <c r="Y19" s="13">
        <v>837773</v>
      </c>
      <c r="Z19" s="13">
        <v>666441</v>
      </c>
      <c r="AA19" s="13">
        <v>1321468</v>
      </c>
    </row>
    <row r="20" spans="1:27" x14ac:dyDescent="0.4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row>
    <row r="21" spans="1:27" x14ac:dyDescent="0.45">
      <c r="A21" t="s">
        <v>33</v>
      </c>
      <c r="B21" s="13">
        <v>1551780</v>
      </c>
      <c r="C21" s="13">
        <v>1151966</v>
      </c>
      <c r="D21" s="13">
        <v>1115147</v>
      </c>
      <c r="E21" s="13">
        <v>999782</v>
      </c>
      <c r="F21" s="13">
        <v>678721</v>
      </c>
      <c r="G21" s="13">
        <v>703201</v>
      </c>
      <c r="H21" s="13">
        <v>527066</v>
      </c>
      <c r="I21" s="13">
        <v>571071</v>
      </c>
      <c r="J21" s="13">
        <v>649764</v>
      </c>
      <c r="K21" s="13">
        <v>940898</v>
      </c>
      <c r="L21" s="13">
        <v>1199746</v>
      </c>
      <c r="M21" s="13">
        <v>1164611</v>
      </c>
      <c r="N21" s="13">
        <f t="shared" si="0"/>
        <v>11253753</v>
      </c>
      <c r="P21" s="13">
        <v>1304558</v>
      </c>
      <c r="Q21" s="13">
        <v>1492047</v>
      </c>
      <c r="R21" s="13">
        <v>1380864</v>
      </c>
      <c r="S21" s="13">
        <v>1085967</v>
      </c>
      <c r="T21" s="13">
        <v>994600</v>
      </c>
      <c r="U21" s="13">
        <v>693531</v>
      </c>
      <c r="V21" s="13">
        <v>541831</v>
      </c>
      <c r="W21" s="13">
        <v>609401</v>
      </c>
      <c r="X21" s="13">
        <v>907150</v>
      </c>
      <c r="Y21" s="13">
        <v>912652</v>
      </c>
      <c r="Z21" s="13">
        <v>1315766</v>
      </c>
      <c r="AA21" s="13">
        <v>1459928</v>
      </c>
    </row>
    <row r="22" spans="1:27" x14ac:dyDescent="0.45">
      <c r="A22" t="s">
        <v>34</v>
      </c>
      <c r="B22" s="13">
        <v>57282</v>
      </c>
      <c r="C22" s="13">
        <v>82705</v>
      </c>
      <c r="D22" s="13">
        <v>179661</v>
      </c>
      <c r="E22" s="13">
        <v>190495</v>
      </c>
      <c r="F22" s="13">
        <v>273498</v>
      </c>
      <c r="G22" s="13">
        <v>284602</v>
      </c>
      <c r="H22" s="13">
        <v>299072</v>
      </c>
      <c r="I22" s="13">
        <v>312312</v>
      </c>
      <c r="J22" s="13">
        <v>213886</v>
      </c>
      <c r="K22" s="13">
        <v>139716</v>
      </c>
      <c r="L22" s="13">
        <v>82789</v>
      </c>
      <c r="M22" s="13">
        <v>60574</v>
      </c>
      <c r="N22" s="13">
        <f t="shared" si="0"/>
        <v>2176592</v>
      </c>
      <c r="P22" s="13">
        <v>68873</v>
      </c>
      <c r="Q22" s="13">
        <v>119904</v>
      </c>
      <c r="R22" s="13">
        <v>212558</v>
      </c>
      <c r="S22" s="13">
        <v>240585</v>
      </c>
      <c r="T22" s="13">
        <v>285171</v>
      </c>
      <c r="U22" s="13">
        <v>330808</v>
      </c>
      <c r="V22" s="13">
        <v>340383</v>
      </c>
      <c r="W22" s="13">
        <v>292761</v>
      </c>
      <c r="X22" s="13">
        <v>266520</v>
      </c>
      <c r="Y22" s="13">
        <v>169807</v>
      </c>
      <c r="Z22" s="13">
        <v>139018</v>
      </c>
      <c r="AA22" s="13">
        <v>72273</v>
      </c>
    </row>
    <row r="23" spans="1:27" x14ac:dyDescent="0.45">
      <c r="A23" t="s">
        <v>35</v>
      </c>
      <c r="B23">
        <v>0</v>
      </c>
      <c r="C23">
        <v>0</v>
      </c>
      <c r="D23">
        <v>0</v>
      </c>
      <c r="E23">
        <v>0</v>
      </c>
      <c r="F23">
        <v>0</v>
      </c>
      <c r="G23">
        <v>0</v>
      </c>
      <c r="H23">
        <v>0</v>
      </c>
      <c r="I23">
        <v>0</v>
      </c>
      <c r="J23">
        <v>0</v>
      </c>
      <c r="K23">
        <v>0</v>
      </c>
      <c r="L23">
        <v>0</v>
      </c>
      <c r="M23">
        <v>0</v>
      </c>
      <c r="N23" s="13">
        <f t="shared" si="0"/>
        <v>0</v>
      </c>
      <c r="P23">
        <v>0</v>
      </c>
      <c r="Q23">
        <v>0</v>
      </c>
      <c r="R23">
        <v>0</v>
      </c>
      <c r="S23">
        <v>0</v>
      </c>
      <c r="T23">
        <v>0</v>
      </c>
      <c r="U23">
        <v>0</v>
      </c>
      <c r="V23">
        <v>0</v>
      </c>
      <c r="W23">
        <v>0</v>
      </c>
      <c r="X23">
        <v>95</v>
      </c>
      <c r="Y23">
        <v>0</v>
      </c>
      <c r="Z23">
        <v>0</v>
      </c>
      <c r="AA23">
        <v>0</v>
      </c>
    </row>
    <row r="25" spans="1:27" x14ac:dyDescent="0.45">
      <c r="A25" t="s">
        <v>36</v>
      </c>
    </row>
    <row r="26" spans="1:27" x14ac:dyDescent="0.45">
      <c r="A26" t="s">
        <v>27</v>
      </c>
      <c r="B26" t="s">
        <v>37</v>
      </c>
    </row>
    <row r="30" spans="1:27" x14ac:dyDescent="0.45">
      <c r="A30" t="s">
        <v>38</v>
      </c>
    </row>
    <row r="31" spans="1:27" x14ac:dyDescent="0.45">
      <c r="A31">
        <v>1</v>
      </c>
      <c r="B31" t="s">
        <v>39</v>
      </c>
    </row>
    <row r="32" spans="1:27"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56.25"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888E1-0730-4B44-98C1-05AAC5F6C992}">
  <dimension ref="A1:AB46"/>
  <sheetViews>
    <sheetView zoomScale="80" zoomScaleNormal="80" workbookViewId="0">
      <selection activeCell="M29" sqref="M29"/>
    </sheetView>
  </sheetViews>
  <sheetFormatPr defaultRowHeight="14.25" x14ac:dyDescent="0.45"/>
  <cols>
    <col min="1" max="1" width="45.86328125" customWidth="1"/>
    <col min="2" max="13" width="11.86328125" customWidth="1"/>
    <col min="14" max="14" width="12.1328125" customWidth="1"/>
  </cols>
  <sheetData>
    <row r="1" spans="1:28" x14ac:dyDescent="0.45">
      <c r="A1" t="s">
        <v>14</v>
      </c>
    </row>
    <row r="2" spans="1:28" x14ac:dyDescent="0.45">
      <c r="A2" t="s">
        <v>15</v>
      </c>
    </row>
    <row r="3" spans="1:28" x14ac:dyDescent="0.45">
      <c r="A3" t="s">
        <v>16</v>
      </c>
    </row>
    <row r="4" spans="1:28" x14ac:dyDescent="0.45">
      <c r="A4" t="s">
        <v>17</v>
      </c>
    </row>
    <row r="5" spans="1:28" x14ac:dyDescent="0.45">
      <c r="A5" t="s">
        <v>18</v>
      </c>
    </row>
    <row r="9" spans="1:28" x14ac:dyDescent="0.45">
      <c r="B9" t="s">
        <v>51</v>
      </c>
    </row>
    <row r="10" spans="1:28" x14ac:dyDescent="0.45">
      <c r="B10" t="s">
        <v>20</v>
      </c>
      <c r="N10" t="s">
        <v>21</v>
      </c>
      <c r="P10" t="s">
        <v>20</v>
      </c>
      <c r="AB10" t="s">
        <v>21</v>
      </c>
    </row>
    <row r="11" spans="1:28"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5">
        <v>43831</v>
      </c>
      <c r="Q11" s="15">
        <v>43862</v>
      </c>
      <c r="R11" s="15">
        <v>43891</v>
      </c>
      <c r="S11" s="15">
        <v>43922</v>
      </c>
      <c r="T11" s="15">
        <v>43952</v>
      </c>
      <c r="U11" s="15">
        <v>43983</v>
      </c>
      <c r="V11" s="15">
        <v>44013</v>
      </c>
      <c r="W11" s="15">
        <v>44044</v>
      </c>
      <c r="X11" s="15">
        <v>44075</v>
      </c>
      <c r="Y11" s="15">
        <v>44105</v>
      </c>
      <c r="Z11" s="15">
        <v>44136</v>
      </c>
      <c r="AA11" s="15">
        <v>44166</v>
      </c>
    </row>
    <row r="12" spans="1:28" x14ac:dyDescent="0.45">
      <c r="B12" t="s">
        <v>23</v>
      </c>
      <c r="P12" t="s">
        <v>23</v>
      </c>
    </row>
    <row r="13" spans="1:28" x14ac:dyDescent="0.45">
      <c r="A13" t="s">
        <v>24</v>
      </c>
      <c r="B13" s="13">
        <v>7132104</v>
      </c>
      <c r="C13" s="13">
        <v>6281655</v>
      </c>
      <c r="D13" s="13">
        <v>6716343</v>
      </c>
      <c r="E13" s="13">
        <v>5799825</v>
      </c>
      <c r="F13" s="13">
        <v>5867387</v>
      </c>
      <c r="G13" s="13">
        <v>5697881</v>
      </c>
      <c r="H13" s="13">
        <v>6849537</v>
      </c>
      <c r="I13" s="13">
        <v>7035765</v>
      </c>
      <c r="J13" s="13">
        <v>6576590</v>
      </c>
      <c r="K13" s="13">
        <v>6717674</v>
      </c>
      <c r="L13" s="13">
        <v>7098436</v>
      </c>
      <c r="M13" s="13">
        <v>7534956</v>
      </c>
      <c r="N13" s="13">
        <f>SUM(B13:M13)</f>
        <v>79308153</v>
      </c>
      <c r="P13" s="13">
        <v>7022647</v>
      </c>
      <c r="Q13" s="13">
        <v>6588920</v>
      </c>
      <c r="R13" s="13">
        <v>6585766</v>
      </c>
      <c r="S13" s="13">
        <v>5915007</v>
      </c>
      <c r="T13" s="13">
        <v>5210225</v>
      </c>
      <c r="U13" s="13">
        <v>5747883</v>
      </c>
      <c r="V13" s="13">
        <v>5801065</v>
      </c>
      <c r="W13" s="13">
        <v>6126952</v>
      </c>
      <c r="X13" s="13">
        <v>6111056</v>
      </c>
      <c r="Y13" s="13">
        <v>6448604</v>
      </c>
      <c r="Z13" s="13">
        <v>6905688</v>
      </c>
      <c r="AA13" s="13">
        <v>6990709</v>
      </c>
      <c r="AB13" s="13">
        <f>SUM(P13:AA13)</f>
        <v>75454522</v>
      </c>
    </row>
    <row r="14" spans="1:28" x14ac:dyDescent="0.45">
      <c r="A14" t="s">
        <v>25</v>
      </c>
      <c r="B14" s="13">
        <v>103695</v>
      </c>
      <c r="C14" s="13">
        <v>102802</v>
      </c>
      <c r="D14" s="13">
        <v>109119</v>
      </c>
      <c r="E14" s="13">
        <v>129920</v>
      </c>
      <c r="F14" s="13">
        <v>229431</v>
      </c>
      <c r="G14" s="13">
        <v>234825</v>
      </c>
      <c r="H14" s="13">
        <v>300957</v>
      </c>
      <c r="I14" s="13">
        <v>243550</v>
      </c>
      <c r="J14" s="13">
        <v>169452</v>
      </c>
      <c r="K14" s="13">
        <v>127016</v>
      </c>
      <c r="L14" s="13">
        <v>122492</v>
      </c>
      <c r="M14" s="13">
        <v>124332</v>
      </c>
      <c r="N14" s="13">
        <f t="shared" ref="N14:N23" si="0">SUM(B14:M14)</f>
        <v>1997591</v>
      </c>
      <c r="P14" s="13">
        <v>138165</v>
      </c>
      <c r="Q14" s="13">
        <v>106008</v>
      </c>
      <c r="R14" s="13">
        <v>100560</v>
      </c>
      <c r="S14" s="13">
        <v>121140</v>
      </c>
      <c r="T14" s="13">
        <v>220231</v>
      </c>
      <c r="U14" s="13">
        <v>386991</v>
      </c>
      <c r="V14" s="13">
        <v>440949</v>
      </c>
      <c r="W14" s="13">
        <v>290546</v>
      </c>
      <c r="X14" s="13">
        <v>194545</v>
      </c>
      <c r="Y14" s="13">
        <v>162931</v>
      </c>
      <c r="Z14" s="13">
        <v>136841</v>
      </c>
      <c r="AA14" s="13">
        <v>135429</v>
      </c>
      <c r="AB14" s="13">
        <f t="shared" ref="AB14:AB23" si="1">SUM(P14:AA14)</f>
        <v>2434336</v>
      </c>
    </row>
    <row r="15" spans="1:28"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c r="AB15" s="13">
        <f t="shared" si="1"/>
        <v>0</v>
      </c>
    </row>
    <row r="16" spans="1:28" x14ac:dyDescent="0.45">
      <c r="A16" t="s">
        <v>28</v>
      </c>
      <c r="B16" t="s">
        <v>27</v>
      </c>
      <c r="C16" t="s">
        <v>27</v>
      </c>
      <c r="D16" t="s">
        <v>27</v>
      </c>
      <c r="E16" t="s">
        <v>27</v>
      </c>
      <c r="F16" t="s">
        <v>27</v>
      </c>
      <c r="G16" t="s">
        <v>27</v>
      </c>
      <c r="H16" t="s">
        <v>27</v>
      </c>
      <c r="I16" t="s">
        <v>27</v>
      </c>
      <c r="J16" t="s">
        <v>27</v>
      </c>
      <c r="K16" t="s">
        <v>27</v>
      </c>
      <c r="L16" t="s">
        <v>27</v>
      </c>
      <c r="M16" t="s">
        <v>27</v>
      </c>
      <c r="N16" s="13">
        <f t="shared" si="0"/>
        <v>0</v>
      </c>
      <c r="P16" t="s">
        <v>27</v>
      </c>
      <c r="Q16" t="s">
        <v>27</v>
      </c>
      <c r="R16" t="s">
        <v>27</v>
      </c>
      <c r="S16" t="s">
        <v>27</v>
      </c>
      <c r="T16" t="s">
        <v>27</v>
      </c>
      <c r="U16" t="s">
        <v>27</v>
      </c>
      <c r="V16" t="s">
        <v>27</v>
      </c>
      <c r="W16" t="s">
        <v>27</v>
      </c>
      <c r="X16" t="s">
        <v>27</v>
      </c>
      <c r="Y16" t="s">
        <v>27</v>
      </c>
      <c r="Z16" t="s">
        <v>27</v>
      </c>
      <c r="AA16" t="s">
        <v>27</v>
      </c>
      <c r="AB16" s="13">
        <f t="shared" si="1"/>
        <v>0</v>
      </c>
    </row>
    <row r="17" spans="1:28"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c r="AB17" s="13">
        <f t="shared" si="1"/>
        <v>0</v>
      </c>
    </row>
    <row r="18" spans="1:28"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c r="AB18" s="13">
        <f t="shared" si="1"/>
        <v>0</v>
      </c>
    </row>
    <row r="19" spans="1:28" x14ac:dyDescent="0.45">
      <c r="A19" t="s">
        <v>31</v>
      </c>
      <c r="B19" s="13">
        <v>6526469</v>
      </c>
      <c r="C19" s="13">
        <v>5777573</v>
      </c>
      <c r="D19" s="13">
        <v>6317675</v>
      </c>
      <c r="E19" s="13">
        <v>5334406</v>
      </c>
      <c r="F19" s="13">
        <v>5323682</v>
      </c>
      <c r="G19" s="13">
        <v>5101974</v>
      </c>
      <c r="H19" s="13">
        <v>6289361</v>
      </c>
      <c r="I19" s="13">
        <v>6518944</v>
      </c>
      <c r="J19" s="13">
        <v>6201412</v>
      </c>
      <c r="K19" s="13">
        <v>6207969</v>
      </c>
      <c r="L19" s="13">
        <v>6498795</v>
      </c>
      <c r="M19" s="13">
        <v>6860138</v>
      </c>
      <c r="N19" s="13">
        <f t="shared" si="0"/>
        <v>72958398</v>
      </c>
      <c r="P19" s="13">
        <v>6407865</v>
      </c>
      <c r="Q19" s="13">
        <v>5988859</v>
      </c>
      <c r="R19" s="13">
        <v>6063848</v>
      </c>
      <c r="S19" s="13">
        <v>5437114</v>
      </c>
      <c r="T19" s="13">
        <v>4636730</v>
      </c>
      <c r="U19" s="13">
        <v>4985448</v>
      </c>
      <c r="V19" s="13">
        <v>5057221</v>
      </c>
      <c r="W19" s="13">
        <v>5522706</v>
      </c>
      <c r="X19" s="13">
        <v>5569188</v>
      </c>
      <c r="Y19" s="13">
        <v>5818587</v>
      </c>
      <c r="Z19" s="13">
        <v>6017432</v>
      </c>
      <c r="AA19" s="13">
        <v>6165806</v>
      </c>
      <c r="AB19" s="13">
        <f t="shared" si="1"/>
        <v>67670804</v>
      </c>
    </row>
    <row r="20" spans="1:28" x14ac:dyDescent="0.4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c r="AB20" s="13">
        <f t="shared" si="1"/>
        <v>0</v>
      </c>
    </row>
    <row r="21" spans="1:28" x14ac:dyDescent="0.45">
      <c r="A21" t="s">
        <v>33</v>
      </c>
      <c r="B21" s="13">
        <v>481948</v>
      </c>
      <c r="C21" s="13">
        <v>381701</v>
      </c>
      <c r="D21" s="13">
        <v>264855</v>
      </c>
      <c r="E21" s="13">
        <v>315217</v>
      </c>
      <c r="F21" s="13">
        <v>295582</v>
      </c>
      <c r="G21" s="13">
        <v>343537</v>
      </c>
      <c r="H21" s="13">
        <v>240091</v>
      </c>
      <c r="I21" s="13">
        <v>255374</v>
      </c>
      <c r="J21" s="13">
        <v>189053</v>
      </c>
      <c r="K21" s="13">
        <v>362583</v>
      </c>
      <c r="L21" s="13">
        <v>458391</v>
      </c>
      <c r="M21" s="13">
        <v>530891</v>
      </c>
      <c r="N21" s="13">
        <f t="shared" si="0"/>
        <v>4119223</v>
      </c>
      <c r="P21" s="13">
        <v>471870</v>
      </c>
      <c r="Q21" s="13">
        <v>487479</v>
      </c>
      <c r="R21" s="13">
        <v>413205</v>
      </c>
      <c r="S21" s="13">
        <v>349834</v>
      </c>
      <c r="T21" s="13">
        <v>344656</v>
      </c>
      <c r="U21" s="13">
        <v>366659</v>
      </c>
      <c r="V21" s="13">
        <v>298975</v>
      </c>
      <c r="W21" s="13">
        <v>309795</v>
      </c>
      <c r="X21" s="13">
        <v>344593</v>
      </c>
      <c r="Y21" s="13">
        <v>465677</v>
      </c>
      <c r="Z21" s="13">
        <v>747766</v>
      </c>
      <c r="AA21" s="13">
        <v>685156</v>
      </c>
      <c r="AB21" s="13">
        <f t="shared" si="1"/>
        <v>5285665</v>
      </c>
    </row>
    <row r="22" spans="1:28" x14ac:dyDescent="0.45">
      <c r="A22" t="s">
        <v>34</v>
      </c>
      <c r="B22">
        <v>620</v>
      </c>
      <c r="C22" s="13">
        <v>1436</v>
      </c>
      <c r="D22" s="13">
        <v>2819</v>
      </c>
      <c r="E22" s="13">
        <v>2944</v>
      </c>
      <c r="F22" s="13">
        <v>3293</v>
      </c>
      <c r="G22" s="13">
        <v>3206</v>
      </c>
      <c r="H22" s="13">
        <v>3677</v>
      </c>
      <c r="I22" s="13">
        <v>2773</v>
      </c>
      <c r="J22" s="13">
        <v>1898</v>
      </c>
      <c r="K22" s="13">
        <v>1740</v>
      </c>
      <c r="L22">
        <v>648</v>
      </c>
      <c r="M22">
        <v>493</v>
      </c>
      <c r="N22" s="13">
        <f t="shared" si="0"/>
        <v>25547</v>
      </c>
      <c r="P22">
        <v>576</v>
      </c>
      <c r="Q22" s="13">
        <v>1397</v>
      </c>
      <c r="R22" s="13">
        <v>2106</v>
      </c>
      <c r="S22" s="13">
        <v>2527</v>
      </c>
      <c r="T22" s="13">
        <v>2988</v>
      </c>
      <c r="U22" s="13">
        <v>3225</v>
      </c>
      <c r="V22" s="13">
        <v>3619</v>
      </c>
      <c r="W22" s="13">
        <v>3454</v>
      </c>
      <c r="X22" s="13">
        <v>2730</v>
      </c>
      <c r="Y22" s="13">
        <v>1409</v>
      </c>
      <c r="Z22">
        <v>712</v>
      </c>
      <c r="AA22" s="13">
        <v>1601</v>
      </c>
      <c r="AB22" s="13">
        <f t="shared" si="1"/>
        <v>26344</v>
      </c>
    </row>
    <row r="23" spans="1:28" x14ac:dyDescent="0.45">
      <c r="A23" t="s">
        <v>35</v>
      </c>
      <c r="B23" s="13">
        <v>19372</v>
      </c>
      <c r="C23" s="13">
        <v>18143</v>
      </c>
      <c r="D23" s="13">
        <v>21875</v>
      </c>
      <c r="E23" s="13">
        <v>17338</v>
      </c>
      <c r="F23" s="13">
        <v>15399</v>
      </c>
      <c r="G23" s="13">
        <v>14339</v>
      </c>
      <c r="H23" s="13">
        <v>15451</v>
      </c>
      <c r="I23" s="13">
        <v>15124</v>
      </c>
      <c r="J23" s="13">
        <v>14775</v>
      </c>
      <c r="K23" s="13">
        <v>18366</v>
      </c>
      <c r="L23" s="13">
        <v>18110</v>
      </c>
      <c r="M23" s="13">
        <v>19102</v>
      </c>
      <c r="N23" s="13">
        <f t="shared" si="0"/>
        <v>207394</v>
      </c>
      <c r="P23" s="13">
        <v>4171</v>
      </c>
      <c r="Q23" s="13">
        <v>5177</v>
      </c>
      <c r="R23" s="13">
        <v>6047</v>
      </c>
      <c r="S23" s="13">
        <v>4392</v>
      </c>
      <c r="T23" s="13">
        <v>5620</v>
      </c>
      <c r="U23" s="13">
        <v>5560</v>
      </c>
      <c r="V23">
        <v>301</v>
      </c>
      <c r="W23">
        <v>451</v>
      </c>
      <c r="X23">
        <v>0</v>
      </c>
      <c r="Y23">
        <v>0</v>
      </c>
      <c r="Z23" s="13">
        <v>2937</v>
      </c>
      <c r="AA23" s="13">
        <v>2717</v>
      </c>
      <c r="AB23" s="13">
        <f t="shared" si="1"/>
        <v>37373</v>
      </c>
    </row>
    <row r="25" spans="1:28" x14ac:dyDescent="0.45">
      <c r="A25" t="s">
        <v>36</v>
      </c>
    </row>
    <row r="26" spans="1:28" x14ac:dyDescent="0.45">
      <c r="A26" t="s">
        <v>27</v>
      </c>
      <c r="B26" t="s">
        <v>37</v>
      </c>
    </row>
    <row r="30" spans="1:28" x14ac:dyDescent="0.45">
      <c r="A30" t="s">
        <v>38</v>
      </c>
    </row>
    <row r="31" spans="1:28" x14ac:dyDescent="0.45">
      <c r="A31">
        <v>1</v>
      </c>
      <c r="B31" t="s">
        <v>39</v>
      </c>
    </row>
    <row r="32" spans="1:28"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42"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0FAA1-1F6C-4E2B-AB41-2627005CFD39}">
  <dimension ref="A1:AB46"/>
  <sheetViews>
    <sheetView topLeftCell="A7" workbookViewId="0">
      <selection activeCell="B11" sqref="B11:M23"/>
    </sheetView>
  </sheetViews>
  <sheetFormatPr defaultRowHeight="14.25" x14ac:dyDescent="0.45"/>
  <cols>
    <col min="1" max="1" width="28.59765625" customWidth="1"/>
    <col min="2" max="13" width="11.265625" customWidth="1"/>
    <col min="14" max="14" width="10.59765625" customWidth="1"/>
  </cols>
  <sheetData>
    <row r="1" spans="1:28" x14ac:dyDescent="0.45">
      <c r="A1" t="s">
        <v>14</v>
      </c>
    </row>
    <row r="2" spans="1:28" x14ac:dyDescent="0.45">
      <c r="A2" t="s">
        <v>15</v>
      </c>
    </row>
    <row r="3" spans="1:28" x14ac:dyDescent="0.45">
      <c r="A3" t="s">
        <v>16</v>
      </c>
    </row>
    <row r="4" spans="1:28" x14ac:dyDescent="0.45">
      <c r="A4" t="s">
        <v>17</v>
      </c>
    </row>
    <row r="5" spans="1:28" x14ac:dyDescent="0.45">
      <c r="A5" t="s">
        <v>18</v>
      </c>
    </row>
    <row r="9" spans="1:28" x14ac:dyDescent="0.45">
      <c r="B9" t="s">
        <v>52</v>
      </c>
    </row>
    <row r="10" spans="1:28" x14ac:dyDescent="0.45">
      <c r="B10" t="s">
        <v>20</v>
      </c>
      <c r="N10" t="s">
        <v>21</v>
      </c>
      <c r="Q10" t="s">
        <v>20</v>
      </c>
    </row>
    <row r="11" spans="1:28"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t="s">
        <v>22</v>
      </c>
      <c r="Q11" s="15">
        <v>43831</v>
      </c>
      <c r="R11" s="15">
        <v>43862</v>
      </c>
      <c r="S11" s="15">
        <v>43891</v>
      </c>
      <c r="T11" s="15">
        <v>43922</v>
      </c>
      <c r="U11" s="15">
        <v>43952</v>
      </c>
      <c r="V11" s="15">
        <v>43983</v>
      </c>
      <c r="W11" s="15">
        <v>44013</v>
      </c>
      <c r="X11" s="15">
        <v>44044</v>
      </c>
      <c r="Y11" s="15">
        <v>44075</v>
      </c>
      <c r="Z11" s="15">
        <v>44105</v>
      </c>
      <c r="AA11" s="15">
        <v>44136</v>
      </c>
      <c r="AB11" s="15">
        <v>44166</v>
      </c>
    </row>
    <row r="12" spans="1:28" x14ac:dyDescent="0.45">
      <c r="B12" t="s">
        <v>23</v>
      </c>
      <c r="Q12" t="s">
        <v>23</v>
      </c>
    </row>
    <row r="13" spans="1:28" x14ac:dyDescent="0.45">
      <c r="A13" t="s">
        <v>24</v>
      </c>
      <c r="B13" s="13">
        <v>6551314</v>
      </c>
      <c r="C13" s="13">
        <v>5896355</v>
      </c>
      <c r="D13" s="13">
        <v>6054522</v>
      </c>
      <c r="E13" s="13">
        <v>4843039</v>
      </c>
      <c r="F13" s="13">
        <v>5087534</v>
      </c>
      <c r="G13" s="13">
        <v>5087677</v>
      </c>
      <c r="H13" s="13">
        <v>6062353</v>
      </c>
      <c r="I13" s="13">
        <v>5722874</v>
      </c>
      <c r="J13" s="13">
        <v>4952536</v>
      </c>
      <c r="K13" s="13">
        <v>5806449</v>
      </c>
      <c r="L13" s="13">
        <v>5357036</v>
      </c>
      <c r="M13" s="13">
        <v>6035647</v>
      </c>
      <c r="N13" s="13">
        <f>SUM(B13:M13)</f>
        <v>67457336</v>
      </c>
      <c r="P13" t="s">
        <v>24</v>
      </c>
      <c r="Q13" s="13">
        <v>6288988</v>
      </c>
      <c r="R13" s="13">
        <v>5779052</v>
      </c>
      <c r="S13" s="13">
        <v>6381012</v>
      </c>
      <c r="T13" s="13">
        <v>5097261</v>
      </c>
      <c r="U13" s="13">
        <v>5268587</v>
      </c>
      <c r="V13" s="13">
        <v>5134813</v>
      </c>
      <c r="W13" s="13">
        <v>6137129</v>
      </c>
      <c r="X13" s="13">
        <v>6941522</v>
      </c>
      <c r="Y13" s="13">
        <v>5298875</v>
      </c>
      <c r="Z13" s="13">
        <v>5907967</v>
      </c>
      <c r="AA13" s="13">
        <v>6740700</v>
      </c>
      <c r="AB13" s="13">
        <v>7644951</v>
      </c>
    </row>
    <row r="14" spans="1:28" x14ac:dyDescent="0.45">
      <c r="A14" t="s">
        <v>25</v>
      </c>
      <c r="B14" s="13">
        <v>5905363</v>
      </c>
      <c r="C14" s="13">
        <v>5307636</v>
      </c>
      <c r="D14" s="13">
        <v>5475802</v>
      </c>
      <c r="E14" s="13">
        <v>4234580</v>
      </c>
      <c r="F14" s="13">
        <v>4536107</v>
      </c>
      <c r="G14" s="13">
        <v>4607841</v>
      </c>
      <c r="H14" s="13">
        <v>5484785</v>
      </c>
      <c r="I14" s="13">
        <v>5163032</v>
      </c>
      <c r="J14" s="13">
        <v>4376089</v>
      </c>
      <c r="K14" s="13">
        <v>5210615</v>
      </c>
      <c r="L14" s="13">
        <v>4767222</v>
      </c>
      <c r="M14" s="13">
        <v>5364967</v>
      </c>
      <c r="N14" s="13">
        <f t="shared" ref="N14:N23" si="0">SUM(B14:M14)</f>
        <v>60434039</v>
      </c>
      <c r="P14" t="s">
        <v>25</v>
      </c>
      <c r="Q14" s="13">
        <v>5628653</v>
      </c>
      <c r="R14" s="13">
        <v>5081034</v>
      </c>
      <c r="S14" s="13">
        <v>5670347</v>
      </c>
      <c r="T14" s="13">
        <v>4387224</v>
      </c>
      <c r="U14" s="13">
        <v>4666012</v>
      </c>
      <c r="V14" s="13">
        <v>4469389</v>
      </c>
      <c r="W14" s="13">
        <v>5503325</v>
      </c>
      <c r="X14" s="13">
        <v>6096643</v>
      </c>
      <c r="Y14" s="13">
        <v>4544210</v>
      </c>
      <c r="Z14" s="13">
        <v>5171686</v>
      </c>
      <c r="AA14" s="13">
        <v>5868136</v>
      </c>
      <c r="AB14" s="13">
        <v>6776649</v>
      </c>
    </row>
    <row r="15" spans="1:28"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26</v>
      </c>
      <c r="Q15" t="s">
        <v>27</v>
      </c>
      <c r="R15" t="s">
        <v>27</v>
      </c>
      <c r="S15" t="s">
        <v>27</v>
      </c>
      <c r="T15" t="s">
        <v>27</v>
      </c>
      <c r="U15" t="s">
        <v>27</v>
      </c>
      <c r="V15" t="s">
        <v>27</v>
      </c>
      <c r="W15" t="s">
        <v>27</v>
      </c>
      <c r="X15" t="s">
        <v>27</v>
      </c>
      <c r="Y15" t="s">
        <v>27</v>
      </c>
      <c r="Z15" t="s">
        <v>27</v>
      </c>
      <c r="AA15" t="s">
        <v>27</v>
      </c>
      <c r="AB15" t="s">
        <v>27</v>
      </c>
    </row>
    <row r="16" spans="1:28" x14ac:dyDescent="0.45">
      <c r="A16" t="s">
        <v>28</v>
      </c>
      <c r="B16" t="s">
        <v>27</v>
      </c>
      <c r="C16" t="s">
        <v>27</v>
      </c>
      <c r="D16" t="s">
        <v>27</v>
      </c>
      <c r="E16" t="s">
        <v>27</v>
      </c>
      <c r="F16" t="s">
        <v>27</v>
      </c>
      <c r="G16" t="s">
        <v>27</v>
      </c>
      <c r="H16" t="s">
        <v>27</v>
      </c>
      <c r="I16" t="s">
        <v>27</v>
      </c>
      <c r="J16" t="s">
        <v>27</v>
      </c>
      <c r="K16" t="s">
        <v>27</v>
      </c>
      <c r="L16" t="s">
        <v>27</v>
      </c>
      <c r="M16" t="s">
        <v>27</v>
      </c>
      <c r="N16" s="13">
        <f t="shared" si="0"/>
        <v>0</v>
      </c>
      <c r="P16" t="s">
        <v>28</v>
      </c>
      <c r="Q16" t="s">
        <v>27</v>
      </c>
      <c r="R16" t="s">
        <v>27</v>
      </c>
      <c r="S16" t="s">
        <v>27</v>
      </c>
      <c r="T16" t="s">
        <v>27</v>
      </c>
      <c r="U16" t="s">
        <v>27</v>
      </c>
      <c r="V16" t="s">
        <v>27</v>
      </c>
      <c r="W16" t="s">
        <v>27</v>
      </c>
      <c r="X16" t="s">
        <v>27</v>
      </c>
      <c r="Y16" t="s">
        <v>27</v>
      </c>
      <c r="Z16" t="s">
        <v>27</v>
      </c>
      <c r="AA16" t="s">
        <v>27</v>
      </c>
      <c r="AB16" t="s">
        <v>27</v>
      </c>
    </row>
    <row r="17" spans="1:28"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29</v>
      </c>
      <c r="Q17" t="s">
        <v>27</v>
      </c>
      <c r="R17" t="s">
        <v>27</v>
      </c>
      <c r="S17" t="s">
        <v>27</v>
      </c>
      <c r="T17" t="s">
        <v>27</v>
      </c>
      <c r="U17" t="s">
        <v>27</v>
      </c>
      <c r="V17" t="s">
        <v>27</v>
      </c>
      <c r="W17" t="s">
        <v>27</v>
      </c>
      <c r="X17" t="s">
        <v>27</v>
      </c>
      <c r="Y17" t="s">
        <v>27</v>
      </c>
      <c r="Z17" t="s">
        <v>27</v>
      </c>
      <c r="AA17" t="s">
        <v>27</v>
      </c>
      <c r="AB17" t="s">
        <v>27</v>
      </c>
    </row>
    <row r="18" spans="1:28"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30</v>
      </c>
      <c r="Q18" t="s">
        <v>27</v>
      </c>
      <c r="R18" t="s">
        <v>27</v>
      </c>
      <c r="S18" t="s">
        <v>27</v>
      </c>
      <c r="T18" t="s">
        <v>27</v>
      </c>
      <c r="U18" t="s">
        <v>27</v>
      </c>
      <c r="V18" t="s">
        <v>27</v>
      </c>
      <c r="W18" t="s">
        <v>27</v>
      </c>
      <c r="X18" t="s">
        <v>27</v>
      </c>
      <c r="Y18" t="s">
        <v>27</v>
      </c>
      <c r="Z18" t="s">
        <v>27</v>
      </c>
      <c r="AA18" t="s">
        <v>27</v>
      </c>
      <c r="AB18" t="s">
        <v>27</v>
      </c>
    </row>
    <row r="19" spans="1:28" x14ac:dyDescent="0.45">
      <c r="A19" t="s">
        <v>31</v>
      </c>
      <c r="B19" s="13">
        <v>536339</v>
      </c>
      <c r="C19" s="13">
        <v>477409</v>
      </c>
      <c r="D19" s="13">
        <v>477374</v>
      </c>
      <c r="E19" s="13">
        <v>480987</v>
      </c>
      <c r="F19" s="13">
        <v>430984</v>
      </c>
      <c r="G19" s="13">
        <v>375340</v>
      </c>
      <c r="H19" s="13">
        <v>487936</v>
      </c>
      <c r="I19" s="13">
        <v>437205</v>
      </c>
      <c r="J19" s="13">
        <v>472076</v>
      </c>
      <c r="K19" s="13">
        <v>436071</v>
      </c>
      <c r="L19" s="13">
        <v>460917</v>
      </c>
      <c r="M19" s="13">
        <v>526740</v>
      </c>
      <c r="N19" s="13">
        <f t="shared" si="0"/>
        <v>5599378</v>
      </c>
      <c r="P19" t="s">
        <v>31</v>
      </c>
      <c r="Q19" s="13">
        <v>566665</v>
      </c>
      <c r="R19" s="13">
        <v>498841</v>
      </c>
      <c r="S19" s="13">
        <v>547172</v>
      </c>
      <c r="T19" s="13">
        <v>518689</v>
      </c>
      <c r="U19" s="13">
        <v>387194</v>
      </c>
      <c r="V19" s="13">
        <v>408399</v>
      </c>
      <c r="W19" s="13">
        <v>358363</v>
      </c>
      <c r="X19" s="13">
        <v>466087</v>
      </c>
      <c r="Y19" s="13">
        <v>474675</v>
      </c>
      <c r="Z19" s="13">
        <v>487247</v>
      </c>
      <c r="AA19" s="13">
        <v>506077</v>
      </c>
      <c r="AB19" s="13">
        <v>521755</v>
      </c>
    </row>
    <row r="20" spans="1:28" x14ac:dyDescent="0.45">
      <c r="A20" t="s">
        <v>32</v>
      </c>
      <c r="B20">
        <v>0</v>
      </c>
      <c r="C20">
        <v>0</v>
      </c>
      <c r="D20">
        <v>0</v>
      </c>
      <c r="E20">
        <v>0</v>
      </c>
      <c r="F20">
        <v>0</v>
      </c>
      <c r="G20">
        <v>0</v>
      </c>
      <c r="H20">
        <v>0</v>
      </c>
      <c r="I20">
        <v>0</v>
      </c>
      <c r="J20">
        <v>0</v>
      </c>
      <c r="K20">
        <v>0</v>
      </c>
      <c r="L20">
        <v>0</v>
      </c>
      <c r="M20">
        <v>0</v>
      </c>
      <c r="N20" s="13">
        <f t="shared" si="0"/>
        <v>0</v>
      </c>
      <c r="P20" t="s">
        <v>32</v>
      </c>
      <c r="Q20">
        <v>0</v>
      </c>
      <c r="R20">
        <v>0</v>
      </c>
      <c r="S20">
        <v>0</v>
      </c>
      <c r="T20">
        <v>0</v>
      </c>
      <c r="U20">
        <v>0</v>
      </c>
      <c r="V20">
        <v>0</v>
      </c>
      <c r="W20">
        <v>0</v>
      </c>
      <c r="X20">
        <v>0</v>
      </c>
      <c r="Y20">
        <v>0</v>
      </c>
      <c r="Z20">
        <v>0</v>
      </c>
      <c r="AA20">
        <v>0</v>
      </c>
      <c r="AB20">
        <v>0</v>
      </c>
    </row>
    <row r="21" spans="1:28" x14ac:dyDescent="0.45">
      <c r="A21" t="s">
        <v>33</v>
      </c>
      <c r="B21" s="13">
        <v>109544</v>
      </c>
      <c r="C21" s="13">
        <v>111226</v>
      </c>
      <c r="D21" s="13">
        <v>101237</v>
      </c>
      <c r="E21" s="13">
        <v>127336</v>
      </c>
      <c r="F21" s="13">
        <v>120260</v>
      </c>
      <c r="G21" s="13">
        <v>104296</v>
      </c>
      <c r="H21" s="13">
        <v>89414</v>
      </c>
      <c r="I21" s="13">
        <v>122447</v>
      </c>
      <c r="J21" s="13">
        <v>104196</v>
      </c>
      <c r="K21" s="13">
        <v>159646</v>
      </c>
      <c r="L21" s="13">
        <v>128846</v>
      </c>
      <c r="M21" s="13">
        <v>143913</v>
      </c>
      <c r="N21" s="13">
        <f t="shared" si="0"/>
        <v>1422361</v>
      </c>
      <c r="P21" t="s">
        <v>33</v>
      </c>
      <c r="Q21" s="13">
        <v>93616</v>
      </c>
      <c r="R21" s="13">
        <v>199098</v>
      </c>
      <c r="S21" s="13">
        <v>163391</v>
      </c>
      <c r="T21" s="13">
        <v>191208</v>
      </c>
      <c r="U21" s="13">
        <v>215163</v>
      </c>
      <c r="V21" s="13">
        <v>256782</v>
      </c>
      <c r="W21" s="13">
        <v>275176</v>
      </c>
      <c r="X21" s="13">
        <v>378562</v>
      </c>
      <c r="Y21" s="13">
        <v>279799</v>
      </c>
      <c r="Z21" s="13">
        <v>248920</v>
      </c>
      <c r="AA21" s="13">
        <v>366409</v>
      </c>
      <c r="AB21" s="13">
        <v>346491</v>
      </c>
    </row>
    <row r="22" spans="1:28" x14ac:dyDescent="0.45">
      <c r="A22" t="s">
        <v>34</v>
      </c>
      <c r="B22">
        <v>68</v>
      </c>
      <c r="C22">
        <v>84</v>
      </c>
      <c r="D22">
        <v>109</v>
      </c>
      <c r="E22">
        <v>136</v>
      </c>
      <c r="F22">
        <v>183</v>
      </c>
      <c r="G22">
        <v>200</v>
      </c>
      <c r="H22">
        <v>218</v>
      </c>
      <c r="I22">
        <v>190</v>
      </c>
      <c r="J22">
        <v>175</v>
      </c>
      <c r="K22">
        <v>117</v>
      </c>
      <c r="L22">
        <v>51</v>
      </c>
      <c r="M22">
        <v>27</v>
      </c>
      <c r="N22" s="13">
        <f t="shared" si="0"/>
        <v>1558</v>
      </c>
      <c r="P22" t="s">
        <v>34</v>
      </c>
      <c r="Q22">
        <v>54</v>
      </c>
      <c r="R22">
        <v>79</v>
      </c>
      <c r="S22">
        <v>102</v>
      </c>
      <c r="T22">
        <v>140</v>
      </c>
      <c r="U22">
        <v>218</v>
      </c>
      <c r="V22">
        <v>243</v>
      </c>
      <c r="W22">
        <v>265</v>
      </c>
      <c r="X22">
        <v>230</v>
      </c>
      <c r="Y22">
        <v>191</v>
      </c>
      <c r="Z22">
        <v>114</v>
      </c>
      <c r="AA22">
        <v>78</v>
      </c>
      <c r="AB22">
        <v>56</v>
      </c>
    </row>
    <row r="23" spans="1:28" x14ac:dyDescent="0.45">
      <c r="A23" t="s">
        <v>35</v>
      </c>
      <c r="B23">
        <v>0</v>
      </c>
      <c r="C23">
        <v>0</v>
      </c>
      <c r="D23">
        <v>0</v>
      </c>
      <c r="E23">
        <v>0</v>
      </c>
      <c r="F23">
        <v>0</v>
      </c>
      <c r="G23">
        <v>0</v>
      </c>
      <c r="H23">
        <v>0</v>
      </c>
      <c r="I23">
        <v>0</v>
      </c>
      <c r="J23">
        <v>0</v>
      </c>
      <c r="K23">
        <v>0</v>
      </c>
      <c r="L23">
        <v>0</v>
      </c>
      <c r="M23">
        <v>0</v>
      </c>
      <c r="N23" s="13">
        <f t="shared" si="0"/>
        <v>0</v>
      </c>
      <c r="P23" t="s">
        <v>35</v>
      </c>
      <c r="Q23">
        <v>0</v>
      </c>
      <c r="R23">
        <v>0</v>
      </c>
      <c r="S23">
        <v>0</v>
      </c>
      <c r="T23">
        <v>0</v>
      </c>
      <c r="U23">
        <v>0</v>
      </c>
      <c r="V23">
        <v>0</v>
      </c>
      <c r="W23">
        <v>0</v>
      </c>
      <c r="X23">
        <v>0</v>
      </c>
      <c r="Y23">
        <v>0</v>
      </c>
      <c r="Z23">
        <v>0</v>
      </c>
      <c r="AA23">
        <v>0</v>
      </c>
      <c r="AB23">
        <v>0</v>
      </c>
    </row>
    <row r="25" spans="1:28" x14ac:dyDescent="0.45">
      <c r="A25" t="s">
        <v>36</v>
      </c>
    </row>
    <row r="26" spans="1:28" x14ac:dyDescent="0.45">
      <c r="A26" t="s">
        <v>27</v>
      </c>
      <c r="B26" t="s">
        <v>37</v>
      </c>
    </row>
    <row r="30" spans="1:28" x14ac:dyDescent="0.45">
      <c r="A30" t="s">
        <v>38</v>
      </c>
    </row>
    <row r="31" spans="1:28" x14ac:dyDescent="0.45">
      <c r="A31">
        <v>1</v>
      </c>
      <c r="B31" t="s">
        <v>39</v>
      </c>
    </row>
    <row r="32" spans="1:28"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56.25"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CB1CE-806D-492D-9F4E-951CEBCE4905}">
  <dimension ref="A1:AA46"/>
  <sheetViews>
    <sheetView topLeftCell="A43" workbookViewId="0">
      <selection activeCell="N13" sqref="N13"/>
    </sheetView>
  </sheetViews>
  <sheetFormatPr defaultRowHeight="14.25" x14ac:dyDescent="0.45"/>
  <cols>
    <col min="1" max="1" width="35.1328125" customWidth="1"/>
    <col min="2" max="13" width="11.265625" customWidth="1"/>
    <col min="14" max="14" width="11.19921875" customWidth="1"/>
  </cols>
  <sheetData>
    <row r="1" spans="1:27" x14ac:dyDescent="0.45">
      <c r="A1" t="s">
        <v>14</v>
      </c>
    </row>
    <row r="2" spans="1:27" x14ac:dyDescent="0.45">
      <c r="A2" t="s">
        <v>15</v>
      </c>
    </row>
    <row r="3" spans="1:27" x14ac:dyDescent="0.45">
      <c r="A3" t="s">
        <v>16</v>
      </c>
    </row>
    <row r="4" spans="1:27" x14ac:dyDescent="0.45">
      <c r="A4" t="s">
        <v>17</v>
      </c>
    </row>
    <row r="5" spans="1:27" x14ac:dyDescent="0.45">
      <c r="A5" t="s">
        <v>18</v>
      </c>
    </row>
    <row r="9" spans="1:27" x14ac:dyDescent="0.45">
      <c r="B9" t="s">
        <v>53</v>
      </c>
    </row>
    <row r="10" spans="1:27" x14ac:dyDescent="0.45">
      <c r="B10" t="s">
        <v>20</v>
      </c>
      <c r="N10" t="s">
        <v>21</v>
      </c>
    </row>
    <row r="11" spans="1:27" x14ac:dyDescent="0.45">
      <c r="A11" t="s">
        <v>22</v>
      </c>
      <c r="B11" s="15">
        <v>43101</v>
      </c>
      <c r="C11" s="15">
        <v>43132</v>
      </c>
      <c r="D11" s="15">
        <v>43160</v>
      </c>
      <c r="E11" s="15">
        <v>43191</v>
      </c>
      <c r="F11" s="15">
        <v>43221</v>
      </c>
      <c r="G11" s="15">
        <v>43252</v>
      </c>
      <c r="H11" s="15">
        <v>43282</v>
      </c>
      <c r="I11" s="15">
        <v>43313</v>
      </c>
      <c r="J11" s="15">
        <v>43344</v>
      </c>
      <c r="K11" s="15">
        <v>43374</v>
      </c>
      <c r="L11" s="15">
        <v>43405</v>
      </c>
      <c r="M11" s="15">
        <v>43435</v>
      </c>
      <c r="P11" s="12">
        <v>44216</v>
      </c>
      <c r="Q11" s="12">
        <v>44247</v>
      </c>
      <c r="R11" s="12">
        <v>44275</v>
      </c>
      <c r="S11" s="12">
        <v>44306</v>
      </c>
      <c r="T11" s="12">
        <v>44336</v>
      </c>
      <c r="U11" s="12">
        <v>44367</v>
      </c>
      <c r="V11" s="12">
        <v>44397</v>
      </c>
      <c r="W11" s="12">
        <v>44428</v>
      </c>
      <c r="X11" s="12">
        <v>44459</v>
      </c>
      <c r="Y11" s="12">
        <v>44489</v>
      </c>
      <c r="Z11" s="12">
        <v>44520</v>
      </c>
      <c r="AA11" s="12">
        <v>44550</v>
      </c>
    </row>
    <row r="12" spans="1:27" x14ac:dyDescent="0.45">
      <c r="B12" t="s">
        <v>23</v>
      </c>
      <c r="P12" t="s">
        <v>23</v>
      </c>
    </row>
    <row r="13" spans="1:27" x14ac:dyDescent="0.45">
      <c r="A13" t="s">
        <v>24</v>
      </c>
      <c r="B13" s="13">
        <v>23064296</v>
      </c>
      <c r="C13" s="13">
        <v>19520542</v>
      </c>
      <c r="D13" s="13">
        <v>19402289</v>
      </c>
      <c r="E13" s="13">
        <v>17671030</v>
      </c>
      <c r="F13" s="13">
        <v>15430974</v>
      </c>
      <c r="G13" s="13">
        <v>15100562</v>
      </c>
      <c r="H13" s="13">
        <v>16465017</v>
      </c>
      <c r="I13" s="13">
        <v>16212264</v>
      </c>
      <c r="J13" s="13">
        <v>14777143</v>
      </c>
      <c r="K13" s="13">
        <v>15847602</v>
      </c>
      <c r="L13" s="13">
        <v>19026585</v>
      </c>
      <c r="M13" s="13">
        <v>21344151</v>
      </c>
      <c r="N13" s="13">
        <f>SUM(B13:M13)</f>
        <v>213862455</v>
      </c>
      <c r="P13" s="13">
        <v>21661882</v>
      </c>
      <c r="Q13" s="13">
        <v>20780618</v>
      </c>
      <c r="R13" s="13">
        <v>18794600</v>
      </c>
      <c r="S13" s="13">
        <v>15482044</v>
      </c>
      <c r="T13" s="13">
        <v>14679815</v>
      </c>
      <c r="U13" s="13">
        <v>14766351</v>
      </c>
      <c r="V13" s="13">
        <v>16352167</v>
      </c>
      <c r="W13" s="13">
        <v>15496957</v>
      </c>
      <c r="X13" s="13">
        <v>14534385</v>
      </c>
      <c r="Y13" s="13">
        <v>16268753</v>
      </c>
      <c r="Z13" s="13">
        <v>17115756</v>
      </c>
      <c r="AA13" s="13">
        <v>21081326</v>
      </c>
    </row>
    <row r="14" spans="1:27" x14ac:dyDescent="0.45">
      <c r="A14" t="s">
        <v>25</v>
      </c>
      <c r="B14" s="13">
        <v>21768608</v>
      </c>
      <c r="C14" s="13">
        <v>18334708</v>
      </c>
      <c r="D14" s="13">
        <v>18369200</v>
      </c>
      <c r="E14" s="13">
        <v>16596715</v>
      </c>
      <c r="F14" s="13">
        <v>14322901</v>
      </c>
      <c r="G14" s="13">
        <v>14224356</v>
      </c>
      <c r="H14" s="13">
        <v>15516223</v>
      </c>
      <c r="I14" s="13">
        <v>15473579</v>
      </c>
      <c r="J14" s="13">
        <v>13805134</v>
      </c>
      <c r="K14" s="13">
        <v>14709225</v>
      </c>
      <c r="L14" s="13">
        <v>17742181</v>
      </c>
      <c r="M14" s="13">
        <v>20144663</v>
      </c>
      <c r="N14" s="13">
        <f t="shared" ref="N14:N23" si="0">SUM(B14:M14)</f>
        <v>201007493</v>
      </c>
      <c r="P14" s="13">
        <v>20853994</v>
      </c>
      <c r="Q14" s="13">
        <v>19645004</v>
      </c>
      <c r="R14" s="13">
        <v>17646198</v>
      </c>
      <c r="S14" s="13">
        <v>14295533</v>
      </c>
      <c r="T14" s="13">
        <v>13642758</v>
      </c>
      <c r="U14" s="13">
        <v>13943100</v>
      </c>
      <c r="V14" s="13">
        <v>15634267</v>
      </c>
      <c r="W14" s="13">
        <v>14528763</v>
      </c>
      <c r="X14" s="13">
        <v>13353412</v>
      </c>
      <c r="Y14" s="13">
        <v>15056894</v>
      </c>
      <c r="Z14" s="13">
        <v>15737568</v>
      </c>
      <c r="AA14" s="13">
        <v>19813048</v>
      </c>
    </row>
    <row r="15" spans="1:27" x14ac:dyDescent="0.45">
      <c r="A15" t="s">
        <v>26</v>
      </c>
      <c r="B15" t="s">
        <v>27</v>
      </c>
      <c r="C15" t="s">
        <v>27</v>
      </c>
      <c r="D15" t="s">
        <v>27</v>
      </c>
      <c r="E15" t="s">
        <v>27</v>
      </c>
      <c r="F15" t="s">
        <v>27</v>
      </c>
      <c r="G15" t="s">
        <v>27</v>
      </c>
      <c r="H15" t="s">
        <v>27</v>
      </c>
      <c r="I15" t="s">
        <v>27</v>
      </c>
      <c r="J15" t="s">
        <v>27</v>
      </c>
      <c r="K15" t="s">
        <v>27</v>
      </c>
      <c r="L15" t="s">
        <v>27</v>
      </c>
      <c r="M15" t="s">
        <v>27</v>
      </c>
      <c r="N15" s="13">
        <f t="shared" si="0"/>
        <v>0</v>
      </c>
      <c r="P15" t="s">
        <v>27</v>
      </c>
      <c r="Q15" t="s">
        <v>27</v>
      </c>
      <c r="R15" t="s">
        <v>27</v>
      </c>
      <c r="S15" t="s">
        <v>27</v>
      </c>
      <c r="T15" t="s">
        <v>27</v>
      </c>
      <c r="U15" t="s">
        <v>27</v>
      </c>
      <c r="V15" t="s">
        <v>27</v>
      </c>
      <c r="W15" t="s">
        <v>27</v>
      </c>
      <c r="X15" t="s">
        <v>27</v>
      </c>
      <c r="Y15" t="s">
        <v>27</v>
      </c>
      <c r="Z15" t="s">
        <v>27</v>
      </c>
      <c r="AA15" t="s">
        <v>27</v>
      </c>
    </row>
    <row r="16" spans="1:27" x14ac:dyDescent="0.45">
      <c r="A16" t="s">
        <v>28</v>
      </c>
      <c r="B16" t="s">
        <v>27</v>
      </c>
      <c r="C16" t="s">
        <v>27</v>
      </c>
      <c r="D16" t="s">
        <v>27</v>
      </c>
      <c r="E16" t="s">
        <v>27</v>
      </c>
      <c r="F16" t="s">
        <v>27</v>
      </c>
      <c r="G16" t="s">
        <v>27</v>
      </c>
      <c r="H16" t="s">
        <v>27</v>
      </c>
      <c r="I16" t="s">
        <v>27</v>
      </c>
      <c r="J16" t="s">
        <v>27</v>
      </c>
      <c r="K16" t="s">
        <v>27</v>
      </c>
      <c r="L16" t="s">
        <v>27</v>
      </c>
      <c r="M16" t="s">
        <v>27</v>
      </c>
      <c r="N16" s="13">
        <f t="shared" si="0"/>
        <v>0</v>
      </c>
      <c r="P16" t="s">
        <v>27</v>
      </c>
      <c r="Q16" t="s">
        <v>27</v>
      </c>
      <c r="R16" t="s">
        <v>27</v>
      </c>
      <c r="S16" t="s">
        <v>27</v>
      </c>
      <c r="T16" t="s">
        <v>27</v>
      </c>
      <c r="U16" t="s">
        <v>27</v>
      </c>
      <c r="V16" t="s">
        <v>27</v>
      </c>
      <c r="W16" t="s">
        <v>27</v>
      </c>
      <c r="X16" t="s">
        <v>27</v>
      </c>
      <c r="Y16" t="s">
        <v>27</v>
      </c>
      <c r="Z16" t="s">
        <v>27</v>
      </c>
      <c r="AA16" t="s">
        <v>27</v>
      </c>
    </row>
    <row r="17" spans="1:27" x14ac:dyDescent="0.45">
      <c r="A17" t="s">
        <v>29</v>
      </c>
      <c r="B17" t="s">
        <v>27</v>
      </c>
      <c r="C17" t="s">
        <v>27</v>
      </c>
      <c r="D17" t="s">
        <v>27</v>
      </c>
      <c r="E17" t="s">
        <v>27</v>
      </c>
      <c r="F17" t="s">
        <v>27</v>
      </c>
      <c r="G17" t="s">
        <v>27</v>
      </c>
      <c r="H17" t="s">
        <v>27</v>
      </c>
      <c r="I17" t="s">
        <v>27</v>
      </c>
      <c r="J17" t="s">
        <v>27</v>
      </c>
      <c r="K17" t="s">
        <v>27</v>
      </c>
      <c r="L17" t="s">
        <v>27</v>
      </c>
      <c r="M17" t="s">
        <v>27</v>
      </c>
      <c r="N17" s="13">
        <f t="shared" si="0"/>
        <v>0</v>
      </c>
      <c r="P17" t="s">
        <v>27</v>
      </c>
      <c r="Q17" t="s">
        <v>27</v>
      </c>
      <c r="R17" t="s">
        <v>27</v>
      </c>
      <c r="S17" t="s">
        <v>27</v>
      </c>
      <c r="T17" t="s">
        <v>27</v>
      </c>
      <c r="U17" t="s">
        <v>27</v>
      </c>
      <c r="V17" t="s">
        <v>27</v>
      </c>
      <c r="W17" t="s">
        <v>27</v>
      </c>
      <c r="X17" t="s">
        <v>27</v>
      </c>
      <c r="Y17" t="s">
        <v>27</v>
      </c>
      <c r="Z17" t="s">
        <v>27</v>
      </c>
      <c r="AA17" t="s">
        <v>27</v>
      </c>
    </row>
    <row r="18" spans="1:27" x14ac:dyDescent="0.45">
      <c r="A18" t="s">
        <v>30</v>
      </c>
      <c r="B18" t="s">
        <v>27</v>
      </c>
      <c r="C18" t="s">
        <v>27</v>
      </c>
      <c r="D18" t="s">
        <v>27</v>
      </c>
      <c r="E18" t="s">
        <v>27</v>
      </c>
      <c r="F18" t="s">
        <v>27</v>
      </c>
      <c r="G18" t="s">
        <v>27</v>
      </c>
      <c r="H18" t="s">
        <v>27</v>
      </c>
      <c r="I18" t="s">
        <v>27</v>
      </c>
      <c r="J18" t="s">
        <v>27</v>
      </c>
      <c r="K18" t="s">
        <v>27</v>
      </c>
      <c r="L18" t="s">
        <v>27</v>
      </c>
      <c r="M18" t="s">
        <v>27</v>
      </c>
      <c r="N18" s="13">
        <f t="shared" si="0"/>
        <v>0</v>
      </c>
      <c r="P18" t="s">
        <v>27</v>
      </c>
      <c r="Q18" t="s">
        <v>27</v>
      </c>
      <c r="R18" t="s">
        <v>27</v>
      </c>
      <c r="S18" t="s">
        <v>27</v>
      </c>
      <c r="T18" t="s">
        <v>27</v>
      </c>
      <c r="U18" t="s">
        <v>27</v>
      </c>
      <c r="V18" t="s">
        <v>27</v>
      </c>
      <c r="W18" t="s">
        <v>27</v>
      </c>
      <c r="X18" t="s">
        <v>27</v>
      </c>
      <c r="Y18" t="s">
        <v>27</v>
      </c>
      <c r="Z18" t="s">
        <v>27</v>
      </c>
      <c r="AA18" t="s">
        <v>27</v>
      </c>
    </row>
    <row r="19" spans="1:27" x14ac:dyDescent="0.45">
      <c r="A19" t="s">
        <v>31</v>
      </c>
      <c r="B19" s="13">
        <v>220870</v>
      </c>
      <c r="C19" s="13">
        <v>202808</v>
      </c>
      <c r="D19" s="13">
        <v>210348</v>
      </c>
      <c r="E19" s="13">
        <v>196843</v>
      </c>
      <c r="F19" s="13">
        <v>163272</v>
      </c>
      <c r="G19" s="13">
        <v>164119</v>
      </c>
      <c r="H19" s="13">
        <v>192284</v>
      </c>
      <c r="I19" s="13">
        <v>184683</v>
      </c>
      <c r="J19" s="13">
        <v>144488</v>
      </c>
      <c r="K19" s="13">
        <v>136893</v>
      </c>
      <c r="L19" s="13">
        <v>196809</v>
      </c>
      <c r="M19" s="13">
        <v>198785</v>
      </c>
      <c r="N19" s="13">
        <f t="shared" si="0"/>
        <v>2212202</v>
      </c>
      <c r="P19" s="13">
        <v>182071</v>
      </c>
      <c r="Q19" s="13">
        <v>174362</v>
      </c>
      <c r="R19" s="13">
        <v>176288</v>
      </c>
      <c r="S19" s="13">
        <v>157980</v>
      </c>
      <c r="T19" s="13">
        <v>160741</v>
      </c>
      <c r="U19" s="13">
        <v>139911</v>
      </c>
      <c r="V19" s="13">
        <v>185252</v>
      </c>
      <c r="W19" s="13">
        <v>175701</v>
      </c>
      <c r="X19" s="13">
        <v>174176</v>
      </c>
      <c r="Y19" s="13">
        <v>147839</v>
      </c>
      <c r="Z19" s="13">
        <v>168090</v>
      </c>
      <c r="AA19" s="13">
        <v>183292</v>
      </c>
    </row>
    <row r="20" spans="1:27" x14ac:dyDescent="0.45">
      <c r="A20" t="s">
        <v>32</v>
      </c>
      <c r="B20" t="s">
        <v>27</v>
      </c>
      <c r="C20" t="s">
        <v>27</v>
      </c>
      <c r="D20" t="s">
        <v>27</v>
      </c>
      <c r="E20" t="s">
        <v>27</v>
      </c>
      <c r="F20" t="s">
        <v>27</v>
      </c>
      <c r="G20" t="s">
        <v>27</v>
      </c>
      <c r="H20" t="s">
        <v>27</v>
      </c>
      <c r="I20" t="s">
        <v>27</v>
      </c>
      <c r="J20" t="s">
        <v>27</v>
      </c>
      <c r="K20" t="s">
        <v>27</v>
      </c>
      <c r="L20" t="s">
        <v>27</v>
      </c>
      <c r="M20" t="s">
        <v>27</v>
      </c>
      <c r="N20" s="13">
        <f t="shared" si="0"/>
        <v>0</v>
      </c>
      <c r="P20" t="s">
        <v>27</v>
      </c>
      <c r="Q20" t="s">
        <v>27</v>
      </c>
      <c r="R20" t="s">
        <v>27</v>
      </c>
      <c r="S20" t="s">
        <v>27</v>
      </c>
      <c r="T20" t="s">
        <v>27</v>
      </c>
      <c r="U20" t="s">
        <v>27</v>
      </c>
      <c r="V20" t="s">
        <v>27</v>
      </c>
      <c r="W20" t="s">
        <v>27</v>
      </c>
      <c r="X20" t="s">
        <v>27</v>
      </c>
      <c r="Y20" t="s">
        <v>27</v>
      </c>
      <c r="Z20" t="s">
        <v>27</v>
      </c>
      <c r="AA20" t="s">
        <v>27</v>
      </c>
    </row>
    <row r="21" spans="1:27" x14ac:dyDescent="0.45">
      <c r="A21" t="s">
        <v>33</v>
      </c>
      <c r="B21" s="13">
        <v>1074755</v>
      </c>
      <c r="C21" s="13">
        <v>982936</v>
      </c>
      <c r="D21" s="13">
        <v>822628</v>
      </c>
      <c r="E21" s="13">
        <v>877338</v>
      </c>
      <c r="F21" s="13">
        <v>944614</v>
      </c>
      <c r="G21" s="13">
        <v>711900</v>
      </c>
      <c r="H21" s="13">
        <v>756313</v>
      </c>
      <c r="I21" s="13">
        <v>553838</v>
      </c>
      <c r="J21" s="13">
        <v>827354</v>
      </c>
      <c r="K21" s="13">
        <v>1001375</v>
      </c>
      <c r="L21" s="13">
        <v>1087535</v>
      </c>
      <c r="M21" s="13">
        <v>1000661</v>
      </c>
      <c r="N21" s="13">
        <f t="shared" si="0"/>
        <v>10641247</v>
      </c>
      <c r="P21" s="13">
        <v>625776</v>
      </c>
      <c r="Q21" s="13">
        <v>961173</v>
      </c>
      <c r="R21" s="13">
        <v>972006</v>
      </c>
      <c r="S21" s="13">
        <v>1028387</v>
      </c>
      <c r="T21" s="13">
        <v>876151</v>
      </c>
      <c r="U21" s="13">
        <v>683146</v>
      </c>
      <c r="V21" s="13">
        <v>532464</v>
      </c>
      <c r="W21" s="13">
        <v>792327</v>
      </c>
      <c r="X21" s="13">
        <v>1006658</v>
      </c>
      <c r="Y21" s="13">
        <v>1063936</v>
      </c>
      <c r="Z21" s="13">
        <v>1210020</v>
      </c>
      <c r="AA21" s="13">
        <v>1084941</v>
      </c>
    </row>
    <row r="22" spans="1:27" x14ac:dyDescent="0.45">
      <c r="A22" t="s">
        <v>34</v>
      </c>
      <c r="B22">
        <v>63</v>
      </c>
      <c r="C22">
        <v>90</v>
      </c>
      <c r="D22">
        <v>113</v>
      </c>
      <c r="E22">
        <v>134</v>
      </c>
      <c r="F22">
        <v>187</v>
      </c>
      <c r="G22">
        <v>187</v>
      </c>
      <c r="H22">
        <v>197</v>
      </c>
      <c r="I22">
        <v>164</v>
      </c>
      <c r="J22">
        <v>167</v>
      </c>
      <c r="K22">
        <v>109</v>
      </c>
      <c r="L22">
        <v>60</v>
      </c>
      <c r="M22">
        <v>42</v>
      </c>
      <c r="N22" s="13">
        <f t="shared" si="0"/>
        <v>1513</v>
      </c>
      <c r="P22">
        <v>41</v>
      </c>
      <c r="Q22">
        <v>79</v>
      </c>
      <c r="R22">
        <v>108</v>
      </c>
      <c r="S22">
        <v>144</v>
      </c>
      <c r="T22">
        <v>165</v>
      </c>
      <c r="U22">
        <v>194</v>
      </c>
      <c r="V22">
        <v>184</v>
      </c>
      <c r="W22">
        <v>166</v>
      </c>
      <c r="X22">
        <v>139</v>
      </c>
      <c r="Y22">
        <v>84</v>
      </c>
      <c r="Z22">
        <v>78</v>
      </c>
      <c r="AA22">
        <v>45</v>
      </c>
    </row>
    <row r="23" spans="1:27" x14ac:dyDescent="0.45">
      <c r="A23" t="s">
        <v>35</v>
      </c>
      <c r="B23">
        <v>0</v>
      </c>
      <c r="C23">
        <v>0</v>
      </c>
      <c r="D23">
        <v>0</v>
      </c>
      <c r="E23">
        <v>0</v>
      </c>
      <c r="F23">
        <v>0</v>
      </c>
      <c r="G23">
        <v>0</v>
      </c>
      <c r="H23">
        <v>0</v>
      </c>
      <c r="I23">
        <v>0</v>
      </c>
      <c r="J23">
        <v>0</v>
      </c>
      <c r="K23">
        <v>0</v>
      </c>
      <c r="L23">
        <v>0</v>
      </c>
      <c r="M23">
        <v>0</v>
      </c>
      <c r="N23" s="13">
        <f t="shared" si="0"/>
        <v>0</v>
      </c>
      <c r="P23">
        <v>0</v>
      </c>
      <c r="Q23">
        <v>0</v>
      </c>
      <c r="R23">
        <v>0</v>
      </c>
      <c r="S23">
        <v>0</v>
      </c>
      <c r="T23">
        <v>0</v>
      </c>
      <c r="U23">
        <v>0</v>
      </c>
      <c r="V23">
        <v>0</v>
      </c>
      <c r="W23">
        <v>0</v>
      </c>
      <c r="X23">
        <v>0</v>
      </c>
      <c r="Y23">
        <v>0</v>
      </c>
      <c r="Z23">
        <v>0</v>
      </c>
      <c r="AA23">
        <v>0</v>
      </c>
    </row>
    <row r="25" spans="1:27" x14ac:dyDescent="0.45">
      <c r="A25" t="s">
        <v>36</v>
      </c>
    </row>
    <row r="26" spans="1:27" x14ac:dyDescent="0.45">
      <c r="A26" t="s">
        <v>27</v>
      </c>
      <c r="B26" t="s">
        <v>37</v>
      </c>
    </row>
    <row r="30" spans="1:27" x14ac:dyDescent="0.45">
      <c r="A30" t="s">
        <v>38</v>
      </c>
    </row>
    <row r="31" spans="1:27" x14ac:dyDescent="0.45">
      <c r="A31">
        <v>1</v>
      </c>
      <c r="B31" t="s">
        <v>39</v>
      </c>
    </row>
    <row r="32" spans="1:27" x14ac:dyDescent="0.45">
      <c r="A32">
        <v>2</v>
      </c>
      <c r="B32" t="s">
        <v>40</v>
      </c>
    </row>
    <row r="33" spans="1:2" x14ac:dyDescent="0.45">
      <c r="A33">
        <v>3</v>
      </c>
      <c r="B33" t="s">
        <v>41</v>
      </c>
    </row>
    <row r="34" spans="1:2" x14ac:dyDescent="0.45">
      <c r="A34">
        <v>4</v>
      </c>
      <c r="B34" t="s">
        <v>42</v>
      </c>
    </row>
    <row r="35" spans="1:2" x14ac:dyDescent="0.45">
      <c r="A35">
        <v>5</v>
      </c>
      <c r="B35" t="s">
        <v>43</v>
      </c>
    </row>
    <row r="36" spans="1:2" x14ac:dyDescent="0.45">
      <c r="A36">
        <v>6</v>
      </c>
      <c r="B36" t="s">
        <v>44</v>
      </c>
    </row>
    <row r="37" spans="1:2" x14ac:dyDescent="0.45">
      <c r="A37">
        <v>7</v>
      </c>
      <c r="B37" t="s">
        <v>45</v>
      </c>
    </row>
    <row r="38" spans="1:2" ht="356.25" x14ac:dyDescent="0.45">
      <c r="A38">
        <v>8</v>
      </c>
      <c r="B38" s="14" t="s">
        <v>46</v>
      </c>
    </row>
    <row r="39" spans="1:2" x14ac:dyDescent="0.45">
      <c r="A39">
        <v>9</v>
      </c>
      <c r="B39" t="s">
        <v>47</v>
      </c>
    </row>
    <row r="40" spans="1:2" x14ac:dyDescent="0.45">
      <c r="A40">
        <v>10</v>
      </c>
      <c r="B40" t="s">
        <v>48</v>
      </c>
    </row>
    <row r="41" spans="1:2" x14ac:dyDescent="0.45">
      <c r="A41">
        <v>11</v>
      </c>
      <c r="B41" t="s">
        <v>49</v>
      </c>
    </row>
    <row r="45" spans="1:2" x14ac:dyDescent="0.45">
      <c r="A45" t="s">
        <v>50</v>
      </c>
    </row>
    <row r="46" spans="1:2" x14ac:dyDescent="0.45">
      <c r="A46" t="s">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0C66B-1036-4A66-A452-752BD25BAA5D}">
  <dimension ref="A1:R104"/>
  <sheetViews>
    <sheetView workbookViewId="0">
      <pane xSplit="1" topLeftCell="C1" activePane="topRight" state="frozen"/>
      <selection pane="topRight" activeCell="Q54" sqref="Q54"/>
    </sheetView>
  </sheetViews>
  <sheetFormatPr defaultRowHeight="14.25" x14ac:dyDescent="0.45"/>
  <cols>
    <col min="1" max="1" width="22" customWidth="1"/>
  </cols>
  <sheetData>
    <row r="1" spans="1:18" ht="21" x14ac:dyDescent="0.65">
      <c r="A1" s="10" t="s">
        <v>54</v>
      </c>
      <c r="B1" s="9"/>
      <c r="C1" s="9"/>
      <c r="D1" s="9"/>
      <c r="E1" s="9"/>
      <c r="F1" s="9"/>
      <c r="G1" s="9"/>
      <c r="H1" s="9"/>
      <c r="I1" s="9"/>
      <c r="J1" s="9"/>
      <c r="K1" s="9"/>
      <c r="L1" s="9"/>
      <c r="M1" s="9"/>
      <c r="N1" s="9"/>
      <c r="O1" s="9"/>
      <c r="P1" s="9"/>
      <c r="Q1" s="9"/>
      <c r="R1" s="9"/>
    </row>
    <row r="2" spans="1:18" ht="21" x14ac:dyDescent="0.65">
      <c r="A2" s="10" t="s">
        <v>55</v>
      </c>
      <c r="B2" s="9"/>
      <c r="C2" s="9"/>
      <c r="D2" s="9"/>
      <c r="E2" s="9"/>
      <c r="F2" s="9"/>
      <c r="G2" s="9"/>
      <c r="H2" s="9"/>
      <c r="I2" s="9"/>
      <c r="J2" s="9"/>
      <c r="K2" s="9"/>
      <c r="L2" s="9"/>
      <c r="M2" s="9"/>
      <c r="N2" s="9"/>
      <c r="O2" s="9"/>
      <c r="P2" s="9"/>
      <c r="Q2" s="9"/>
      <c r="R2" s="9"/>
    </row>
    <row r="3" spans="1:18" ht="21" x14ac:dyDescent="0.65">
      <c r="A3" s="10" t="s">
        <v>56</v>
      </c>
      <c r="B3" s="9"/>
      <c r="C3" s="9"/>
      <c r="D3" s="9"/>
      <c r="E3" s="9"/>
      <c r="F3" s="9"/>
      <c r="G3" s="9"/>
      <c r="H3" s="9"/>
      <c r="I3" s="9"/>
      <c r="J3" s="9"/>
      <c r="K3" s="9"/>
      <c r="L3" s="9"/>
      <c r="M3" s="9"/>
      <c r="N3" s="9"/>
      <c r="O3" s="9"/>
      <c r="P3" s="9"/>
      <c r="Q3" s="9"/>
      <c r="R3" s="9"/>
    </row>
    <row r="4" spans="1:18" ht="21" x14ac:dyDescent="0.65">
      <c r="A4" s="10" t="s">
        <v>57</v>
      </c>
      <c r="B4" s="9"/>
      <c r="C4" s="9"/>
      <c r="D4" s="9"/>
      <c r="E4" s="9"/>
      <c r="F4" s="9"/>
      <c r="G4" s="9"/>
      <c r="H4" s="9"/>
      <c r="I4" s="9"/>
      <c r="J4" s="9"/>
      <c r="K4" s="9"/>
      <c r="L4" s="9"/>
      <c r="M4" s="9"/>
      <c r="N4" s="9"/>
      <c r="O4" s="9"/>
      <c r="P4" s="9"/>
      <c r="Q4" s="9"/>
      <c r="R4" s="9"/>
    </row>
    <row r="7" spans="1:18" ht="18" x14ac:dyDescent="0.55000000000000004">
      <c r="A7" s="11" t="s">
        <v>58</v>
      </c>
      <c r="B7" s="9"/>
      <c r="C7" s="9"/>
      <c r="D7" s="9"/>
      <c r="E7" s="9"/>
      <c r="F7" s="9"/>
      <c r="G7" s="9"/>
      <c r="H7" s="9"/>
      <c r="I7" s="9"/>
      <c r="J7" s="9"/>
      <c r="K7" s="9"/>
      <c r="L7" s="9"/>
      <c r="M7" s="9"/>
      <c r="N7" s="9"/>
      <c r="O7" s="9"/>
      <c r="P7" s="9"/>
      <c r="Q7" s="9"/>
      <c r="R7" s="9"/>
    </row>
    <row r="8" spans="1:18" x14ac:dyDescent="0.45">
      <c r="A8" s="9" t="s">
        <v>59</v>
      </c>
      <c r="B8" s="9" t="s">
        <v>60</v>
      </c>
      <c r="C8" s="9" t="s">
        <v>61</v>
      </c>
      <c r="D8" s="9" t="s">
        <v>62</v>
      </c>
      <c r="E8" s="9" t="s">
        <v>63</v>
      </c>
      <c r="F8" s="9" t="s">
        <v>64</v>
      </c>
      <c r="G8" s="9" t="s">
        <v>65</v>
      </c>
      <c r="H8" s="9" t="s">
        <v>66</v>
      </c>
      <c r="I8" s="9" t="s">
        <v>67</v>
      </c>
      <c r="J8" s="9" t="s">
        <v>68</v>
      </c>
      <c r="K8" s="9" t="s">
        <v>69</v>
      </c>
      <c r="L8" s="9" t="s">
        <v>70</v>
      </c>
      <c r="M8" s="9" t="s">
        <v>71</v>
      </c>
      <c r="N8" s="9" t="s">
        <v>72</v>
      </c>
      <c r="O8" s="9" t="s">
        <v>73</v>
      </c>
      <c r="P8" s="9" t="s">
        <v>74</v>
      </c>
      <c r="Q8" s="9" t="s">
        <v>75</v>
      </c>
      <c r="R8" s="9" t="s">
        <v>76</v>
      </c>
    </row>
    <row r="9" spans="1:18" x14ac:dyDescent="0.45">
      <c r="A9" s="9" t="s">
        <v>77</v>
      </c>
      <c r="B9" s="9">
        <v>72877.98</v>
      </c>
      <c r="C9" s="9">
        <v>72767.98</v>
      </c>
      <c r="D9" s="9">
        <v>73568.98</v>
      </c>
      <c r="E9" s="9">
        <v>74471.98</v>
      </c>
      <c r="F9" s="9">
        <v>74753.98</v>
      </c>
      <c r="G9" s="9">
        <v>75148.98</v>
      </c>
      <c r="H9" s="9">
        <v>75464.84</v>
      </c>
      <c r="I9" s="9">
        <v>76520.13</v>
      </c>
      <c r="J9" s="9">
        <v>75991.44</v>
      </c>
      <c r="K9" s="9">
        <v>78564.850000000006</v>
      </c>
      <c r="L9" s="9">
        <v>79677.210000000006</v>
      </c>
      <c r="M9" s="9">
        <v>80624.679999999993</v>
      </c>
      <c r="N9" s="9">
        <v>80922.48</v>
      </c>
      <c r="O9" s="9">
        <v>81383.48</v>
      </c>
      <c r="P9" s="9">
        <v>81433.48</v>
      </c>
      <c r="Q9" s="9">
        <v>81468.27</v>
      </c>
      <c r="R9" s="9">
        <v>83287.27</v>
      </c>
    </row>
    <row r="10" spans="1:18" x14ac:dyDescent="0.45">
      <c r="A10" s="9" t="s">
        <v>78</v>
      </c>
      <c r="B10" s="9">
        <v>557.37</v>
      </c>
      <c r="C10" s="9">
        <v>1443.04</v>
      </c>
      <c r="D10" s="9">
        <v>1823.24</v>
      </c>
      <c r="E10" s="9">
        <v>2321.14</v>
      </c>
      <c r="F10" s="9">
        <v>3240.14</v>
      </c>
      <c r="G10" s="9">
        <v>3746.11</v>
      </c>
      <c r="H10" s="9">
        <v>5171.34</v>
      </c>
      <c r="I10" s="9">
        <v>5883.21</v>
      </c>
      <c r="J10" s="9">
        <v>7467.01</v>
      </c>
      <c r="K10" s="9">
        <v>9404.99</v>
      </c>
      <c r="L10" s="9">
        <v>10945.79</v>
      </c>
      <c r="M10" s="9">
        <v>11766.8</v>
      </c>
      <c r="N10" s="9">
        <v>12673.45</v>
      </c>
      <c r="O10" s="9">
        <v>12781.65</v>
      </c>
      <c r="P10" s="9">
        <v>13506.05</v>
      </c>
      <c r="Q10" s="9">
        <v>13901.05</v>
      </c>
      <c r="R10" s="9">
        <v>14278.05</v>
      </c>
    </row>
    <row r="11" spans="1:18" x14ac:dyDescent="0.45">
      <c r="A11" s="9" t="s">
        <v>79</v>
      </c>
      <c r="B11" s="9">
        <v>1708.29</v>
      </c>
      <c r="C11" s="9">
        <v>1714.89</v>
      </c>
      <c r="D11" s="9">
        <v>1714.89</v>
      </c>
      <c r="E11" s="9">
        <v>1638.89</v>
      </c>
      <c r="F11" s="9">
        <v>1707.99</v>
      </c>
      <c r="G11" s="9">
        <v>1772.99</v>
      </c>
      <c r="H11" s="9">
        <v>1802.49</v>
      </c>
      <c r="I11" s="9">
        <v>1857.59</v>
      </c>
      <c r="J11" s="9">
        <v>1886.43</v>
      </c>
      <c r="K11" s="9">
        <v>2341.5300000000002</v>
      </c>
      <c r="L11" s="9">
        <v>2209.63</v>
      </c>
      <c r="M11" s="9">
        <v>2488.1999999999998</v>
      </c>
      <c r="N11" s="9">
        <v>2410.6</v>
      </c>
      <c r="O11" s="9">
        <v>2432.4</v>
      </c>
      <c r="P11" s="9">
        <v>2232.9</v>
      </c>
      <c r="Q11" s="9">
        <v>2283.8000000000002</v>
      </c>
      <c r="R11" s="9">
        <v>2337.0500000000002</v>
      </c>
    </row>
    <row r="12" spans="1:18" x14ac:dyDescent="0.45">
      <c r="A12" s="9" t="s">
        <v>80</v>
      </c>
      <c r="B12" s="9">
        <v>16.75</v>
      </c>
      <c r="C12" s="9">
        <v>20.48</v>
      </c>
      <c r="D12" s="9">
        <v>25.77</v>
      </c>
      <c r="E12" s="9">
        <v>32.72</v>
      </c>
      <c r="F12" s="9">
        <v>94.57</v>
      </c>
      <c r="G12" s="9">
        <v>281.13</v>
      </c>
      <c r="H12" s="9">
        <v>419.4</v>
      </c>
      <c r="I12" s="9">
        <v>647.48</v>
      </c>
      <c r="J12" s="9">
        <v>1027.6300000000001</v>
      </c>
      <c r="K12" s="9">
        <v>1523.48</v>
      </c>
      <c r="L12" s="9">
        <v>2135.48</v>
      </c>
      <c r="M12" s="9">
        <v>2416.06</v>
      </c>
      <c r="N12" s="9">
        <v>2614.46</v>
      </c>
      <c r="O12" s="9">
        <v>2719.86</v>
      </c>
      <c r="P12" s="9">
        <v>2906.86</v>
      </c>
      <c r="Q12" s="9">
        <v>2967.86</v>
      </c>
      <c r="R12" s="9">
        <v>3202.15</v>
      </c>
    </row>
    <row r="13" spans="1:18" x14ac:dyDescent="0.45">
      <c r="A13" s="9" t="s">
        <v>81</v>
      </c>
      <c r="B13" s="9">
        <v>12805</v>
      </c>
      <c r="C13" s="9">
        <v>13345</v>
      </c>
      <c r="D13" s="9">
        <v>13345</v>
      </c>
      <c r="E13" s="9">
        <v>13345</v>
      </c>
      <c r="F13" s="9">
        <v>13345</v>
      </c>
      <c r="G13" s="9">
        <v>13345</v>
      </c>
      <c r="H13" s="9">
        <v>13345</v>
      </c>
      <c r="I13" s="9">
        <v>13345</v>
      </c>
      <c r="J13" s="9">
        <v>14345</v>
      </c>
      <c r="K13" s="9">
        <v>14273</v>
      </c>
      <c r="L13" s="9">
        <v>14273</v>
      </c>
      <c r="M13" s="9">
        <v>14273</v>
      </c>
      <c r="N13" s="9">
        <v>13338</v>
      </c>
      <c r="O13" s="9">
        <v>13338</v>
      </c>
      <c r="P13" s="9">
        <v>13338</v>
      </c>
      <c r="Q13" s="9">
        <v>12513</v>
      </c>
      <c r="R13" s="9">
        <v>12513</v>
      </c>
    </row>
    <row r="14" spans="1:18" x14ac:dyDescent="0.45">
      <c r="A14" s="9" t="s">
        <v>82</v>
      </c>
      <c r="B14" s="9">
        <v>15647.64</v>
      </c>
      <c r="C14" s="9">
        <v>15563.64</v>
      </c>
      <c r="D14" s="9">
        <v>15650.64</v>
      </c>
      <c r="E14" s="9">
        <v>15471.64</v>
      </c>
      <c r="F14" s="9">
        <v>15528.64</v>
      </c>
      <c r="G14" s="9">
        <v>13779.64</v>
      </c>
      <c r="H14" s="9">
        <v>13253.64</v>
      </c>
      <c r="I14" s="9">
        <v>12419.64</v>
      </c>
      <c r="J14" s="9">
        <v>11445.94</v>
      </c>
      <c r="K14" s="9">
        <v>9641.64</v>
      </c>
      <c r="L14" s="9">
        <v>9517.44</v>
      </c>
      <c r="M14" s="9">
        <v>9517.44</v>
      </c>
      <c r="N14" s="9">
        <v>9517.44</v>
      </c>
      <c r="O14" s="9">
        <v>8929.44</v>
      </c>
      <c r="P14" s="9">
        <v>8929.44</v>
      </c>
      <c r="Q14" s="9">
        <v>8521.7999999999993</v>
      </c>
      <c r="R14" s="9">
        <v>7976.8</v>
      </c>
    </row>
    <row r="15" spans="1:18" x14ac:dyDescent="0.45">
      <c r="A15" s="9" t="s">
        <v>83</v>
      </c>
      <c r="B15" s="9">
        <v>13561.11</v>
      </c>
      <c r="C15" s="9">
        <v>13858.78</v>
      </c>
      <c r="D15" s="9">
        <v>13954.9</v>
      </c>
      <c r="E15" s="9">
        <v>15717.1</v>
      </c>
      <c r="F15" s="9">
        <v>15820.33</v>
      </c>
      <c r="G15" s="9">
        <v>18944.95</v>
      </c>
      <c r="H15" s="9">
        <v>19354.650000000001</v>
      </c>
      <c r="I15" s="9">
        <v>19891.080000000002</v>
      </c>
      <c r="J15" s="9">
        <v>20065.77</v>
      </c>
      <c r="K15" s="9">
        <v>20153.21</v>
      </c>
      <c r="L15" s="9">
        <v>21931.08</v>
      </c>
      <c r="M15" s="9">
        <v>21566.92</v>
      </c>
      <c r="N15" s="9">
        <v>22095.919999999998</v>
      </c>
      <c r="O15" s="9">
        <v>22565.919999999998</v>
      </c>
      <c r="P15" s="9">
        <v>22726.92</v>
      </c>
      <c r="Q15" s="9">
        <v>24473.32</v>
      </c>
      <c r="R15" s="9">
        <v>26234.32</v>
      </c>
    </row>
    <row r="16" spans="1:18" x14ac:dyDescent="0.45">
      <c r="A16" s="9" t="s">
        <v>84</v>
      </c>
      <c r="B16" s="9">
        <v>4770.08</v>
      </c>
      <c r="C16" s="9">
        <v>4519.4399999999996</v>
      </c>
      <c r="D16" s="9">
        <v>4524.4399999999996</v>
      </c>
      <c r="E16" s="9">
        <v>4520.6899999999996</v>
      </c>
      <c r="F16" s="9">
        <v>4474.83</v>
      </c>
      <c r="G16" s="9">
        <v>4609.0200000000004</v>
      </c>
      <c r="H16" s="9">
        <v>3916.28</v>
      </c>
      <c r="I16" s="9">
        <v>3641.15</v>
      </c>
      <c r="J16" s="9">
        <v>3645.15</v>
      </c>
      <c r="K16" s="9">
        <v>3655.7</v>
      </c>
      <c r="L16" s="9">
        <v>3500.7</v>
      </c>
      <c r="M16" s="9">
        <v>3558.68</v>
      </c>
      <c r="N16" s="9">
        <v>3594.53</v>
      </c>
      <c r="O16" s="9">
        <v>3614.53</v>
      </c>
      <c r="P16" s="9">
        <v>3624.53</v>
      </c>
      <c r="Q16" s="9">
        <v>3624.53</v>
      </c>
      <c r="R16" s="9">
        <v>3134.53</v>
      </c>
    </row>
    <row r="17" spans="1:18" ht="18" x14ac:dyDescent="0.55000000000000004">
      <c r="A17" s="11" t="s">
        <v>53</v>
      </c>
      <c r="B17" s="9"/>
      <c r="C17" s="9"/>
      <c r="D17" s="9"/>
      <c r="E17" s="9"/>
      <c r="F17" s="9"/>
      <c r="G17" s="9"/>
      <c r="H17" s="9"/>
      <c r="I17" s="9"/>
      <c r="J17" s="9"/>
      <c r="K17" s="9"/>
      <c r="L17" s="9"/>
      <c r="M17" s="9"/>
      <c r="N17" s="9"/>
      <c r="O17" s="9"/>
      <c r="P17" s="9"/>
      <c r="Q17" s="9"/>
      <c r="R17" s="9"/>
    </row>
    <row r="18" spans="1:18" x14ac:dyDescent="0.45">
      <c r="A18" s="9" t="s">
        <v>59</v>
      </c>
      <c r="B18" s="9" t="s">
        <v>60</v>
      </c>
      <c r="C18" s="9" t="s">
        <v>61</v>
      </c>
      <c r="D18" s="9" t="s">
        <v>62</v>
      </c>
      <c r="E18" s="9" t="s">
        <v>63</v>
      </c>
      <c r="F18" s="9" t="s">
        <v>64</v>
      </c>
      <c r="G18" s="9" t="s">
        <v>65</v>
      </c>
      <c r="H18" s="9" t="s">
        <v>66</v>
      </c>
      <c r="I18" s="9" t="s">
        <v>67</v>
      </c>
      <c r="J18" s="9" t="s">
        <v>68</v>
      </c>
      <c r="K18" s="9" t="s">
        <v>69</v>
      </c>
      <c r="L18" s="9" t="s">
        <v>70</v>
      </c>
      <c r="M18" s="9" t="s">
        <v>71</v>
      </c>
      <c r="N18" s="9" t="s">
        <v>72</v>
      </c>
      <c r="O18" s="9" t="s">
        <v>73</v>
      </c>
      <c r="P18" s="9" t="s">
        <v>74</v>
      </c>
      <c r="Q18" s="9" t="s">
        <v>75</v>
      </c>
      <c r="R18" s="9" t="s">
        <v>76</v>
      </c>
    </row>
    <row r="19" spans="1:18" x14ac:dyDescent="0.45">
      <c r="A19" s="9" t="s">
        <v>77</v>
      </c>
      <c r="B19" s="9">
        <v>36473</v>
      </c>
      <c r="C19" s="9">
        <v>36686</v>
      </c>
      <c r="D19" s="9">
        <v>37440</v>
      </c>
      <c r="E19" s="9">
        <v>38265</v>
      </c>
      <c r="F19" s="9">
        <v>38414.01</v>
      </c>
      <c r="G19" s="9">
        <v>38426.01</v>
      </c>
      <c r="H19" s="9">
        <v>38184</v>
      </c>
      <c r="I19" s="9">
        <v>39217</v>
      </c>
      <c r="J19" s="9">
        <v>38433</v>
      </c>
      <c r="K19" s="9">
        <v>40034</v>
      </c>
      <c r="L19" s="9">
        <v>40212</v>
      </c>
      <c r="M19" s="9">
        <v>40396.949999999997</v>
      </c>
      <c r="N19" s="9">
        <v>40442.15</v>
      </c>
      <c r="O19" s="9">
        <v>40853.15</v>
      </c>
      <c r="P19" s="9">
        <v>40853.15</v>
      </c>
      <c r="Q19" s="9">
        <v>40866.35</v>
      </c>
      <c r="R19" s="9">
        <v>41111.35</v>
      </c>
    </row>
    <row r="20" spans="1:18" x14ac:dyDescent="0.45">
      <c r="A20" s="9" t="s">
        <v>78</v>
      </c>
      <c r="B20" s="9">
        <v>207</v>
      </c>
      <c r="C20" s="9">
        <v>317</v>
      </c>
      <c r="D20" s="9">
        <v>417</v>
      </c>
      <c r="E20" s="9">
        <v>527</v>
      </c>
      <c r="F20" s="9">
        <v>660</v>
      </c>
      <c r="G20" s="9">
        <v>663.97</v>
      </c>
      <c r="H20" s="9">
        <v>923</v>
      </c>
      <c r="I20" s="9">
        <v>1199.57</v>
      </c>
      <c r="J20" s="9">
        <v>2187.4</v>
      </c>
      <c r="K20" s="9">
        <v>2648.4</v>
      </c>
      <c r="L20" s="9">
        <v>3045.4</v>
      </c>
      <c r="M20" s="9">
        <v>3332.72</v>
      </c>
      <c r="N20" s="9">
        <v>3732.37</v>
      </c>
      <c r="O20" s="9">
        <v>3879.57</v>
      </c>
      <c r="P20" s="9">
        <v>4303.97</v>
      </c>
      <c r="Q20" s="9">
        <v>4329.97</v>
      </c>
      <c r="R20" s="9">
        <v>4329.97</v>
      </c>
    </row>
    <row r="21" spans="1:18" x14ac:dyDescent="0.45">
      <c r="A21" s="9" t="s">
        <v>79</v>
      </c>
      <c r="B21" s="9">
        <v>278</v>
      </c>
      <c r="C21" s="9">
        <v>278</v>
      </c>
      <c r="D21" s="9">
        <v>278</v>
      </c>
      <c r="E21" s="9">
        <v>230</v>
      </c>
      <c r="F21" s="9">
        <v>230</v>
      </c>
      <c r="G21" s="9">
        <v>230</v>
      </c>
      <c r="H21" s="9">
        <v>240</v>
      </c>
      <c r="I21" s="9">
        <v>240</v>
      </c>
      <c r="J21" s="9">
        <v>240</v>
      </c>
      <c r="K21" s="9">
        <v>240</v>
      </c>
      <c r="L21" s="9">
        <v>245</v>
      </c>
      <c r="M21" s="9">
        <v>244.84</v>
      </c>
      <c r="N21" s="9">
        <v>244.84</v>
      </c>
      <c r="O21" s="9">
        <v>266.64</v>
      </c>
      <c r="P21" s="9">
        <v>266.64</v>
      </c>
      <c r="Q21" s="9">
        <v>276.54000000000002</v>
      </c>
      <c r="R21" s="9">
        <v>325.79000000000002</v>
      </c>
    </row>
    <row r="22" spans="1:18" x14ac:dyDescent="0.45">
      <c r="A22" s="9" t="s">
        <v>80</v>
      </c>
      <c r="B22" s="9">
        <v>0</v>
      </c>
      <c r="C22" s="9">
        <v>0</v>
      </c>
      <c r="D22" s="9">
        <v>0</v>
      </c>
      <c r="E22" s="9">
        <v>0</v>
      </c>
      <c r="F22" s="9">
        <v>0</v>
      </c>
      <c r="G22" s="9">
        <v>0</v>
      </c>
      <c r="H22" s="9">
        <v>0</v>
      </c>
      <c r="I22" s="9">
        <v>0</v>
      </c>
      <c r="J22" s="9">
        <v>0.3</v>
      </c>
      <c r="K22" s="9">
        <v>0.3</v>
      </c>
      <c r="L22" s="9">
        <v>0.3</v>
      </c>
      <c r="M22" s="9">
        <v>0.3</v>
      </c>
      <c r="N22" s="9">
        <v>0.3</v>
      </c>
      <c r="O22" s="9">
        <v>0.3</v>
      </c>
      <c r="P22" s="9">
        <v>0.3</v>
      </c>
      <c r="Q22" s="9">
        <v>20.3</v>
      </c>
      <c r="R22" s="9">
        <v>20.3</v>
      </c>
    </row>
    <row r="23" spans="1:18" x14ac:dyDescent="0.45">
      <c r="A23" s="9" t="s">
        <v>81</v>
      </c>
      <c r="B23" s="9">
        <v>675</v>
      </c>
      <c r="C23" s="9">
        <v>675</v>
      </c>
      <c r="D23" s="9">
        <v>675</v>
      </c>
      <c r="E23" s="9">
        <v>675</v>
      </c>
      <c r="F23" s="9">
        <v>675</v>
      </c>
      <c r="G23" s="9">
        <v>675</v>
      </c>
      <c r="H23" s="9">
        <v>675</v>
      </c>
      <c r="I23" s="9">
        <v>675</v>
      </c>
      <c r="J23" s="9">
        <v>0</v>
      </c>
      <c r="K23" s="9">
        <v>0</v>
      </c>
      <c r="L23" s="9">
        <v>0</v>
      </c>
      <c r="M23" s="9">
        <v>0</v>
      </c>
      <c r="N23" s="9">
        <v>0</v>
      </c>
      <c r="O23" s="9">
        <v>0</v>
      </c>
      <c r="P23" s="9">
        <v>0</v>
      </c>
      <c r="Q23" s="9">
        <v>0</v>
      </c>
      <c r="R23" s="9">
        <v>0</v>
      </c>
    </row>
    <row r="24" spans="1:18" x14ac:dyDescent="0.45">
      <c r="A24" s="9" t="s">
        <v>82</v>
      </c>
      <c r="B24" s="9">
        <v>0</v>
      </c>
      <c r="C24" s="9">
        <v>0</v>
      </c>
      <c r="D24" s="9">
        <v>0</v>
      </c>
      <c r="E24" s="9">
        <v>0</v>
      </c>
      <c r="F24" s="9">
        <v>0</v>
      </c>
      <c r="G24" s="9">
        <v>0</v>
      </c>
      <c r="H24" s="9">
        <v>0</v>
      </c>
      <c r="I24" s="9">
        <v>0</v>
      </c>
      <c r="J24" s="9">
        <v>0</v>
      </c>
      <c r="K24" s="9">
        <v>0</v>
      </c>
      <c r="L24" s="9">
        <v>0</v>
      </c>
      <c r="M24" s="9">
        <v>0</v>
      </c>
      <c r="N24" s="9">
        <v>0</v>
      </c>
      <c r="O24" s="9">
        <v>0</v>
      </c>
      <c r="P24" s="9">
        <v>0</v>
      </c>
      <c r="Q24" s="9">
        <v>0</v>
      </c>
      <c r="R24" s="9">
        <v>0</v>
      </c>
    </row>
    <row r="25" spans="1:18" x14ac:dyDescent="0.45">
      <c r="A25" s="9" t="s">
        <v>83</v>
      </c>
      <c r="B25" s="9">
        <v>31.05</v>
      </c>
      <c r="C25" s="9">
        <v>591.04999999999995</v>
      </c>
      <c r="D25" s="9">
        <v>591.04999999999995</v>
      </c>
      <c r="E25" s="9">
        <v>591.04999999999995</v>
      </c>
      <c r="F25" s="9">
        <v>591.04999999999995</v>
      </c>
      <c r="G25" s="9">
        <v>589.45000000000005</v>
      </c>
      <c r="H25" s="9">
        <v>564.45000000000005</v>
      </c>
      <c r="I25" s="9">
        <v>564.45000000000005</v>
      </c>
      <c r="J25" s="9">
        <v>564.53</v>
      </c>
      <c r="K25" s="9">
        <v>560.53</v>
      </c>
      <c r="L25" s="9">
        <v>560.53</v>
      </c>
      <c r="M25" s="9">
        <v>649.13</v>
      </c>
      <c r="N25" s="9">
        <v>649.13</v>
      </c>
      <c r="O25" s="9">
        <v>649.13</v>
      </c>
      <c r="P25" s="9">
        <v>649.13</v>
      </c>
      <c r="Q25" s="9">
        <v>649.13</v>
      </c>
      <c r="R25" s="9">
        <v>649.13</v>
      </c>
    </row>
    <row r="26" spans="1:18" x14ac:dyDescent="0.45">
      <c r="A26" s="9" t="s">
        <v>84</v>
      </c>
      <c r="B26" s="9">
        <v>1594.63</v>
      </c>
      <c r="C26" s="9">
        <v>1382.99</v>
      </c>
      <c r="D26" s="9">
        <v>1382.99</v>
      </c>
      <c r="E26" s="9">
        <v>1382.99</v>
      </c>
      <c r="F26" s="9">
        <v>1382.99</v>
      </c>
      <c r="G26" s="9">
        <v>1382.99</v>
      </c>
      <c r="H26" s="9">
        <v>723.28</v>
      </c>
      <c r="I26" s="9">
        <v>415.12</v>
      </c>
      <c r="J26" s="9">
        <v>415.12</v>
      </c>
      <c r="K26" s="9">
        <v>415.12</v>
      </c>
      <c r="L26" s="9">
        <v>253.12</v>
      </c>
      <c r="M26" s="9">
        <v>311.04000000000002</v>
      </c>
      <c r="N26" s="9">
        <v>311.04000000000002</v>
      </c>
      <c r="O26" s="9">
        <v>311.04000000000002</v>
      </c>
      <c r="P26" s="9">
        <v>311.04000000000002</v>
      </c>
      <c r="Q26" s="9">
        <v>311.04000000000002</v>
      </c>
      <c r="R26" s="9">
        <v>311.04000000000002</v>
      </c>
    </row>
    <row r="28" spans="1:18" ht="18" x14ac:dyDescent="0.55000000000000004">
      <c r="A28" s="11" t="s">
        <v>19</v>
      </c>
      <c r="B28" s="9"/>
      <c r="C28" s="9"/>
      <c r="D28" s="9"/>
      <c r="E28" s="9"/>
      <c r="F28" s="9"/>
      <c r="G28" s="9"/>
      <c r="H28" s="9"/>
      <c r="I28" s="9"/>
      <c r="J28" s="9"/>
      <c r="K28" s="9"/>
      <c r="L28" s="9"/>
      <c r="M28" s="9"/>
      <c r="N28" s="9"/>
      <c r="O28" s="9"/>
      <c r="P28" s="9"/>
      <c r="Q28" s="9"/>
      <c r="R28" s="9"/>
    </row>
    <row r="29" spans="1:18" x14ac:dyDescent="0.45">
      <c r="A29" s="9" t="s">
        <v>59</v>
      </c>
      <c r="B29" s="9" t="s">
        <v>60</v>
      </c>
      <c r="C29" s="9" t="s">
        <v>61</v>
      </c>
      <c r="D29" s="9" t="s">
        <v>62</v>
      </c>
      <c r="E29" s="9" t="s">
        <v>63</v>
      </c>
      <c r="F29" s="9" t="s">
        <v>64</v>
      </c>
      <c r="G29" s="9" t="s">
        <v>65</v>
      </c>
      <c r="H29" s="9" t="s">
        <v>66</v>
      </c>
      <c r="I29" s="9" t="s">
        <v>67</v>
      </c>
      <c r="J29" s="9" t="s">
        <v>68</v>
      </c>
      <c r="K29" s="9" t="s">
        <v>69</v>
      </c>
      <c r="L29" s="9" t="s">
        <v>70</v>
      </c>
      <c r="M29" s="9" t="s">
        <v>71</v>
      </c>
      <c r="N29" s="9" t="s">
        <v>72</v>
      </c>
      <c r="O29" s="9" t="s">
        <v>73</v>
      </c>
      <c r="P29" s="9" t="s">
        <v>74</v>
      </c>
      <c r="Q29" s="9" t="s">
        <v>75</v>
      </c>
      <c r="R29" s="9" t="s">
        <v>76</v>
      </c>
    </row>
    <row r="30" spans="1:18" x14ac:dyDescent="0.45">
      <c r="A30" s="9" t="s">
        <v>77</v>
      </c>
      <c r="B30" s="9">
        <v>8505</v>
      </c>
      <c r="C30" s="9">
        <v>8410</v>
      </c>
      <c r="D30" s="9">
        <v>8410</v>
      </c>
      <c r="E30" s="9">
        <v>8416</v>
      </c>
      <c r="F30" s="9">
        <v>8424</v>
      </c>
      <c r="G30" s="9">
        <v>8463</v>
      </c>
      <c r="H30" s="9">
        <v>8524</v>
      </c>
      <c r="I30" s="9">
        <v>8524</v>
      </c>
      <c r="J30" s="9">
        <v>8565</v>
      </c>
      <c r="K30" s="9">
        <v>8972</v>
      </c>
      <c r="L30" s="9">
        <v>9023</v>
      </c>
      <c r="M30" s="9">
        <v>9105.2999999999993</v>
      </c>
      <c r="N30" s="9">
        <v>9161.2999999999993</v>
      </c>
      <c r="O30" s="9">
        <v>9161.2999999999993</v>
      </c>
      <c r="P30" s="9">
        <v>9161.2999999999993</v>
      </c>
      <c r="Q30" s="9">
        <v>9170.9</v>
      </c>
      <c r="R30" s="9">
        <v>9170.9</v>
      </c>
    </row>
    <row r="31" spans="1:18" x14ac:dyDescent="0.45">
      <c r="A31" s="9" t="s">
        <v>78</v>
      </c>
      <c r="B31" s="9">
        <v>15</v>
      </c>
      <c r="C31" s="9">
        <v>414</v>
      </c>
      <c r="D31" s="9">
        <v>491</v>
      </c>
      <c r="E31" s="9">
        <v>782</v>
      </c>
      <c r="F31" s="9">
        <v>1168</v>
      </c>
      <c r="G31" s="9">
        <v>1447</v>
      </c>
      <c r="H31" s="9">
        <v>1970</v>
      </c>
      <c r="I31" s="9">
        <v>2053</v>
      </c>
      <c r="J31" s="9">
        <v>2491</v>
      </c>
      <c r="K31" s="9">
        <v>3490</v>
      </c>
      <c r="L31" s="9">
        <v>4374</v>
      </c>
      <c r="M31" s="9">
        <v>4841.45</v>
      </c>
      <c r="N31" s="9">
        <v>5115.45</v>
      </c>
      <c r="O31" s="9">
        <v>5076.45</v>
      </c>
      <c r="P31" s="9">
        <v>5376.45</v>
      </c>
      <c r="Q31" s="9">
        <v>5436.45</v>
      </c>
      <c r="R31" s="9">
        <v>5536.45</v>
      </c>
    </row>
    <row r="32" spans="1:18" x14ac:dyDescent="0.45">
      <c r="A32" s="9" t="s">
        <v>79</v>
      </c>
      <c r="B32" s="9">
        <v>181.7</v>
      </c>
      <c r="C32" s="9">
        <v>148.69999999999999</v>
      </c>
      <c r="D32" s="9">
        <v>148.69999999999999</v>
      </c>
      <c r="E32" s="9">
        <v>120.7</v>
      </c>
      <c r="F32" s="9">
        <v>179.7</v>
      </c>
      <c r="G32" s="9">
        <v>179.7</v>
      </c>
      <c r="H32" s="9">
        <v>179.7</v>
      </c>
      <c r="I32" s="9">
        <v>179.7</v>
      </c>
      <c r="J32" s="9">
        <v>179.7</v>
      </c>
      <c r="K32" s="9">
        <v>564.70000000000005</v>
      </c>
      <c r="L32" s="9">
        <v>438.1</v>
      </c>
      <c r="M32" s="9">
        <v>774</v>
      </c>
      <c r="N32" s="9">
        <v>665.4</v>
      </c>
      <c r="O32" s="9">
        <v>665.4</v>
      </c>
      <c r="P32" s="9">
        <v>465.4</v>
      </c>
      <c r="Q32" s="9">
        <v>465.4</v>
      </c>
      <c r="R32" s="9">
        <v>465.4</v>
      </c>
    </row>
    <row r="33" spans="1:18" x14ac:dyDescent="0.45">
      <c r="A33" s="9" t="s">
        <v>80</v>
      </c>
      <c r="B33" s="9">
        <v>16.75</v>
      </c>
      <c r="C33" s="9">
        <v>20.48</v>
      </c>
      <c r="D33" s="9">
        <v>25.77</v>
      </c>
      <c r="E33" s="9">
        <v>32.72</v>
      </c>
      <c r="F33" s="9">
        <v>94.57</v>
      </c>
      <c r="G33" s="9">
        <v>281.13</v>
      </c>
      <c r="H33" s="9">
        <v>419.4</v>
      </c>
      <c r="I33" s="9">
        <v>645.29999999999995</v>
      </c>
      <c r="J33" s="9">
        <v>1018.7</v>
      </c>
      <c r="K33" s="9">
        <v>1509.4</v>
      </c>
      <c r="L33" s="9">
        <v>2119</v>
      </c>
      <c r="M33" s="9">
        <v>2400.46</v>
      </c>
      <c r="N33" s="9">
        <v>2580.46</v>
      </c>
      <c r="O33" s="9">
        <v>2669.46</v>
      </c>
      <c r="P33" s="9">
        <v>2815.46</v>
      </c>
      <c r="Q33" s="9">
        <v>2815.46</v>
      </c>
      <c r="R33" s="9">
        <v>2815.46</v>
      </c>
    </row>
    <row r="34" spans="1:18" x14ac:dyDescent="0.45">
      <c r="A34" s="9" t="s">
        <v>81</v>
      </c>
      <c r="B34" s="9">
        <v>11450</v>
      </c>
      <c r="C34" s="9">
        <v>11990</v>
      </c>
      <c r="D34" s="9">
        <v>11990</v>
      </c>
      <c r="E34" s="9">
        <v>11990</v>
      </c>
      <c r="F34" s="9">
        <v>11990</v>
      </c>
      <c r="G34" s="9">
        <v>11990</v>
      </c>
      <c r="H34" s="9">
        <v>11990</v>
      </c>
      <c r="I34" s="9">
        <v>11990</v>
      </c>
      <c r="J34" s="9">
        <v>13640</v>
      </c>
      <c r="K34" s="9">
        <v>13568</v>
      </c>
      <c r="L34" s="9">
        <v>13568</v>
      </c>
      <c r="M34" s="9">
        <v>13568</v>
      </c>
      <c r="N34" s="9">
        <v>12633</v>
      </c>
      <c r="O34" s="9">
        <v>12633</v>
      </c>
      <c r="P34" s="9">
        <v>12633</v>
      </c>
      <c r="Q34" s="9">
        <v>11808</v>
      </c>
      <c r="R34" s="9">
        <v>11808</v>
      </c>
    </row>
    <row r="35" spans="1:18" x14ac:dyDescent="0.45">
      <c r="A35" s="9" t="s">
        <v>82</v>
      </c>
      <c r="B35" s="9">
        <v>6226</v>
      </c>
      <c r="C35" s="9">
        <v>6118</v>
      </c>
      <c r="D35" s="9">
        <v>6128</v>
      </c>
      <c r="E35" s="9">
        <v>5949</v>
      </c>
      <c r="F35" s="9">
        <v>5949</v>
      </c>
      <c r="G35" s="9">
        <v>4487</v>
      </c>
      <c r="H35" s="9">
        <v>4064</v>
      </c>
      <c r="I35" s="9">
        <v>3296</v>
      </c>
      <c r="J35" s="9">
        <v>2291</v>
      </c>
      <c r="K35" s="9">
        <v>153</v>
      </c>
      <c r="L35" s="9">
        <v>0</v>
      </c>
      <c r="M35" s="9">
        <v>0</v>
      </c>
      <c r="N35" s="9">
        <v>0</v>
      </c>
      <c r="O35" s="9">
        <v>0</v>
      </c>
      <c r="P35" s="9">
        <v>0</v>
      </c>
      <c r="Q35" s="9">
        <v>0</v>
      </c>
      <c r="R35" s="9">
        <v>0</v>
      </c>
    </row>
    <row r="36" spans="1:18" x14ac:dyDescent="0.45">
      <c r="A36" s="9" t="s">
        <v>83</v>
      </c>
      <c r="B36" s="9">
        <v>4916.91</v>
      </c>
      <c r="C36" s="9">
        <v>5007.2700000000004</v>
      </c>
      <c r="D36" s="9">
        <v>5005.4399999999996</v>
      </c>
      <c r="E36" s="9">
        <v>6361.94</v>
      </c>
      <c r="F36" s="9">
        <v>6022.17</v>
      </c>
      <c r="G36" s="9">
        <v>8870.89</v>
      </c>
      <c r="H36" s="9">
        <v>9094.02</v>
      </c>
      <c r="I36" s="9">
        <v>9276.02</v>
      </c>
      <c r="J36" s="9">
        <v>9314.02</v>
      </c>
      <c r="K36" s="9">
        <v>8949.34</v>
      </c>
      <c r="L36" s="9">
        <v>9556.34</v>
      </c>
      <c r="M36" s="9">
        <v>9629.6299999999992</v>
      </c>
      <c r="N36" s="9">
        <v>9918.6299999999992</v>
      </c>
      <c r="O36" s="9">
        <v>9918.6299999999992</v>
      </c>
      <c r="P36" s="9">
        <v>9918.6299999999992</v>
      </c>
      <c r="Q36" s="9">
        <v>10903.63</v>
      </c>
      <c r="R36" s="9">
        <v>10903.63</v>
      </c>
    </row>
    <row r="37" spans="1:18" x14ac:dyDescent="0.45">
      <c r="A37" s="9" t="s">
        <v>84</v>
      </c>
      <c r="B37" s="9">
        <v>115.81</v>
      </c>
      <c r="C37" s="9">
        <v>115.81</v>
      </c>
      <c r="D37" s="9">
        <v>115.81</v>
      </c>
      <c r="E37" s="9">
        <v>115.81</v>
      </c>
      <c r="F37" s="9">
        <v>115.81</v>
      </c>
      <c r="G37" s="9">
        <v>249.32</v>
      </c>
      <c r="H37" s="9">
        <v>249.32</v>
      </c>
      <c r="I37" s="9">
        <v>249.32</v>
      </c>
      <c r="J37" s="9">
        <v>249.32</v>
      </c>
      <c r="K37" s="9">
        <v>250.45</v>
      </c>
      <c r="L37" s="9">
        <v>250.45</v>
      </c>
      <c r="M37" s="9">
        <v>250.45</v>
      </c>
      <c r="N37" s="9">
        <v>250.45</v>
      </c>
      <c r="O37" s="9">
        <v>250.45</v>
      </c>
      <c r="P37" s="9">
        <v>250.45</v>
      </c>
      <c r="Q37" s="9">
        <v>250.45</v>
      </c>
      <c r="R37" s="9">
        <v>250.45</v>
      </c>
    </row>
    <row r="40" spans="1:18" ht="18" x14ac:dyDescent="0.55000000000000004">
      <c r="A40" s="11" t="s">
        <v>51</v>
      </c>
      <c r="B40" s="9"/>
      <c r="C40" s="9"/>
      <c r="D40" s="9"/>
      <c r="E40" s="9"/>
      <c r="F40" s="9"/>
      <c r="G40" s="9"/>
      <c r="H40" s="9"/>
      <c r="I40" s="9"/>
      <c r="J40" s="9"/>
      <c r="K40" s="9"/>
      <c r="L40" s="9"/>
      <c r="M40" s="9"/>
      <c r="N40" s="9"/>
      <c r="O40" s="9"/>
      <c r="P40" s="9"/>
      <c r="Q40" s="9"/>
      <c r="R40" s="9"/>
    </row>
    <row r="41" spans="1:18" x14ac:dyDescent="0.45">
      <c r="A41" s="9" t="s">
        <v>59</v>
      </c>
      <c r="B41" s="9" t="s">
        <v>60</v>
      </c>
      <c r="C41" s="9" t="s">
        <v>61</v>
      </c>
      <c r="D41" s="9" t="s">
        <v>62</v>
      </c>
      <c r="E41" s="9" t="s">
        <v>63</v>
      </c>
      <c r="F41" s="9" t="s">
        <v>64</v>
      </c>
      <c r="G41" s="9" t="s">
        <v>65</v>
      </c>
      <c r="H41" s="9" t="s">
        <v>66</v>
      </c>
      <c r="I41" s="9" t="s">
        <v>67</v>
      </c>
      <c r="J41" s="9" t="s">
        <v>68</v>
      </c>
      <c r="K41" s="9" t="s">
        <v>69</v>
      </c>
      <c r="L41" s="9" t="s">
        <v>70</v>
      </c>
      <c r="M41" s="9" t="s">
        <v>71</v>
      </c>
      <c r="N41" s="9" t="s">
        <v>72</v>
      </c>
      <c r="O41" s="9" t="s">
        <v>73</v>
      </c>
      <c r="P41" s="9" t="s">
        <v>74</v>
      </c>
      <c r="Q41" s="9" t="s">
        <v>75</v>
      </c>
      <c r="R41" s="9" t="s">
        <v>76</v>
      </c>
    </row>
    <row r="42" spans="1:18" x14ac:dyDescent="0.45">
      <c r="A42" s="9" t="s">
        <v>77</v>
      </c>
      <c r="B42" s="9">
        <v>869</v>
      </c>
      <c r="C42" s="9">
        <v>874</v>
      </c>
      <c r="D42" s="9">
        <v>874</v>
      </c>
      <c r="E42" s="9">
        <v>874</v>
      </c>
      <c r="F42" s="9">
        <v>874</v>
      </c>
      <c r="G42" s="9">
        <v>874</v>
      </c>
      <c r="H42" s="9">
        <v>879</v>
      </c>
      <c r="I42" s="9">
        <v>894</v>
      </c>
      <c r="J42" s="9">
        <v>894</v>
      </c>
      <c r="K42" s="9">
        <v>894</v>
      </c>
      <c r="L42" s="9">
        <v>894</v>
      </c>
      <c r="M42" s="9">
        <v>894.35</v>
      </c>
      <c r="N42" s="9">
        <v>894.35</v>
      </c>
      <c r="O42" s="9">
        <v>894.35</v>
      </c>
      <c r="P42" s="9">
        <v>894.35</v>
      </c>
      <c r="Q42" s="9">
        <v>894.35</v>
      </c>
      <c r="R42" s="9">
        <v>894.35</v>
      </c>
    </row>
    <row r="43" spans="1:18" x14ac:dyDescent="0.45">
      <c r="A43" s="9" t="s">
        <v>78</v>
      </c>
      <c r="B43" s="9">
        <v>251</v>
      </c>
      <c r="C43" s="9">
        <v>386</v>
      </c>
      <c r="D43" s="9">
        <v>525</v>
      </c>
      <c r="E43" s="9">
        <v>525</v>
      </c>
      <c r="F43" s="9">
        <v>591</v>
      </c>
      <c r="G43" s="9">
        <v>723</v>
      </c>
      <c r="H43" s="9">
        <v>865</v>
      </c>
      <c r="I43" s="9">
        <v>1088</v>
      </c>
      <c r="J43" s="9">
        <v>1088</v>
      </c>
      <c r="K43" s="9">
        <v>1434</v>
      </c>
      <c r="L43" s="9">
        <v>1463</v>
      </c>
      <c r="M43" s="9">
        <v>1466.76</v>
      </c>
      <c r="N43" s="9">
        <v>1466.76</v>
      </c>
      <c r="O43" s="9">
        <v>1466.76</v>
      </c>
      <c r="P43" s="9">
        <v>1466.76</v>
      </c>
      <c r="Q43" s="9">
        <v>1745.76</v>
      </c>
      <c r="R43" s="9">
        <v>1745.76</v>
      </c>
    </row>
    <row r="44" spans="1:18" x14ac:dyDescent="0.45">
      <c r="A44" s="9" t="s">
        <v>79</v>
      </c>
      <c r="B44" s="9">
        <v>271</v>
      </c>
      <c r="C44" s="9">
        <v>313.10000000000002</v>
      </c>
      <c r="D44" s="9">
        <v>313.10000000000002</v>
      </c>
      <c r="E44" s="9">
        <v>313.10000000000002</v>
      </c>
      <c r="F44" s="9">
        <v>323.2</v>
      </c>
      <c r="G44" s="9">
        <v>340.2</v>
      </c>
      <c r="H44" s="9">
        <v>358.7</v>
      </c>
      <c r="I44" s="9">
        <v>413.8</v>
      </c>
      <c r="J44" s="9">
        <v>416.65</v>
      </c>
      <c r="K44" s="9">
        <v>438.3</v>
      </c>
      <c r="L44" s="9">
        <v>428</v>
      </c>
      <c r="M44" s="9">
        <v>281.61</v>
      </c>
      <c r="N44" s="9">
        <v>272.61</v>
      </c>
      <c r="O44" s="9">
        <v>272.61</v>
      </c>
      <c r="P44" s="9">
        <v>272.61</v>
      </c>
      <c r="Q44" s="9">
        <v>313.61</v>
      </c>
      <c r="R44" s="9">
        <v>317.61</v>
      </c>
    </row>
    <row r="45" spans="1:18" x14ac:dyDescent="0.45">
      <c r="A45" s="9" t="s">
        <v>80</v>
      </c>
      <c r="B45" s="9">
        <v>0</v>
      </c>
      <c r="C45" s="9">
        <v>0</v>
      </c>
      <c r="D45" s="9">
        <v>0</v>
      </c>
      <c r="E45" s="9">
        <v>0</v>
      </c>
      <c r="F45" s="9">
        <v>0</v>
      </c>
      <c r="G45" s="9">
        <v>0</v>
      </c>
      <c r="H45" s="9">
        <v>0</v>
      </c>
      <c r="I45" s="9">
        <v>2.1800000000000002</v>
      </c>
      <c r="J45" s="9">
        <v>4.47</v>
      </c>
      <c r="K45" s="9">
        <v>4.47</v>
      </c>
      <c r="L45" s="9">
        <v>4.47</v>
      </c>
      <c r="M45" s="9">
        <v>4.47</v>
      </c>
      <c r="N45" s="9">
        <v>21.47</v>
      </c>
      <c r="O45" s="9">
        <v>36.47</v>
      </c>
      <c r="P45" s="9">
        <v>36.47</v>
      </c>
      <c r="Q45" s="9">
        <v>36.47</v>
      </c>
      <c r="R45" s="9">
        <v>236.47</v>
      </c>
    </row>
    <row r="46" spans="1:18" x14ac:dyDescent="0.45">
      <c r="A46" s="9" t="s">
        <v>81</v>
      </c>
      <c r="B46" s="9">
        <v>0</v>
      </c>
      <c r="C46" s="9">
        <v>0</v>
      </c>
      <c r="D46" s="9">
        <v>0</v>
      </c>
      <c r="E46" s="9">
        <v>0</v>
      </c>
      <c r="F46" s="9">
        <v>0</v>
      </c>
      <c r="G46" s="9">
        <v>0</v>
      </c>
      <c r="H46" s="9">
        <v>0</v>
      </c>
      <c r="I46" s="9">
        <v>0</v>
      </c>
      <c r="J46" s="9">
        <v>0</v>
      </c>
      <c r="K46" s="9">
        <v>0</v>
      </c>
      <c r="L46" s="9">
        <v>0</v>
      </c>
      <c r="M46" s="9">
        <v>0</v>
      </c>
      <c r="N46" s="9">
        <v>0</v>
      </c>
      <c r="O46" s="9">
        <v>0</v>
      </c>
      <c r="P46" s="9">
        <v>0</v>
      </c>
      <c r="Q46" s="9">
        <v>0</v>
      </c>
      <c r="R46" s="9">
        <v>0</v>
      </c>
    </row>
    <row r="47" spans="1:18" x14ac:dyDescent="0.45">
      <c r="A47" s="9" t="s">
        <v>82</v>
      </c>
      <c r="B47" s="9">
        <v>5696</v>
      </c>
      <c r="C47" s="9">
        <v>5720</v>
      </c>
      <c r="D47" s="9">
        <v>5774</v>
      </c>
      <c r="E47" s="9">
        <v>5774</v>
      </c>
      <c r="F47" s="9">
        <v>5827</v>
      </c>
      <c r="G47" s="9">
        <v>5591</v>
      </c>
      <c r="H47" s="9">
        <v>5488</v>
      </c>
      <c r="I47" s="9">
        <v>5546</v>
      </c>
      <c r="J47" s="9">
        <v>5679.3</v>
      </c>
      <c r="K47" s="9">
        <v>6114</v>
      </c>
      <c r="L47" s="9">
        <v>6142.8</v>
      </c>
      <c r="M47" s="9">
        <v>6142.8</v>
      </c>
      <c r="N47" s="9">
        <v>6142.8</v>
      </c>
      <c r="O47" s="9">
        <v>5554.8</v>
      </c>
      <c r="P47" s="9">
        <v>5554.8</v>
      </c>
      <c r="Q47" s="9">
        <v>5399.8</v>
      </c>
      <c r="R47" s="9">
        <v>4993.8</v>
      </c>
    </row>
    <row r="48" spans="1:18" x14ac:dyDescent="0.45">
      <c r="A48" s="9" t="s">
        <v>83</v>
      </c>
      <c r="B48" s="9">
        <v>4904</v>
      </c>
      <c r="C48" s="9">
        <v>4452.6899999999996</v>
      </c>
      <c r="D48" s="9">
        <v>4558.4399999999996</v>
      </c>
      <c r="E48" s="9">
        <v>4956.4399999999996</v>
      </c>
      <c r="F48" s="9">
        <v>5247.44</v>
      </c>
      <c r="G48" s="9">
        <v>5326.44</v>
      </c>
      <c r="H48" s="9">
        <v>5385</v>
      </c>
      <c r="I48" s="9">
        <v>5791.44</v>
      </c>
      <c r="J48" s="9">
        <v>5945</v>
      </c>
      <c r="K48" s="9">
        <v>6241.44</v>
      </c>
      <c r="L48" s="9">
        <v>7177.96</v>
      </c>
      <c r="M48" s="9">
        <v>7510.15</v>
      </c>
      <c r="N48" s="9">
        <v>7750.15</v>
      </c>
      <c r="O48" s="9">
        <v>8100.15</v>
      </c>
      <c r="P48" s="9">
        <v>8250.15</v>
      </c>
      <c r="Q48" s="9">
        <v>8657.15</v>
      </c>
      <c r="R48" s="9">
        <v>10238.15</v>
      </c>
    </row>
    <row r="49" spans="1:18" x14ac:dyDescent="0.45">
      <c r="A49" s="9" t="s">
        <v>84</v>
      </c>
      <c r="B49" s="9">
        <v>7.15</v>
      </c>
      <c r="C49" s="9">
        <v>7.15</v>
      </c>
      <c r="D49" s="9">
        <v>7.15</v>
      </c>
      <c r="E49" s="9">
        <v>7.15</v>
      </c>
      <c r="F49" s="9">
        <v>7.15</v>
      </c>
      <c r="G49" s="9">
        <v>7.15</v>
      </c>
      <c r="H49" s="9">
        <v>7.15</v>
      </c>
      <c r="I49" s="9">
        <v>7.15</v>
      </c>
      <c r="J49" s="9">
        <v>7.15</v>
      </c>
      <c r="K49" s="9">
        <v>7.15</v>
      </c>
      <c r="L49" s="9">
        <v>7.15</v>
      </c>
      <c r="M49" s="9">
        <v>7.15</v>
      </c>
      <c r="N49" s="9">
        <v>7.15</v>
      </c>
      <c r="O49" s="9">
        <v>7.15</v>
      </c>
      <c r="P49" s="9">
        <v>7.15</v>
      </c>
      <c r="Q49" s="9">
        <v>7.15</v>
      </c>
      <c r="R49" s="9">
        <v>7.15</v>
      </c>
    </row>
    <row r="51" spans="1:18" ht="18" x14ac:dyDescent="0.55000000000000004">
      <c r="A51" s="11" t="s">
        <v>52</v>
      </c>
      <c r="B51" s="9"/>
      <c r="C51" s="9"/>
      <c r="D51" s="9"/>
      <c r="E51" s="9"/>
      <c r="F51" s="9"/>
      <c r="G51" s="9"/>
      <c r="H51" s="9"/>
      <c r="I51" s="9"/>
      <c r="J51" s="9"/>
      <c r="K51" s="9"/>
      <c r="L51" s="9"/>
      <c r="M51" s="9"/>
      <c r="N51" s="9"/>
      <c r="O51" s="9"/>
      <c r="P51" s="9"/>
      <c r="Q51" s="9"/>
      <c r="R51" s="9"/>
    </row>
    <row r="52" spans="1:18" x14ac:dyDescent="0.45">
      <c r="A52" s="9" t="s">
        <v>59</v>
      </c>
      <c r="B52" s="9" t="s">
        <v>60</v>
      </c>
      <c r="C52" s="9" t="s">
        <v>61</v>
      </c>
      <c r="D52" s="9" t="s">
        <v>62</v>
      </c>
      <c r="E52" s="9" t="s">
        <v>63</v>
      </c>
      <c r="F52" s="9" t="s">
        <v>64</v>
      </c>
      <c r="G52" s="9" t="s">
        <v>65</v>
      </c>
      <c r="H52" s="9" t="s">
        <v>66</v>
      </c>
      <c r="I52" s="9" t="s">
        <v>67</v>
      </c>
      <c r="J52" s="9" t="s">
        <v>68</v>
      </c>
      <c r="K52" s="9" t="s">
        <v>69</v>
      </c>
      <c r="L52" s="9" t="s">
        <v>70</v>
      </c>
      <c r="M52" s="9" t="s">
        <v>71</v>
      </c>
      <c r="N52" s="9" t="s">
        <v>72</v>
      </c>
      <c r="O52" s="9" t="s">
        <v>73</v>
      </c>
      <c r="P52" s="9" t="s">
        <v>74</v>
      </c>
      <c r="Q52" s="9" t="s">
        <v>75</v>
      </c>
      <c r="R52" s="9" t="s">
        <v>76</v>
      </c>
    </row>
    <row r="53" spans="1:18" x14ac:dyDescent="0.45">
      <c r="A53" s="9" t="s">
        <v>77</v>
      </c>
      <c r="B53" s="9">
        <v>12847</v>
      </c>
      <c r="C53" s="9">
        <v>12614</v>
      </c>
      <c r="D53" s="9">
        <v>12661</v>
      </c>
      <c r="E53" s="9">
        <v>12733</v>
      </c>
      <c r="F53" s="9">
        <v>12858</v>
      </c>
      <c r="G53" s="9">
        <v>13202</v>
      </c>
      <c r="H53" s="9">
        <v>13673</v>
      </c>
      <c r="I53" s="9">
        <v>13673</v>
      </c>
      <c r="J53" s="9">
        <v>13687</v>
      </c>
      <c r="K53" s="9">
        <v>14207</v>
      </c>
      <c r="L53" s="9">
        <v>15029</v>
      </c>
      <c r="M53" s="9">
        <v>15708.87</v>
      </c>
      <c r="N53" s="9">
        <v>15905.47</v>
      </c>
      <c r="O53" s="9">
        <v>15955.47</v>
      </c>
      <c r="P53" s="9">
        <v>16005.47</v>
      </c>
      <c r="Q53" s="9">
        <v>16017.47</v>
      </c>
      <c r="R53" s="9">
        <v>16017.47</v>
      </c>
    </row>
    <row r="54" spans="1:18" x14ac:dyDescent="0.45">
      <c r="A54" s="9" t="s">
        <v>78</v>
      </c>
      <c r="B54" s="9">
        <v>0</v>
      </c>
      <c r="C54" s="9">
        <v>0</v>
      </c>
      <c r="D54" s="9">
        <v>0</v>
      </c>
      <c r="E54" s="9">
        <v>0</v>
      </c>
      <c r="F54" s="9">
        <v>102</v>
      </c>
      <c r="G54" s="9">
        <v>102</v>
      </c>
      <c r="H54" s="9">
        <v>246</v>
      </c>
      <c r="I54" s="9">
        <v>246</v>
      </c>
      <c r="J54" s="9">
        <v>388</v>
      </c>
      <c r="K54" s="9">
        <v>488</v>
      </c>
      <c r="L54" s="9">
        <v>488</v>
      </c>
      <c r="M54" s="9">
        <v>488.25</v>
      </c>
      <c r="N54" s="9">
        <v>702.25</v>
      </c>
      <c r="O54" s="9">
        <v>702.25</v>
      </c>
      <c r="P54" s="9">
        <v>702.25</v>
      </c>
      <c r="Q54" s="9">
        <v>732.25</v>
      </c>
      <c r="R54" s="9">
        <v>732.25</v>
      </c>
    </row>
    <row r="55" spans="1:18" x14ac:dyDescent="0.45">
      <c r="A55" s="9" t="s">
        <v>79</v>
      </c>
      <c r="B55" s="9">
        <v>742.5</v>
      </c>
      <c r="C55" s="9">
        <v>742.5</v>
      </c>
      <c r="D55" s="9">
        <v>742.5</v>
      </c>
      <c r="E55" s="9">
        <v>742.5</v>
      </c>
      <c r="F55" s="9">
        <v>742.5</v>
      </c>
      <c r="G55" s="9">
        <v>790.5</v>
      </c>
      <c r="H55" s="9">
        <v>791.5</v>
      </c>
      <c r="I55" s="9">
        <v>791.5</v>
      </c>
      <c r="J55" s="9">
        <v>817.5</v>
      </c>
      <c r="K55" s="9">
        <v>817.5</v>
      </c>
      <c r="L55" s="9">
        <v>817.5</v>
      </c>
      <c r="M55" s="9">
        <v>887.79</v>
      </c>
      <c r="N55" s="9">
        <v>927.79</v>
      </c>
      <c r="O55" s="9">
        <v>927.79</v>
      </c>
      <c r="P55" s="9">
        <v>927.79</v>
      </c>
      <c r="Q55" s="9">
        <v>927.79</v>
      </c>
      <c r="R55" s="9">
        <v>927.79</v>
      </c>
    </row>
    <row r="56" spans="1:18" x14ac:dyDescent="0.45">
      <c r="A56" s="9" t="s">
        <v>80</v>
      </c>
      <c r="B56" s="9">
        <v>0</v>
      </c>
      <c r="C56" s="9">
        <v>0</v>
      </c>
      <c r="D56" s="9">
        <v>0</v>
      </c>
      <c r="E56" s="9">
        <v>0</v>
      </c>
      <c r="F56" s="9">
        <v>0</v>
      </c>
      <c r="G56" s="9">
        <v>0</v>
      </c>
      <c r="H56" s="9">
        <v>0</v>
      </c>
      <c r="I56" s="9">
        <v>0</v>
      </c>
      <c r="J56" s="9">
        <v>2.2799999999999998</v>
      </c>
      <c r="K56" s="9">
        <v>2.2799999999999998</v>
      </c>
      <c r="L56" s="9">
        <v>3.28</v>
      </c>
      <c r="M56" s="9">
        <v>3.28</v>
      </c>
      <c r="N56" s="9">
        <v>3.28</v>
      </c>
      <c r="O56" s="9">
        <v>3.28</v>
      </c>
      <c r="P56" s="9">
        <v>23.28</v>
      </c>
      <c r="Q56" s="9">
        <v>23.28</v>
      </c>
      <c r="R56" s="9">
        <v>23.28</v>
      </c>
    </row>
    <row r="57" spans="1:18" x14ac:dyDescent="0.45">
      <c r="A57" s="9" t="s">
        <v>81</v>
      </c>
      <c r="B57" s="9">
        <v>0</v>
      </c>
      <c r="C57" s="9">
        <v>0</v>
      </c>
      <c r="D57" s="9">
        <v>0</v>
      </c>
      <c r="E57" s="9">
        <v>0</v>
      </c>
      <c r="F57" s="9">
        <v>0</v>
      </c>
      <c r="G57" s="9">
        <v>0</v>
      </c>
      <c r="H57" s="9">
        <v>0</v>
      </c>
      <c r="I57" s="9">
        <v>0</v>
      </c>
      <c r="J57" s="9">
        <v>0</v>
      </c>
      <c r="K57" s="9">
        <v>0</v>
      </c>
      <c r="L57" s="9">
        <v>0</v>
      </c>
      <c r="M57" s="9">
        <v>0</v>
      </c>
      <c r="N57" s="9">
        <v>0</v>
      </c>
      <c r="O57" s="9">
        <v>0</v>
      </c>
      <c r="P57" s="9">
        <v>0</v>
      </c>
      <c r="Q57" s="9">
        <v>0</v>
      </c>
      <c r="R57" s="9">
        <v>0</v>
      </c>
    </row>
    <row r="58" spans="1:18" x14ac:dyDescent="0.45">
      <c r="A58" s="9" t="s">
        <v>82</v>
      </c>
      <c r="B58" s="9">
        <v>0</v>
      </c>
      <c r="C58" s="9">
        <v>0</v>
      </c>
      <c r="D58" s="9">
        <v>0</v>
      </c>
      <c r="E58" s="9">
        <v>0</v>
      </c>
      <c r="F58" s="9">
        <v>0</v>
      </c>
      <c r="G58" s="9">
        <v>0</v>
      </c>
      <c r="H58" s="9">
        <v>0</v>
      </c>
      <c r="I58" s="9">
        <v>0</v>
      </c>
      <c r="J58" s="9">
        <v>0</v>
      </c>
      <c r="K58" s="9">
        <v>0</v>
      </c>
      <c r="L58" s="9">
        <v>0</v>
      </c>
      <c r="M58" s="9">
        <v>0</v>
      </c>
      <c r="N58" s="9">
        <v>0</v>
      </c>
      <c r="O58" s="9">
        <v>0</v>
      </c>
      <c r="P58" s="9">
        <v>0</v>
      </c>
      <c r="Q58" s="9">
        <v>0</v>
      </c>
      <c r="R58" s="9">
        <v>0</v>
      </c>
    </row>
    <row r="59" spans="1:18" x14ac:dyDescent="0.45">
      <c r="A59" s="9" t="s">
        <v>83</v>
      </c>
      <c r="B59" s="9">
        <v>1375.52</v>
      </c>
      <c r="C59" s="9">
        <v>1474.52</v>
      </c>
      <c r="D59" s="9">
        <v>1474.52</v>
      </c>
      <c r="E59" s="9">
        <v>1474.52</v>
      </c>
      <c r="F59" s="9">
        <v>1474.52</v>
      </c>
      <c r="G59" s="9">
        <v>1474.52</v>
      </c>
      <c r="H59" s="9">
        <v>1526.53</v>
      </c>
      <c r="I59" s="9">
        <v>1474.52</v>
      </c>
      <c r="J59" s="9">
        <v>1523.52</v>
      </c>
      <c r="K59" s="9">
        <v>1523.52</v>
      </c>
      <c r="L59" s="9">
        <v>1523.52</v>
      </c>
      <c r="M59" s="9">
        <v>520.33000000000004</v>
      </c>
      <c r="N59" s="9">
        <v>520.33000000000004</v>
      </c>
      <c r="O59" s="9">
        <v>520.33000000000004</v>
      </c>
      <c r="P59" s="9">
        <v>520.33000000000004</v>
      </c>
      <c r="Q59" s="9">
        <v>520.33000000000004</v>
      </c>
      <c r="R59" s="9">
        <v>520.33000000000004</v>
      </c>
    </row>
    <row r="60" spans="1:18" x14ac:dyDescent="0.45">
      <c r="A60" s="9" t="s">
        <v>84</v>
      </c>
      <c r="B60" s="9">
        <v>82.46</v>
      </c>
      <c r="C60" s="9">
        <v>82.46</v>
      </c>
      <c r="D60" s="9">
        <v>82.46</v>
      </c>
      <c r="E60" s="9">
        <v>82.46</v>
      </c>
      <c r="F60" s="9">
        <v>82.46</v>
      </c>
      <c r="G60" s="9">
        <v>82.46</v>
      </c>
      <c r="H60" s="9">
        <v>49.43</v>
      </c>
      <c r="I60" s="9">
        <v>82.46</v>
      </c>
      <c r="J60" s="9">
        <v>82.46</v>
      </c>
      <c r="K60" s="9">
        <v>82.46</v>
      </c>
      <c r="L60" s="9">
        <v>82.46</v>
      </c>
      <c r="M60" s="9">
        <v>82.46</v>
      </c>
      <c r="N60" s="9">
        <v>122.46</v>
      </c>
      <c r="O60" s="9">
        <v>122.46</v>
      </c>
      <c r="P60" s="9">
        <v>122.46</v>
      </c>
      <c r="Q60" s="9">
        <v>122.46</v>
      </c>
      <c r="R60" s="9">
        <v>122.46</v>
      </c>
    </row>
    <row r="61" spans="1:18" ht="18.95" customHeight="1" x14ac:dyDescent="0.45"/>
    <row r="62" spans="1:18" ht="18" x14ac:dyDescent="0.55000000000000004">
      <c r="A62" s="11"/>
      <c r="B62" s="9"/>
      <c r="C62" s="9"/>
      <c r="D62" s="9"/>
      <c r="E62" s="9"/>
      <c r="F62" s="9"/>
      <c r="G62" s="9"/>
      <c r="H62" s="9"/>
      <c r="I62" s="9"/>
      <c r="J62" s="9"/>
      <c r="K62" s="9"/>
      <c r="L62" s="9"/>
      <c r="M62" s="9"/>
      <c r="N62" s="9"/>
      <c r="O62" s="9"/>
      <c r="P62" s="9"/>
      <c r="Q62" s="9"/>
      <c r="R62" s="9"/>
    </row>
    <row r="63" spans="1:18" x14ac:dyDescent="0.45">
      <c r="A63" s="9"/>
      <c r="B63" s="9"/>
      <c r="C63" s="9"/>
      <c r="D63" s="9"/>
      <c r="E63" s="9"/>
      <c r="F63" s="9"/>
      <c r="G63" s="9"/>
      <c r="H63" s="9"/>
      <c r="I63" s="9"/>
      <c r="J63" s="9"/>
      <c r="K63" s="9"/>
      <c r="L63" s="9"/>
      <c r="M63" s="9"/>
      <c r="N63" s="9"/>
      <c r="O63" s="9"/>
      <c r="P63" s="9"/>
      <c r="Q63" s="9"/>
      <c r="R63" s="9"/>
    </row>
    <row r="64" spans="1:18" x14ac:dyDescent="0.45">
      <c r="A64" s="9"/>
      <c r="B64" s="9"/>
      <c r="C64" s="9"/>
      <c r="D64" s="9"/>
      <c r="E64" s="9"/>
      <c r="F64" s="9"/>
      <c r="G64" s="9"/>
      <c r="H64" s="9"/>
      <c r="I64" s="9"/>
      <c r="J64" s="9"/>
      <c r="K64" s="9"/>
      <c r="L64" s="9"/>
      <c r="M64" s="9"/>
      <c r="N64" s="9"/>
      <c r="O64" s="9"/>
      <c r="P64" s="9"/>
      <c r="Q64" s="9"/>
      <c r="R64" s="9"/>
    </row>
    <row r="65" spans="1:18" x14ac:dyDescent="0.45">
      <c r="A65" s="9"/>
      <c r="B65" s="9"/>
      <c r="C65" s="9"/>
      <c r="D65" s="9"/>
      <c r="E65" s="9"/>
      <c r="F65" s="9"/>
      <c r="G65" s="9"/>
      <c r="H65" s="9"/>
      <c r="I65" s="9"/>
      <c r="J65" s="9"/>
      <c r="K65" s="9"/>
      <c r="L65" s="9"/>
      <c r="M65" s="9"/>
      <c r="N65" s="9"/>
      <c r="O65" s="9"/>
      <c r="P65" s="9"/>
      <c r="Q65" s="9"/>
      <c r="R65" s="9"/>
    </row>
    <row r="66" spans="1:18" x14ac:dyDescent="0.45">
      <c r="A66" s="9"/>
      <c r="B66" s="9"/>
      <c r="C66" s="9"/>
      <c r="D66" s="9"/>
      <c r="E66" s="9"/>
      <c r="F66" s="9"/>
      <c r="G66" s="9"/>
      <c r="H66" s="9"/>
      <c r="I66" s="9"/>
      <c r="J66" s="9"/>
      <c r="K66" s="9"/>
      <c r="L66" s="9"/>
      <c r="M66" s="9"/>
      <c r="N66" s="9"/>
      <c r="O66" s="9"/>
      <c r="P66" s="9"/>
      <c r="Q66" s="9"/>
      <c r="R66" s="9"/>
    </row>
    <row r="67" spans="1:18" x14ac:dyDescent="0.45">
      <c r="A67" s="9"/>
      <c r="B67" s="9"/>
      <c r="C67" s="9"/>
      <c r="D67" s="9"/>
      <c r="E67" s="9"/>
      <c r="F67" s="9"/>
      <c r="G67" s="9"/>
      <c r="H67" s="9"/>
      <c r="I67" s="9"/>
      <c r="J67" s="9"/>
      <c r="K67" s="9"/>
      <c r="L67" s="9"/>
      <c r="M67" s="9"/>
      <c r="N67" s="9"/>
      <c r="O67" s="9"/>
      <c r="P67" s="9"/>
      <c r="Q67" s="9"/>
      <c r="R67" s="9"/>
    </row>
    <row r="68" spans="1:18" x14ac:dyDescent="0.45">
      <c r="A68" s="9"/>
      <c r="B68" s="9"/>
      <c r="C68" s="9"/>
      <c r="D68" s="9"/>
      <c r="E68" s="9"/>
      <c r="F68" s="9"/>
      <c r="G68" s="9"/>
      <c r="H68" s="9"/>
      <c r="I68" s="9"/>
      <c r="J68" s="9"/>
      <c r="K68" s="9"/>
      <c r="L68" s="9"/>
      <c r="M68" s="9"/>
      <c r="N68" s="9"/>
      <c r="O68" s="9"/>
      <c r="P68" s="9"/>
      <c r="Q68" s="9"/>
      <c r="R68" s="9"/>
    </row>
    <row r="69" spans="1:18" x14ac:dyDescent="0.45">
      <c r="A69" s="9"/>
      <c r="B69" s="9"/>
      <c r="C69" s="9"/>
      <c r="D69" s="9"/>
      <c r="E69" s="9"/>
      <c r="F69" s="9"/>
      <c r="G69" s="9"/>
      <c r="H69" s="9"/>
      <c r="I69" s="9"/>
      <c r="J69" s="9"/>
      <c r="K69" s="9"/>
      <c r="L69" s="9"/>
      <c r="M69" s="9"/>
      <c r="N69" s="9"/>
      <c r="O69" s="9"/>
      <c r="P69" s="9"/>
      <c r="Q69" s="9"/>
      <c r="R69" s="9"/>
    </row>
    <row r="70" spans="1:18" x14ac:dyDescent="0.45">
      <c r="A70" s="9"/>
      <c r="B70" s="9"/>
      <c r="C70" s="9"/>
      <c r="D70" s="9"/>
      <c r="E70" s="9"/>
      <c r="F70" s="9"/>
      <c r="G70" s="9"/>
      <c r="H70" s="9"/>
      <c r="I70" s="9"/>
      <c r="J70" s="9"/>
      <c r="K70" s="9"/>
      <c r="L70" s="9"/>
      <c r="M70" s="9"/>
      <c r="N70" s="9"/>
      <c r="O70" s="9"/>
      <c r="P70" s="9"/>
      <c r="Q70" s="9"/>
      <c r="R70" s="9"/>
    </row>
    <row r="71" spans="1:18" x14ac:dyDescent="0.45">
      <c r="A71" s="9"/>
      <c r="B71" s="9"/>
      <c r="C71" s="9"/>
      <c r="D71" s="9"/>
      <c r="E71" s="9"/>
      <c r="F71" s="9"/>
      <c r="G71" s="9"/>
      <c r="H71" s="9"/>
      <c r="I71" s="9"/>
      <c r="J71" s="9"/>
      <c r="K71" s="9"/>
      <c r="L71" s="9"/>
      <c r="M71" s="9"/>
      <c r="N71" s="9"/>
      <c r="O71" s="9"/>
      <c r="P71" s="9"/>
      <c r="Q71" s="9"/>
      <c r="R71" s="9"/>
    </row>
    <row r="73" spans="1:18" ht="18" x14ac:dyDescent="0.55000000000000004">
      <c r="A73" s="11"/>
      <c r="B73" s="9"/>
      <c r="C73" s="9"/>
      <c r="D73" s="9"/>
      <c r="E73" s="9"/>
      <c r="F73" s="9"/>
      <c r="G73" s="9"/>
      <c r="H73" s="9"/>
      <c r="I73" s="9"/>
      <c r="J73" s="9"/>
      <c r="K73" s="9"/>
      <c r="L73" s="9"/>
      <c r="M73" s="9"/>
      <c r="N73" s="9"/>
      <c r="O73" s="9"/>
      <c r="P73" s="9"/>
      <c r="Q73" s="9"/>
      <c r="R73" s="9"/>
    </row>
    <row r="74" spans="1:18" x14ac:dyDescent="0.45">
      <c r="A74" s="9"/>
      <c r="B74" s="9"/>
      <c r="C74" s="9"/>
      <c r="D74" s="9"/>
      <c r="E74" s="9"/>
      <c r="F74" s="9"/>
      <c r="G74" s="9"/>
      <c r="H74" s="9"/>
      <c r="I74" s="9"/>
      <c r="J74" s="9"/>
      <c r="K74" s="9"/>
      <c r="L74" s="9"/>
      <c r="M74" s="9"/>
      <c r="N74" s="9"/>
      <c r="O74" s="9"/>
      <c r="P74" s="9"/>
      <c r="Q74" s="9"/>
      <c r="R74" s="9"/>
    </row>
    <row r="75" spans="1:18" x14ac:dyDescent="0.45">
      <c r="A75" s="9"/>
      <c r="B75" s="9"/>
      <c r="C75" s="9"/>
      <c r="D75" s="9"/>
      <c r="E75" s="9"/>
      <c r="F75" s="9"/>
      <c r="G75" s="9"/>
      <c r="H75" s="9"/>
      <c r="I75" s="9"/>
      <c r="J75" s="9"/>
      <c r="K75" s="9"/>
      <c r="L75" s="9"/>
      <c r="M75" s="9"/>
      <c r="N75" s="9"/>
      <c r="O75" s="9"/>
      <c r="P75" s="9"/>
      <c r="Q75" s="9"/>
      <c r="R75" s="9"/>
    </row>
    <row r="76" spans="1:18" x14ac:dyDescent="0.45">
      <c r="A76" s="9"/>
      <c r="B76" s="9"/>
      <c r="C76" s="9"/>
      <c r="D76" s="9"/>
      <c r="E76" s="9"/>
      <c r="F76" s="9"/>
      <c r="G76" s="9"/>
      <c r="H76" s="9"/>
      <c r="I76" s="9"/>
      <c r="J76" s="9"/>
      <c r="K76" s="9"/>
      <c r="L76" s="9"/>
      <c r="M76" s="9"/>
      <c r="N76" s="9"/>
      <c r="O76" s="9"/>
      <c r="P76" s="9"/>
      <c r="Q76" s="9"/>
      <c r="R76" s="9"/>
    </row>
    <row r="77" spans="1:18" x14ac:dyDescent="0.45">
      <c r="A77" s="9"/>
      <c r="B77" s="9"/>
      <c r="C77" s="9"/>
      <c r="D77" s="9"/>
      <c r="E77" s="9"/>
      <c r="F77" s="9"/>
      <c r="G77" s="9"/>
      <c r="H77" s="9"/>
      <c r="I77" s="9"/>
      <c r="J77" s="9"/>
      <c r="K77" s="9"/>
      <c r="L77" s="9"/>
      <c r="M77" s="9"/>
      <c r="N77" s="9"/>
      <c r="O77" s="9"/>
      <c r="P77" s="9"/>
      <c r="Q77" s="9"/>
      <c r="R77" s="9"/>
    </row>
    <row r="78" spans="1:18" x14ac:dyDescent="0.45">
      <c r="A78" s="9"/>
      <c r="B78" s="9"/>
      <c r="C78" s="9"/>
      <c r="D78" s="9"/>
      <c r="E78" s="9"/>
      <c r="F78" s="9"/>
      <c r="G78" s="9"/>
      <c r="H78" s="9"/>
      <c r="I78" s="9"/>
      <c r="J78" s="9"/>
      <c r="K78" s="9"/>
      <c r="L78" s="9"/>
      <c r="M78" s="9"/>
      <c r="N78" s="9"/>
      <c r="O78" s="9"/>
      <c r="P78" s="9"/>
      <c r="Q78" s="9"/>
      <c r="R78" s="9"/>
    </row>
    <row r="79" spans="1:18" x14ac:dyDescent="0.45">
      <c r="A79" s="9"/>
      <c r="B79" s="9"/>
      <c r="C79" s="9"/>
      <c r="D79" s="9"/>
      <c r="E79" s="9"/>
      <c r="F79" s="9"/>
      <c r="G79" s="9"/>
      <c r="H79" s="9"/>
      <c r="I79" s="9"/>
      <c r="J79" s="9"/>
      <c r="K79" s="9"/>
      <c r="L79" s="9"/>
      <c r="M79" s="9"/>
      <c r="N79" s="9"/>
      <c r="O79" s="9"/>
      <c r="P79" s="9"/>
      <c r="Q79" s="9"/>
      <c r="R79" s="9"/>
    </row>
    <row r="80" spans="1:18" x14ac:dyDescent="0.45">
      <c r="A80" s="9"/>
      <c r="B80" s="9"/>
      <c r="C80" s="9"/>
      <c r="D80" s="9"/>
      <c r="E80" s="9"/>
      <c r="F80" s="9"/>
      <c r="G80" s="9"/>
      <c r="H80" s="9"/>
      <c r="I80" s="9"/>
      <c r="J80" s="9"/>
      <c r="K80" s="9"/>
      <c r="L80" s="9"/>
      <c r="M80" s="9"/>
      <c r="N80" s="9"/>
      <c r="O80" s="9"/>
      <c r="P80" s="9"/>
      <c r="Q80" s="9"/>
      <c r="R80" s="9"/>
    </row>
    <row r="81" spans="1:18" x14ac:dyDescent="0.45">
      <c r="A81" s="9"/>
      <c r="B81" s="9"/>
      <c r="C81" s="9"/>
      <c r="D81" s="9"/>
      <c r="E81" s="9"/>
      <c r="F81" s="9"/>
      <c r="G81" s="9"/>
      <c r="H81" s="9"/>
      <c r="I81" s="9"/>
      <c r="J81" s="9"/>
      <c r="K81" s="9"/>
      <c r="L81" s="9"/>
      <c r="M81" s="9"/>
      <c r="N81" s="9"/>
      <c r="O81" s="9"/>
      <c r="P81" s="9"/>
      <c r="Q81" s="9"/>
      <c r="R81" s="9"/>
    </row>
    <row r="82" spans="1:18" x14ac:dyDescent="0.45">
      <c r="A82" s="9"/>
      <c r="B82" s="9"/>
      <c r="C82" s="9"/>
      <c r="D82" s="9"/>
      <c r="E82" s="9"/>
      <c r="F82" s="9"/>
      <c r="G82" s="9"/>
      <c r="H82" s="9"/>
      <c r="I82" s="9"/>
      <c r="J82" s="9"/>
      <c r="K82" s="9"/>
      <c r="L82" s="9"/>
      <c r="M82" s="9"/>
      <c r="N82" s="9"/>
      <c r="O82" s="9"/>
      <c r="P82" s="9"/>
      <c r="Q82" s="9"/>
      <c r="R82" s="9"/>
    </row>
    <row r="84" spans="1:18" ht="18" x14ac:dyDescent="0.55000000000000004">
      <c r="A84" s="11"/>
      <c r="B84" s="9"/>
      <c r="C84" s="9"/>
      <c r="D84" s="9"/>
      <c r="E84" s="9"/>
      <c r="F84" s="9"/>
      <c r="G84" s="9"/>
      <c r="H84" s="9"/>
      <c r="I84" s="9"/>
      <c r="J84" s="9"/>
      <c r="K84" s="9"/>
      <c r="L84" s="9"/>
      <c r="M84" s="9"/>
      <c r="N84" s="9"/>
      <c r="O84" s="9"/>
      <c r="P84" s="9"/>
      <c r="Q84" s="9"/>
      <c r="R84" s="9"/>
    </row>
    <row r="85" spans="1:18" x14ac:dyDescent="0.45">
      <c r="A85" s="9"/>
      <c r="B85" s="9"/>
      <c r="C85" s="9"/>
      <c r="D85" s="9"/>
      <c r="E85" s="9"/>
      <c r="F85" s="9"/>
      <c r="G85" s="9"/>
      <c r="H85" s="9"/>
      <c r="I85" s="9"/>
      <c r="J85" s="9"/>
      <c r="K85" s="9"/>
      <c r="L85" s="9"/>
      <c r="M85" s="9"/>
      <c r="N85" s="9"/>
      <c r="O85" s="9"/>
      <c r="P85" s="9"/>
      <c r="Q85" s="9"/>
      <c r="R85" s="9"/>
    </row>
    <row r="86" spans="1:18" x14ac:dyDescent="0.45">
      <c r="A86" s="9"/>
      <c r="B86" s="9"/>
      <c r="C86" s="9"/>
      <c r="D86" s="9"/>
      <c r="E86" s="9"/>
      <c r="F86" s="9"/>
      <c r="G86" s="9"/>
      <c r="H86" s="9"/>
      <c r="I86" s="9"/>
      <c r="J86" s="9"/>
      <c r="K86" s="9"/>
      <c r="L86" s="9"/>
      <c r="M86" s="9"/>
      <c r="N86" s="9"/>
      <c r="O86" s="9"/>
      <c r="P86" s="9"/>
      <c r="Q86" s="9"/>
      <c r="R86" s="9"/>
    </row>
    <row r="87" spans="1:18" x14ac:dyDescent="0.45">
      <c r="A87" s="9"/>
      <c r="B87" s="9"/>
      <c r="C87" s="9"/>
      <c r="D87" s="9"/>
      <c r="E87" s="9"/>
      <c r="F87" s="9"/>
      <c r="G87" s="9"/>
      <c r="H87" s="9"/>
      <c r="I87" s="9"/>
      <c r="J87" s="9"/>
      <c r="K87" s="9"/>
      <c r="L87" s="9"/>
      <c r="M87" s="9"/>
      <c r="N87" s="9"/>
      <c r="O87" s="9"/>
      <c r="P87" s="9"/>
      <c r="Q87" s="9"/>
      <c r="R87" s="9"/>
    </row>
    <row r="88" spans="1:18" x14ac:dyDescent="0.45">
      <c r="A88" s="9"/>
      <c r="B88" s="9"/>
      <c r="C88" s="9"/>
      <c r="D88" s="9"/>
      <c r="E88" s="9"/>
      <c r="F88" s="9"/>
      <c r="G88" s="9"/>
      <c r="H88" s="9"/>
      <c r="I88" s="9"/>
      <c r="J88" s="9"/>
      <c r="K88" s="9"/>
      <c r="L88" s="9"/>
      <c r="M88" s="9"/>
      <c r="N88" s="9"/>
      <c r="O88" s="9"/>
      <c r="P88" s="9"/>
      <c r="Q88" s="9"/>
      <c r="R88" s="9"/>
    </row>
    <row r="89" spans="1:18" x14ac:dyDescent="0.45">
      <c r="A89" s="9"/>
      <c r="B89" s="9"/>
      <c r="C89" s="9"/>
      <c r="D89" s="9"/>
      <c r="E89" s="9"/>
      <c r="F89" s="9"/>
      <c r="G89" s="9"/>
      <c r="H89" s="9"/>
      <c r="I89" s="9"/>
      <c r="J89" s="9"/>
      <c r="K89" s="9"/>
      <c r="L89" s="9"/>
      <c r="M89" s="9"/>
      <c r="N89" s="9"/>
      <c r="O89" s="9"/>
      <c r="P89" s="9"/>
      <c r="Q89" s="9"/>
      <c r="R89" s="9"/>
    </row>
    <row r="90" spans="1:18" x14ac:dyDescent="0.45">
      <c r="A90" s="9"/>
      <c r="B90" s="9"/>
      <c r="C90" s="9"/>
      <c r="D90" s="9"/>
      <c r="E90" s="9"/>
      <c r="F90" s="9"/>
      <c r="G90" s="9"/>
      <c r="H90" s="9"/>
      <c r="I90" s="9"/>
      <c r="J90" s="9"/>
      <c r="K90" s="9"/>
      <c r="L90" s="9"/>
      <c r="M90" s="9"/>
      <c r="N90" s="9"/>
      <c r="O90" s="9"/>
      <c r="P90" s="9"/>
      <c r="Q90" s="9"/>
      <c r="R90" s="9"/>
    </row>
    <row r="91" spans="1:18" x14ac:dyDescent="0.45">
      <c r="A91" s="9"/>
      <c r="B91" s="9"/>
      <c r="C91" s="9"/>
      <c r="D91" s="9"/>
      <c r="E91" s="9"/>
      <c r="F91" s="9"/>
      <c r="G91" s="9"/>
      <c r="H91" s="9"/>
      <c r="I91" s="9"/>
      <c r="J91" s="9"/>
      <c r="K91" s="9"/>
      <c r="L91" s="9"/>
      <c r="M91" s="9"/>
      <c r="N91" s="9"/>
      <c r="O91" s="9"/>
      <c r="P91" s="9"/>
      <c r="Q91" s="9"/>
      <c r="R91" s="9"/>
    </row>
    <row r="92" spans="1:18" x14ac:dyDescent="0.45">
      <c r="A92" s="9"/>
      <c r="B92" s="9"/>
      <c r="C92" s="9"/>
      <c r="D92" s="9"/>
      <c r="E92" s="9"/>
      <c r="F92" s="9"/>
      <c r="G92" s="9"/>
      <c r="H92" s="9"/>
      <c r="I92" s="9"/>
      <c r="J92" s="9"/>
      <c r="K92" s="9"/>
      <c r="L92" s="9"/>
      <c r="M92" s="9"/>
      <c r="N92" s="9"/>
      <c r="O92" s="9"/>
      <c r="P92" s="9"/>
      <c r="Q92" s="9"/>
      <c r="R92" s="9"/>
    </row>
    <row r="93" spans="1:18" x14ac:dyDescent="0.45">
      <c r="A93" s="9"/>
      <c r="B93" s="9"/>
      <c r="C93" s="9"/>
      <c r="D93" s="9"/>
      <c r="E93" s="9"/>
      <c r="F93" s="9"/>
      <c r="G93" s="9"/>
      <c r="H93" s="9"/>
      <c r="I93" s="9"/>
      <c r="J93" s="9"/>
      <c r="K93" s="9"/>
      <c r="L93" s="9"/>
      <c r="M93" s="9"/>
      <c r="N93" s="9"/>
      <c r="O93" s="9"/>
      <c r="P93" s="9"/>
      <c r="Q93" s="9"/>
      <c r="R93" s="9"/>
    </row>
    <row r="95" spans="1:18" ht="18" x14ac:dyDescent="0.55000000000000004">
      <c r="A95" s="11"/>
      <c r="B95" s="9"/>
      <c r="C95" s="9"/>
      <c r="D95" s="9"/>
      <c r="E95" s="9"/>
      <c r="F95" s="9"/>
      <c r="G95" s="9"/>
      <c r="H95" s="9"/>
      <c r="I95" s="9"/>
      <c r="J95" s="9"/>
      <c r="K95" s="9"/>
      <c r="L95" s="9"/>
      <c r="M95" s="9"/>
      <c r="N95" s="9"/>
      <c r="O95" s="9"/>
      <c r="P95" s="9"/>
      <c r="Q95" s="9"/>
      <c r="R95" s="9"/>
    </row>
    <row r="96" spans="1:18" x14ac:dyDescent="0.45">
      <c r="A96" s="9"/>
      <c r="B96" s="9"/>
      <c r="C96" s="9"/>
      <c r="D96" s="9"/>
      <c r="E96" s="9"/>
      <c r="F96" s="9"/>
      <c r="G96" s="9"/>
      <c r="H96" s="9"/>
      <c r="I96" s="9"/>
      <c r="J96" s="9"/>
      <c r="K96" s="9"/>
      <c r="L96" s="9"/>
      <c r="M96" s="9"/>
      <c r="N96" s="9"/>
      <c r="O96" s="9"/>
      <c r="P96" s="9"/>
      <c r="Q96" s="9"/>
      <c r="R96" s="9"/>
    </row>
    <row r="97" spans="1:18" x14ac:dyDescent="0.45">
      <c r="A97" s="9"/>
      <c r="B97" s="9"/>
      <c r="C97" s="9"/>
      <c r="D97" s="9"/>
      <c r="E97" s="9"/>
      <c r="F97" s="9"/>
      <c r="G97" s="9"/>
      <c r="H97" s="9"/>
      <c r="I97" s="9"/>
      <c r="J97" s="9"/>
      <c r="K97" s="9"/>
      <c r="L97" s="9"/>
      <c r="M97" s="9"/>
      <c r="N97" s="9"/>
      <c r="O97" s="9"/>
      <c r="P97" s="9"/>
      <c r="Q97" s="9"/>
      <c r="R97" s="9"/>
    </row>
    <row r="98" spans="1:18" x14ac:dyDescent="0.45">
      <c r="A98" s="9"/>
      <c r="B98" s="9"/>
      <c r="C98" s="9"/>
      <c r="D98" s="9"/>
      <c r="E98" s="9"/>
      <c r="F98" s="9"/>
      <c r="G98" s="9"/>
      <c r="H98" s="9"/>
      <c r="I98" s="9"/>
      <c r="J98" s="9"/>
      <c r="K98" s="9"/>
      <c r="L98" s="9"/>
      <c r="M98" s="9"/>
      <c r="N98" s="9"/>
      <c r="O98" s="9"/>
      <c r="P98" s="9"/>
      <c r="Q98" s="9"/>
      <c r="R98" s="9"/>
    </row>
    <row r="99" spans="1:18" x14ac:dyDescent="0.45">
      <c r="A99" s="9"/>
      <c r="B99" s="9"/>
      <c r="C99" s="9"/>
      <c r="D99" s="9"/>
      <c r="E99" s="9"/>
      <c r="F99" s="9"/>
      <c r="G99" s="9"/>
      <c r="H99" s="9"/>
      <c r="I99" s="9"/>
      <c r="J99" s="9"/>
      <c r="K99" s="9"/>
      <c r="L99" s="9"/>
      <c r="M99" s="9"/>
      <c r="N99" s="9"/>
      <c r="O99" s="9"/>
      <c r="P99" s="9"/>
      <c r="Q99" s="9"/>
      <c r="R99" s="9"/>
    </row>
    <row r="100" spans="1:18" x14ac:dyDescent="0.45">
      <c r="A100" s="9"/>
      <c r="B100" s="9"/>
      <c r="C100" s="9"/>
      <c r="D100" s="9"/>
      <c r="E100" s="9"/>
      <c r="F100" s="9"/>
      <c r="G100" s="9"/>
      <c r="H100" s="9"/>
      <c r="I100" s="9"/>
      <c r="J100" s="9"/>
      <c r="K100" s="9"/>
      <c r="L100" s="9"/>
      <c r="M100" s="9"/>
      <c r="N100" s="9"/>
      <c r="O100" s="9"/>
      <c r="P100" s="9"/>
      <c r="Q100" s="9"/>
      <c r="R100" s="9"/>
    </row>
    <row r="101" spans="1:18" x14ac:dyDescent="0.45">
      <c r="A101" s="9"/>
      <c r="B101" s="9"/>
      <c r="C101" s="9"/>
      <c r="D101" s="9"/>
      <c r="E101" s="9"/>
      <c r="F101" s="9"/>
      <c r="G101" s="9"/>
      <c r="H101" s="9"/>
      <c r="I101" s="9"/>
      <c r="J101" s="9"/>
      <c r="K101" s="9"/>
      <c r="L101" s="9"/>
      <c r="M101" s="9"/>
      <c r="N101" s="9"/>
      <c r="O101" s="9"/>
      <c r="P101" s="9"/>
      <c r="Q101" s="9"/>
      <c r="R101" s="9"/>
    </row>
    <row r="102" spans="1:18" x14ac:dyDescent="0.45">
      <c r="A102" s="9"/>
      <c r="B102" s="9"/>
      <c r="C102" s="9"/>
      <c r="D102" s="9"/>
      <c r="E102" s="9"/>
      <c r="F102" s="9"/>
      <c r="G102" s="9"/>
      <c r="H102" s="9"/>
      <c r="I102" s="9"/>
      <c r="J102" s="9"/>
      <c r="K102" s="9"/>
      <c r="L102" s="9"/>
      <c r="M102" s="9"/>
      <c r="N102" s="9"/>
      <c r="O102" s="9"/>
      <c r="P102" s="9"/>
      <c r="Q102" s="9"/>
      <c r="R102" s="9"/>
    </row>
    <row r="103" spans="1:18" x14ac:dyDescent="0.45">
      <c r="A103" s="9"/>
      <c r="B103" s="9"/>
      <c r="C103" s="9"/>
      <c r="D103" s="9"/>
      <c r="E103" s="9"/>
      <c r="F103" s="9"/>
      <c r="G103" s="9"/>
      <c r="H103" s="9"/>
      <c r="I103" s="9"/>
      <c r="J103" s="9"/>
      <c r="K103" s="9"/>
      <c r="L103" s="9"/>
      <c r="M103" s="9"/>
      <c r="N103" s="9"/>
      <c r="O103" s="9"/>
      <c r="P103" s="9"/>
      <c r="Q103" s="9"/>
      <c r="R103" s="9"/>
    </row>
    <row r="104" spans="1:18" x14ac:dyDescent="0.45">
      <c r="A104" s="9"/>
      <c r="B104" s="9"/>
      <c r="C104" s="9"/>
      <c r="D104" s="9"/>
      <c r="E104" s="9"/>
      <c r="F104" s="9"/>
      <c r="G104" s="9"/>
      <c r="H104" s="9"/>
      <c r="I104" s="9"/>
      <c r="J104" s="9"/>
      <c r="K104" s="9"/>
      <c r="L104" s="9"/>
      <c r="M104" s="9"/>
      <c r="N104" s="9"/>
      <c r="O104" s="9"/>
      <c r="P104" s="9"/>
      <c r="Q104" s="9"/>
      <c r="R104"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31"/>
  <sheetViews>
    <sheetView tabSelected="1" workbookViewId="0">
      <selection activeCell="D16" sqref="D16"/>
    </sheetView>
  </sheetViews>
  <sheetFormatPr defaultRowHeight="14.25" x14ac:dyDescent="0.45"/>
  <cols>
    <col min="1" max="1" width="19.73046875" bestFit="1" customWidth="1"/>
    <col min="2" max="2" width="19.73046875" customWidth="1"/>
    <col min="3" max="3" width="9.3984375" style="17" bestFit="1" customWidth="1"/>
    <col min="4" max="4" width="10.1328125" style="17" bestFit="1" customWidth="1"/>
    <col min="5" max="5" width="13.3984375" bestFit="1" customWidth="1"/>
  </cols>
  <sheetData>
    <row r="1" spans="1:5" x14ac:dyDescent="0.45">
      <c r="A1" s="2" t="s">
        <v>85</v>
      </c>
      <c r="B1" s="2"/>
      <c r="C1" s="16"/>
      <c r="D1" s="16"/>
    </row>
    <row r="2" spans="1:5" x14ac:dyDescent="0.45">
      <c r="B2" t="s">
        <v>86</v>
      </c>
      <c r="C2" s="17" t="s">
        <v>87</v>
      </c>
      <c r="D2" s="17" t="s">
        <v>88</v>
      </c>
    </row>
    <row r="3" spans="1:5" x14ac:dyDescent="0.45">
      <c r="B3" t="s">
        <v>51</v>
      </c>
      <c r="C3" s="17" t="s">
        <v>89</v>
      </c>
      <c r="D3" s="17" t="s">
        <v>90</v>
      </c>
    </row>
    <row r="4" spans="1:5" x14ac:dyDescent="0.45">
      <c r="B4" t="s">
        <v>19</v>
      </c>
      <c r="C4" s="17" t="s">
        <v>89</v>
      </c>
      <c r="D4" s="17" t="s">
        <v>90</v>
      </c>
    </row>
    <row r="5" spans="1:5" x14ac:dyDescent="0.45">
      <c r="B5" t="s">
        <v>91</v>
      </c>
      <c r="C5" s="17" t="s">
        <v>89</v>
      </c>
      <c r="D5" s="17" t="s">
        <v>90</v>
      </c>
    </row>
    <row r="6" spans="1:5" x14ac:dyDescent="0.45">
      <c r="B6" t="s">
        <v>53</v>
      </c>
      <c r="C6" s="17" t="s">
        <v>89</v>
      </c>
      <c r="D6" s="17" t="s">
        <v>90</v>
      </c>
    </row>
    <row r="12" spans="1:5" x14ac:dyDescent="0.45">
      <c r="A12" s="2" t="s">
        <v>92</v>
      </c>
      <c r="B12" s="2"/>
      <c r="C12" s="16"/>
      <c r="D12" s="16"/>
    </row>
    <row r="13" spans="1:5" x14ac:dyDescent="0.45">
      <c r="A13" t="s">
        <v>86</v>
      </c>
      <c r="B13" t="s">
        <v>93</v>
      </c>
      <c r="C13" s="17" t="s">
        <v>87</v>
      </c>
      <c r="D13" s="17" t="s">
        <v>88</v>
      </c>
      <c r="E13" t="s">
        <v>94</v>
      </c>
    </row>
    <row r="14" spans="1:5" x14ac:dyDescent="0.45">
      <c r="A14" t="s">
        <v>51</v>
      </c>
      <c r="B14" t="s">
        <v>95</v>
      </c>
      <c r="C14" s="17">
        <f>Alberta!$I$19/(('CER Capacity'!$O$48+'CER Capacity'!$O$49+'CER Capacity'!$O$47+'CER Capacity'!$O$44)*31*24)</f>
        <v>0.6287910911225526</v>
      </c>
      <c r="D14" s="17">
        <f>Alberta!$M$19/(('CER Capacity'!$O$48+'CER Capacity'!$O$49+'CER Capacity'!$O$47+'CER Capacity'!$O$44)*31*24)</f>
        <v>0.66170129061873917</v>
      </c>
      <c r="E14" s="19">
        <f>Alberta!N19</f>
        <v>72958398</v>
      </c>
    </row>
    <row r="15" spans="1:5" x14ac:dyDescent="0.45">
      <c r="A15" t="s">
        <v>51</v>
      </c>
      <c r="B15" t="s">
        <v>96</v>
      </c>
      <c r="C15" s="17">
        <f>Alberta!$I$19/(('CER Capacity'!$Q$48+'CER Capacity'!$Q$49+'CER Capacity'!$Q$47+'CER Capacity'!$Q$44)*31*24)</f>
        <v>0.60941704244809125</v>
      </c>
      <c r="D15" s="17">
        <f>Alberta!$M$19/(('CER Capacity'!$O$48+'CER Capacity'!$O$49+'CER Capacity'!$O$47+'CER Capacity'!$O$44)*31*24)</f>
        <v>0.66170129061873917</v>
      </c>
      <c r="E15" s="19">
        <f>E14</f>
        <v>72958398</v>
      </c>
    </row>
    <row r="16" spans="1:5" x14ac:dyDescent="0.45">
      <c r="A16" t="s">
        <v>51</v>
      </c>
      <c r="B16" t="s">
        <v>97</v>
      </c>
      <c r="C16" s="17">
        <f>Alberta!I14/'CER Capacity'!O42/31/24</f>
        <v>0.3660224191173862</v>
      </c>
      <c r="D16" s="18">
        <f>Alberta!M14/'CER Capacity'!O42/31/24</f>
        <v>0.18685403167194772</v>
      </c>
      <c r="E16" s="19">
        <f>Alberta!N14</f>
        <v>1997591</v>
      </c>
    </row>
    <row r="17" spans="1:5" x14ac:dyDescent="0.45">
      <c r="A17" t="s">
        <v>51</v>
      </c>
      <c r="B17" t="s">
        <v>98</v>
      </c>
      <c r="C17" s="17">
        <f>Alberta!I21/'CER Capacity'!O43/31/24</f>
        <v>0.23401553332236627</v>
      </c>
      <c r="D17" s="18">
        <f>Alberta!M21/'CER Capacity'!O43/31/24</f>
        <v>0.48648938615929715</v>
      </c>
      <c r="E17" s="19">
        <f>Alberta!N21</f>
        <v>4119223</v>
      </c>
    </row>
    <row r="18" spans="1:5" x14ac:dyDescent="0.45">
      <c r="A18" t="s">
        <v>51</v>
      </c>
      <c r="B18" t="s">
        <v>99</v>
      </c>
      <c r="C18" s="17">
        <f>Alberta!I22/'CER Capacity'!O45/31/24</f>
        <v>0.10219771147887056</v>
      </c>
      <c r="D18" s="18">
        <f>Alberta!M22/'CER Capacity'!O45/31/24</f>
        <v>1.8169301031043337E-2</v>
      </c>
      <c r="E18" s="19">
        <f>Alberta!N22</f>
        <v>25547</v>
      </c>
    </row>
    <row r="19" spans="1:5" x14ac:dyDescent="0.45">
      <c r="A19" t="s">
        <v>19</v>
      </c>
      <c r="B19" t="s">
        <v>96</v>
      </c>
      <c r="C19" s="18">
        <f>Ontario!I19/('CER Capacity'!O35+'CER Capacity'!O36+'CER Capacity'!O37+'CER Capacity'!O32)/31/24</f>
        <v>0.24957420387781484</v>
      </c>
      <c r="D19" s="18">
        <f>Ontario!M19/('CER Capacity'!O35+'CER Capacity'!O36+'CER Capacity'!O37+'CER Capacity'!O32)/31/24</f>
        <v>0.1308429745957212</v>
      </c>
      <c r="E19" s="19">
        <f>Ontario!N19</f>
        <v>13353087</v>
      </c>
    </row>
    <row r="20" spans="1:5" x14ac:dyDescent="0.45">
      <c r="A20" t="s">
        <v>19</v>
      </c>
      <c r="B20" t="s">
        <v>100</v>
      </c>
      <c r="C20" s="18">
        <f>Ontario!I16/'CER Capacity'!O34/31/24</f>
        <v>0.85122873273530919</v>
      </c>
      <c r="D20" s="18">
        <f>Ontario!M16/'CER Capacity'!O34/31/24</f>
        <v>0.831123618888574</v>
      </c>
      <c r="E20" s="19">
        <f>Ontario!N16</f>
        <v>90155270</v>
      </c>
    </row>
    <row r="21" spans="1:5" x14ac:dyDescent="0.45">
      <c r="A21" t="s">
        <v>19</v>
      </c>
      <c r="B21" t="s">
        <v>97</v>
      </c>
      <c r="C21" s="18">
        <f>Ontario!I14/'CER Capacity'!O30/31/24</f>
        <v>0.39254668040843627</v>
      </c>
      <c r="D21" s="18">
        <f>Ontario!M14/'CER Capacity'!O30/31/24</f>
        <v>0.50903716768374307</v>
      </c>
      <c r="E21" s="19">
        <f>Ontario!N14</f>
        <v>37687913</v>
      </c>
    </row>
    <row r="22" spans="1:5" x14ac:dyDescent="0.45">
      <c r="A22" t="s">
        <v>19</v>
      </c>
      <c r="B22" t="s">
        <v>98</v>
      </c>
      <c r="C22" s="17">
        <f>Ontario!I21/'CER Capacity'!O31/31/24</f>
        <v>0.15120183364104775</v>
      </c>
      <c r="D22" s="17">
        <f>Ontario!M21/'CER Capacity'!O31/31/24</f>
        <v>0.30835275942664614</v>
      </c>
      <c r="E22" s="19">
        <f>Ontario!N21</f>
        <v>11253753</v>
      </c>
    </row>
    <row r="23" spans="1:5" x14ac:dyDescent="0.45">
      <c r="A23" t="s">
        <v>19</v>
      </c>
      <c r="B23" t="s">
        <v>99</v>
      </c>
      <c r="C23" s="17">
        <f>Ontario!I22/'CER Capacity'!O33/31/24</f>
        <v>0.15725060257444842</v>
      </c>
      <c r="D23" s="17">
        <f>Ontario!M22/'CER Capacity'!O33/31/24</f>
        <v>3.0499301981174717E-2</v>
      </c>
      <c r="E23" s="19">
        <f>Ontario!N22</f>
        <v>2176592</v>
      </c>
    </row>
    <row r="24" spans="1:5" x14ac:dyDescent="0.45">
      <c r="A24" t="s">
        <v>91</v>
      </c>
      <c r="B24" t="s">
        <v>96</v>
      </c>
      <c r="C24" s="17">
        <f>BC!I19/('CER Capacity'!O59+'CER Capacity'!O60+'CER Capacity'!O55)/31/24</f>
        <v>0.37415548971224522</v>
      </c>
      <c r="D24" s="17">
        <f>BC!M19/('CER Capacity'!O59+'CER Capacity'!O60+'CER Capacity'!O55)/31/24</f>
        <v>0.45077861106581135</v>
      </c>
      <c r="E24" s="19">
        <f>BC!N19</f>
        <v>5599378</v>
      </c>
    </row>
    <row r="25" spans="1:5" x14ac:dyDescent="0.45">
      <c r="A25" t="s">
        <v>91</v>
      </c>
      <c r="B25" t="s">
        <v>97</v>
      </c>
      <c r="C25" s="17">
        <f>BC!I14/'CER Capacity'!O53/31/24</f>
        <v>0.4349329189165187</v>
      </c>
      <c r="D25" s="17">
        <f>BC!M14/'CER Capacity'!O53/31/24</f>
        <v>0.45194388824256726</v>
      </c>
      <c r="E25" s="19">
        <f>BC!N14</f>
        <v>60434039</v>
      </c>
    </row>
    <row r="26" spans="1:5" x14ac:dyDescent="0.45">
      <c r="A26" t="s">
        <v>91</v>
      </c>
      <c r="B26" t="s">
        <v>98</v>
      </c>
      <c r="C26" s="17">
        <f>BC!I21/'CER Capacity'!O54/31/24</f>
        <v>0.23435998729123364</v>
      </c>
      <c r="D26" s="17">
        <f>BC!M21/'CER Capacity'!O54/31/24</f>
        <v>0.27544528531563289</v>
      </c>
      <c r="E26" s="19">
        <f>BC!N21</f>
        <v>1422361</v>
      </c>
    </row>
    <row r="27" spans="1:5" x14ac:dyDescent="0.45">
      <c r="A27" t="s">
        <v>91</v>
      </c>
      <c r="B27" t="s">
        <v>99</v>
      </c>
      <c r="C27" s="17">
        <f>BC!I22/'CER Capacity'!O56/31/24</f>
        <v>7.7858641489640709E-2</v>
      </c>
      <c r="D27" s="17">
        <f>BC!M22/'CER Capacity'!O56/31/24</f>
        <v>1.1064122738001574E-2</v>
      </c>
      <c r="E27" s="19">
        <f>BC!N22</f>
        <v>1558</v>
      </c>
    </row>
    <row r="28" spans="1:5" x14ac:dyDescent="0.45">
      <c r="A28" t="s">
        <v>53</v>
      </c>
      <c r="B28" t="s">
        <v>96</v>
      </c>
      <c r="C28" s="17">
        <f>Quebec!I19/('CER Capacity'!O21+'CER Capacity'!O25+'CER Capacity'!O26)/31/24</f>
        <v>0.20233763884356781</v>
      </c>
      <c r="D28" s="17">
        <f>Quebec!M19/('CER Capacity'!O21+'CER Capacity'!O25+'CER Capacity'!O26)/31/24</f>
        <v>0.21778770941298675</v>
      </c>
      <c r="E28" s="19">
        <f>Quebec!N19</f>
        <v>2212202</v>
      </c>
    </row>
    <row r="29" spans="1:5" x14ac:dyDescent="0.45">
      <c r="A29" t="s">
        <v>53</v>
      </c>
      <c r="B29" t="s">
        <v>97</v>
      </c>
      <c r="C29" s="17">
        <f>Quebec!I14/'CER Capacity'!O19/31/24</f>
        <v>0.50908733442975973</v>
      </c>
      <c r="D29" s="17">
        <f>Quebec!M14/'CER Capacity'!O19/31/24</f>
        <v>0.66276798597504871</v>
      </c>
      <c r="E29" s="19">
        <f>Quebec!N14</f>
        <v>201007493</v>
      </c>
    </row>
    <row r="30" spans="1:5" x14ac:dyDescent="0.45">
      <c r="A30" t="s">
        <v>53</v>
      </c>
      <c r="B30" t="s">
        <v>98</v>
      </c>
      <c r="C30" s="17">
        <f>Quebec!I21/'CER Capacity'!O20/31/24</f>
        <v>0.19187845920514246</v>
      </c>
      <c r="D30" s="17">
        <f>Quebec!M21/'CER Capacity'!O20/31/24</f>
        <v>0.34668132353987463</v>
      </c>
      <c r="E30" s="19">
        <f>Quebec!N21</f>
        <v>10641247</v>
      </c>
    </row>
    <row r="31" spans="1:5" x14ac:dyDescent="0.45">
      <c r="A31" t="s">
        <v>53</v>
      </c>
      <c r="B31" t="s">
        <v>99</v>
      </c>
      <c r="C31" s="17">
        <f>Quebec!I22/'CER Capacity'!O22/31/24</f>
        <v>0.73476702508960579</v>
      </c>
      <c r="D31" s="17">
        <f>Quebec!M22/'CER Capacity'!O22/31/24</f>
        <v>0.18817204301075272</v>
      </c>
      <c r="E31" s="19">
        <f>Quebec!N22</f>
        <v>1513</v>
      </c>
    </row>
  </sheetData>
  <phoneticPr fontId="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workbookViewId="0">
      <selection activeCell="C4" sqref="C4"/>
    </sheetView>
  </sheetViews>
  <sheetFormatPr defaultRowHeight="14.25" x14ac:dyDescent="0.45"/>
  <cols>
    <col min="1" max="1" width="24.265625" customWidth="1"/>
    <col min="2" max="2" width="11" customWidth="1"/>
    <col min="3" max="3" width="12.86328125" customWidth="1"/>
    <col min="6" max="6" width="10.86328125" bestFit="1" customWidth="1"/>
  </cols>
  <sheetData>
    <row r="1" spans="1:3" ht="28.5" x14ac:dyDescent="0.45">
      <c r="A1" s="7" t="s">
        <v>101</v>
      </c>
      <c r="B1" s="6" t="s">
        <v>102</v>
      </c>
      <c r="C1" s="8" t="s">
        <v>103</v>
      </c>
    </row>
    <row r="2" spans="1:3" x14ac:dyDescent="0.45">
      <c r="A2" t="s">
        <v>95</v>
      </c>
      <c r="B2" s="4">
        <v>0.9</v>
      </c>
      <c r="C2" s="4">
        <v>0.9</v>
      </c>
    </row>
    <row r="3" spans="1:3" x14ac:dyDescent="0.45">
      <c r="A3" t="s">
        <v>96</v>
      </c>
      <c r="B3" s="4">
        <v>0.9</v>
      </c>
      <c r="C3" s="4">
        <v>0.9</v>
      </c>
    </row>
    <row r="4" spans="1:3" x14ac:dyDescent="0.45">
      <c r="A4" t="s">
        <v>100</v>
      </c>
      <c r="B4" s="4">
        <v>0.9</v>
      </c>
      <c r="C4" s="4">
        <v>0.9</v>
      </c>
    </row>
    <row r="5" spans="1:3" x14ac:dyDescent="0.45">
      <c r="A5" t="s">
        <v>97</v>
      </c>
      <c r="B5" s="4">
        <f t="array" ref="B5">IFERROR(SUMPRODUCT(IF(Calculations!$B$13:$B$31=PTCF!A5,Calculations!$C$13:$C$31),IF(Calculations!$B$13:$B$31=PTCF!A5,Calculations!$E$13:$E$31))/SUMIFS(Calculations!$E$13:$E$31,Calculations!$B$13:$B$31,PTCF!A5,Calculations!$C$13:$C$31,"&lt;&gt;"&amp;""),1)</f>
        <v>0.47867023811791642</v>
      </c>
      <c r="C5" s="4">
        <f t="array" ref="C5">IFERROR(SUMPRODUCT(IF(Calculations!$B$13:$B$31=PTCF!A5,Calculations!$D$13:$D$31),IF(Calculations!$B$13:$B$31=PTCF!A5,Calculations!$E$13:$E$31))/SUMIFS(Calculations!$E$13:$E$31,Calculations!$B$13:$B$31,PTCF!A5,Calculations!$D$13:$D$31,"&lt;&gt;"&amp;""),1)</f>
        <v>0.59805965841864694</v>
      </c>
    </row>
    <row r="6" spans="1:3" x14ac:dyDescent="0.45">
      <c r="A6" t="s">
        <v>98</v>
      </c>
      <c r="B6" s="4" cm="1">
        <f t="array" ref="B6">IFERROR(SUMPRODUCT(IF(Calculations!$B$13:$B$31=PTCF!A6,Calculations!$C$13:$C$31),IF(Calculations!$B$13:$B$31=PTCF!A6,Calculations!$E$13:$E$31))/SUMIFS(Calculations!$E$13:$E$31,Calculations!$B$13:$B$31,PTCF!A6,Calculations!$C$13:$C$31,"&lt;&gt;"&amp;""),1)</f>
        <v>0.18372261067292822</v>
      </c>
      <c r="C6" s="4" cm="1">
        <f t="array" ref="C6">IFERROR(SUMPRODUCT(IF(Calculations!$B$13:$B$31=PTCF!A6,Calculations!$D$13:$D$31),IF(Calculations!$B$13:$B$31=PTCF!A6,Calculations!$E$13:$E$31))/SUMIFS(Calculations!$E$13:$E$31,Calculations!$B$13:$B$31,PTCF!A6,Calculations!$D$13:$D$31,"&lt;&gt;"&amp;""),1)</f>
        <v>0.34825721327847176</v>
      </c>
    </row>
    <row r="7" spans="1:3" x14ac:dyDescent="0.45">
      <c r="A7" t="s">
        <v>99</v>
      </c>
      <c r="B7" s="4" cm="1">
        <f t="array" ref="B7">IFERROR(SUMPRODUCT(IF(Calculations!$B$13:$B$31=PTCF!A7,Calculations!$C$13:$C$31),IF(Calculations!$B$13:$B$31=PTCF!A7,Calculations!$E$13:$E$31))/SUMIFS(Calculations!$E$13:$E$31,Calculations!$B$13:$B$31,PTCF!A7,Calculations!$C$13:$C$31,"&lt;&gt;"&amp;""),1)</f>
        <v>0.15695296809205292</v>
      </c>
      <c r="C7" s="4" cm="1">
        <f t="array" ref="C7">IFERROR(SUMPRODUCT(IF(Calculations!$B$13:$B$31=PTCF!A7,Calculations!$D$13:$D$31),IF(Calculations!$B$13:$B$31=PTCF!A7,Calculations!$E$13:$E$31))/SUMIFS(Calculations!$E$13:$E$31,Calculations!$B$13:$B$31,PTCF!A7,Calculations!$D$13:$D$31,"&lt;&gt;"&amp;""),1)</f>
        <v>3.0450909453317451E-2</v>
      </c>
    </row>
    <row r="8" spans="1:3" x14ac:dyDescent="0.45">
      <c r="A8" t="s">
        <v>104</v>
      </c>
      <c r="B8" s="4" cm="1">
        <f t="array" ref="B8">IFERROR(SUMPRODUCT(IF(Calculations!$B$13:$B$31=PTCF!A7,Calculations!$C$13:$C$31),IF(Calculations!$B$13:$B$31=PTCF!A7,Calculations!$E$13:$E$31))/SUMIFS(Calculations!$E$13:$E$31,Calculations!$B$13:$B$31,PTCF!A7,Calculations!$C$13:$C$31,"&lt;&gt;"&amp;""),1)</f>
        <v>0.15695296809205292</v>
      </c>
      <c r="C8" s="4" cm="1">
        <f t="array" ref="C8">IFERROR(SUMPRODUCT(IF(Calculations!$B$13:$B$31=PTCF!A7,Calculations!$D$13:$D$31),IF(Calculations!$B$13:$B$31=PTCF!A7,Calculations!$E$13:$E$31))/SUMIFS(Calculations!$E$13:$E$31,Calculations!$B$13:$B$31,PTCF!A7,Calculations!$D$13:$D$31,"&lt;&gt;"&amp;""),1)</f>
        <v>3.0450909453317451E-2</v>
      </c>
    </row>
    <row r="9" spans="1:3" x14ac:dyDescent="0.45">
      <c r="A9" t="s">
        <v>105</v>
      </c>
      <c r="B9" s="4">
        <f t="array" ref="B9">IFERROR(SUMPRODUCT(IF(Calculations!$B$13:$B$31=PTCF!A9,Calculations!$C$13:$C$31),IF(Calculations!$B$13:$B$31=PTCF!A9,Calculations!$E$13:$E$31))/SUMIFS(Calculations!$E$13:$E$31,Calculations!$B$13:$B$31,PTCF!A9,Calculations!$C$13:$C$31,"&lt;&gt;"&amp;""),1)</f>
        <v>1</v>
      </c>
      <c r="C9" s="4">
        <f t="array" ref="C9">IFERROR(SUMPRODUCT(IF(Calculations!$B$13:$B$31=PTCF!A9,Calculations!$D$13:$D$31),IF(Calculations!$B$13:$B$31=PTCF!A9,Calculations!$E$13:$E$31))/SUMIFS(Calculations!$E$13:$E$31,Calculations!$B$13:$B$31,PTCF!A9,Calculations!$D$13:$D$31,"&lt;&gt;"&amp;""),1)</f>
        <v>1</v>
      </c>
    </row>
    <row r="10" spans="1:3" x14ac:dyDescent="0.45">
      <c r="A10" t="s">
        <v>106</v>
      </c>
      <c r="B10" s="4">
        <f t="array" ref="B10">IFERROR(SUMPRODUCT(IF(Calculations!$B$13:$B$31=PTCF!A10,Calculations!$C$13:$C$31),IF(Calculations!$B$13:$B$31=PTCF!A10,Calculations!$E$13:$E$31))/SUMIFS(Calculations!$E$13:$E$31,Calculations!$B$13:$B$31,PTCF!A10,Calculations!$C$13:$C$31,"&lt;&gt;"&amp;""),0.9)</f>
        <v>0.9</v>
      </c>
      <c r="C10" s="4" cm="1">
        <f t="array" ref="C10">IFERROR(SUMPRODUCT(IF(Calculations!$B$13:$B$31=PTCF!A10,Calculations!$D$13:$D$31),IF(Calculations!$B$13:$B$31=PTCF!A10,Calculations!$E$13:$E$31))/SUMIFS(Calculations!$E$13:$E$31,Calculations!$B$13:$B$31,PTCF!A10,Calculations!$D$13:$D$31,"&lt;&gt;"&amp;""),0.9)</f>
        <v>0.9</v>
      </c>
    </row>
    <row r="11" spans="1:3" x14ac:dyDescent="0.45">
      <c r="A11" t="s">
        <v>107</v>
      </c>
      <c r="B11" s="4">
        <v>0.9</v>
      </c>
      <c r="C11" s="4">
        <v>0.9</v>
      </c>
    </row>
    <row r="12" spans="1:3" x14ac:dyDescent="0.45">
      <c r="A12" t="s">
        <v>96</v>
      </c>
      <c r="B12" s="4">
        <v>0.9</v>
      </c>
      <c r="C12" s="4">
        <v>0.9</v>
      </c>
    </row>
    <row r="13" spans="1:3" x14ac:dyDescent="0.45">
      <c r="A13" t="s">
        <v>108</v>
      </c>
      <c r="B13" s="4">
        <f t="array" ref="B13">IFERROR(SUMPRODUCT(IF(Calculations!$B$13:$B$31=PTCF!A13,Calculations!$C$13:$C$31),IF(Calculations!$B$13:$B$31=PTCF!A13,Calculations!$E$13:$E$31))/SUMIFS(Calculations!$E$13:$E$31,Calculations!$B$13:$B$31,PTCF!A13,Calculations!$C$13:$C$31,"&lt;&gt;"&amp;""),0.9)</f>
        <v>0.9</v>
      </c>
      <c r="C13" s="4" cm="1">
        <f t="array" ref="C13">IFERROR(SUMPRODUCT(IF(Calculations!$B$13:$B$31=PTCF!A13,Calculations!$D$13:$D$31),IF(Calculations!$B$13:$B$31=PTCF!A13,Calculations!$E$13:$E$31))/SUMIFS(Calculations!$E$13:$E$31,Calculations!$B$13:$B$31,PTCF!A13,Calculations!$D$13:$D$31,"&lt;&gt;"&amp;""),0.9)</f>
        <v>0.9</v>
      </c>
    </row>
    <row r="14" spans="1:3" x14ac:dyDescent="0.45">
      <c r="A14" t="s">
        <v>109</v>
      </c>
      <c r="B14" s="4" cm="1">
        <f t="array" ref="B14">IFERROR(SUMPRODUCT(IF(Calculations!$B$13:$B$31=PTCF!A6,Calculations!$C$13:$C$31),IF(Calculations!$B$13:$B$31=PTCF!A6,Calculations!$E$13:$E$31))/SUMIFS(Calculations!$E$13:$E$31,Calculations!$B$13:$B$31,PTCF!A6,Calculations!$C$13:$C$31,"&lt;&gt;"&amp;""),1)</f>
        <v>0.18372261067292822</v>
      </c>
      <c r="C14" s="4" cm="1">
        <f t="array" ref="C14">IFERROR(SUMPRODUCT(IF(Calculations!$B$13:$B$31=PTCF!A6,Calculations!$D$13:$D$31),IF(Calculations!$B$13:$B$31=PTCF!A6,Calculations!$E$13:$E$31))/SUMIFS(Calculations!$E$13:$E$31,Calculations!$B$13:$B$31,PTCF!A6,Calculations!$D$13:$D$31,"&lt;&gt;"&amp;""),1)</f>
        <v>0.34825721327847176</v>
      </c>
    </row>
    <row r="15" spans="1:3" x14ac:dyDescent="0.45">
      <c r="A15" t="s">
        <v>110</v>
      </c>
      <c r="B15" s="4">
        <v>0.9</v>
      </c>
      <c r="C15" s="4">
        <v>0.9</v>
      </c>
    </row>
    <row r="16" spans="1:3" x14ac:dyDescent="0.45">
      <c r="A16" t="s">
        <v>111</v>
      </c>
      <c r="B16" s="4">
        <v>0.9</v>
      </c>
      <c r="C16" s="4">
        <v>0.9</v>
      </c>
    </row>
    <row r="17" spans="1:3" x14ac:dyDescent="0.45">
      <c r="A17" t="s">
        <v>112</v>
      </c>
      <c r="B17" s="4">
        <f t="array" ref="B17">IFERROR(SUMPRODUCT(IF(Calculations!$B$13:$B$31=PTCF!A17,Calculations!$C$13:$C$31),IF(Calculations!$B$13:$B$31=PTCF!A17,Calculations!$E$13:$E$31))/SUMIFS(Calculations!$E$13:$E$31,Calculations!$B$13:$B$31,PTCF!A17,Calculations!$C$13:$C$31,"&lt;&gt;"&amp;""),0.9)</f>
        <v>0.9</v>
      </c>
      <c r="C17" s="4" cm="1">
        <f t="array" ref="C17">IFERROR(SUMPRODUCT(IF(Calculations!$B$13:$B$31=PTCF!A17,Calculations!$D$13:$D$31),IF(Calculations!$B$13:$B$31=PTCF!A17,Calculations!$E$13:$E$31))/SUMIFS(Calculations!$E$13:$E$31,Calculations!$B$13:$B$31,PTCF!A17,Calculations!$D$13:$D$31,"&lt;&gt;"&amp;""),0.9)</f>
        <v>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1" ma:contentTypeDescription="Create a new document." ma:contentTypeScope="" ma:versionID="b14dc5c440242a7f7d08dacad5c84df8">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71a713f9ca42e4f2f02aa83a9b465f6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045A36-27E4-4EF7-BE1B-41B196E8F570}">
  <ds:schemaRefs>
    <ds:schemaRef ds:uri="http://purl.org/dc/terms/"/>
    <ds:schemaRef ds:uri="http://schemas.microsoft.com/office/infopath/2007/PartnerControls"/>
    <ds:schemaRef ds:uri="http://schemas.openxmlformats.org/package/2006/metadata/core-properties"/>
    <ds:schemaRef ds:uri="http://schemas.microsoft.com/office/2006/documentManagement/types"/>
    <ds:schemaRef ds:uri="http://purl.org/dc/dcmitype/"/>
    <ds:schemaRef ds:uri="d580559a-617d-4d7d-8fb9-71ff64b58360"/>
    <ds:schemaRef ds:uri="de340059-046a-4f1a-8b62-ade039df3700"/>
    <ds:schemaRef ds:uri="http://purl.org/dc/elements/1.1/"/>
    <ds:schemaRef ds:uri="52604411-7aeb-406e-8b34-4ce79a7293cc"/>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AFAA4812-A3AB-4DC7-96BF-ABB79AD356F2}">
  <ds:schemaRefs>
    <ds:schemaRef ds:uri="http://schemas.microsoft.com/sharepoint/v3/contenttype/forms"/>
  </ds:schemaRefs>
</ds:datastoreItem>
</file>

<file path=customXml/itemProps3.xml><?xml version="1.0" encoding="utf-8"?>
<ds:datastoreItem xmlns:ds="http://schemas.openxmlformats.org/officeDocument/2006/customXml" ds:itemID="{9255572C-C93F-4FA4-A42A-3FA27F028F2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Ontario</vt:lpstr>
      <vt:lpstr>Alberta</vt:lpstr>
      <vt:lpstr>BC</vt:lpstr>
      <vt:lpstr>Quebec</vt:lpstr>
      <vt:lpstr>CER Capacity</vt:lpstr>
      <vt:lpstr>Calculations</vt:lpstr>
      <vt:lpstr>PTCF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Robbie</dc:creator>
  <cp:keywords/>
  <dc:description/>
  <cp:lastModifiedBy>Sarah Brackett</cp:lastModifiedBy>
  <cp:revision/>
  <dcterms:created xsi:type="dcterms:W3CDTF">2016-03-03T23:11:17Z</dcterms:created>
  <dcterms:modified xsi:type="dcterms:W3CDTF">2022-06-08T22:50:47Z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